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17.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drawings/drawing20.xml" ContentType="application/vnd.openxmlformats-officedocument.drawing+xml"/>
  <Override PartName="/xl/charts/chart19.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drawings/drawing22.xml" ContentType="application/vnd.openxmlformats-officedocument.drawing+xml"/>
  <Override PartName="/xl/charts/chart21.xml" ContentType="application/vnd.openxmlformats-officedocument.drawingml.chart+xml"/>
  <Override PartName="/xl/drawings/drawing23.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26.xml" ContentType="application/vnd.openxmlformats-officedocument.drawing+xml"/>
  <Override PartName="/xl/charts/chart27.xml" ContentType="application/vnd.openxmlformats-officedocument.drawingml.chart+xml"/>
  <Override PartName="/xl/drawings/drawing27.xml" ContentType="application/vnd.openxmlformats-officedocument.drawing+xml"/>
  <Override PartName="/xl/charts/chart28.xml" ContentType="application/vnd.openxmlformats-officedocument.drawingml.chart+xml"/>
  <Override PartName="/xl/drawings/drawing28.xml" ContentType="application/vnd.openxmlformats-officedocument.drawing+xml"/>
  <Override PartName="/xl/charts/chart29.xml" ContentType="application/vnd.openxmlformats-officedocument.drawingml.chart+xml"/>
  <Override PartName="/xl/drawings/drawing29.xml" ContentType="application/vnd.openxmlformats-officedocument.drawing+xml"/>
  <Override PartName="/xl/charts/chart30.xml" ContentType="application/vnd.openxmlformats-officedocument.drawingml.chart+xml"/>
  <Override PartName="/xl/drawings/drawing30.xml" ContentType="application/vnd.openxmlformats-officedocument.drawing+xml"/>
  <Override PartName="/xl/charts/chart31.xml" ContentType="application/vnd.openxmlformats-officedocument.drawingml.chart+xml"/>
  <Override PartName="/xl/drawings/drawing31.xml" ContentType="application/vnd.openxmlformats-officedocument.drawing+xml"/>
  <Override PartName="/xl/charts/chart32.xml" ContentType="application/vnd.openxmlformats-officedocument.drawingml.chart+xml"/>
  <Override PartName="/xl/drawings/drawing32.xml" ContentType="application/vnd.openxmlformats-officedocument.drawing+xml"/>
  <Override PartName="/xl/charts/chart33.xml" ContentType="application/vnd.openxmlformats-officedocument.drawingml.chart+xml"/>
  <Override PartName="/xl/drawings/drawing33.xml" ContentType="application/vnd.openxmlformats-officedocument.drawing+xml"/>
  <Override PartName="/xl/charts/chart34.xml" ContentType="application/vnd.openxmlformats-officedocument.drawingml.chart+xml"/>
  <Override PartName="/xl/drawings/drawing34.xml" ContentType="application/vnd.openxmlformats-officedocument.drawing+xml"/>
  <Override PartName="/xl/charts/chart35.xml" ContentType="application/vnd.openxmlformats-officedocument.drawingml.chart+xml"/>
  <Override PartName="/xl/drawings/drawing35.xml" ContentType="application/vnd.openxmlformats-officedocument.drawing+xml"/>
  <Override PartName="/xl/charts/chart36.xml" ContentType="application/vnd.openxmlformats-officedocument.drawingml.chart+xml"/>
  <Override PartName="/xl/drawings/drawing36.xml" ContentType="application/vnd.openxmlformats-officedocument.drawing+xml"/>
  <Override PartName="/xl/charts/chart37.xml" ContentType="application/vnd.openxmlformats-officedocument.drawingml.chart+xml"/>
  <Override PartName="/xl/drawings/drawing37.xml" ContentType="application/vnd.openxmlformats-officedocument.drawing+xml"/>
  <Override PartName="/xl/charts/chart38.xml" ContentType="application/vnd.openxmlformats-officedocument.drawingml.chart+xml"/>
  <Override PartName="/xl/drawings/drawing38.xml" ContentType="application/vnd.openxmlformats-officedocument.drawing+xml"/>
  <Override PartName="/xl/charts/chart39.xml" ContentType="application/vnd.openxmlformats-officedocument.drawingml.chart+xml"/>
  <Override PartName="/xl/drawings/drawing39.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drawings/drawing40.xml" ContentType="application/vnd.openxmlformats-officedocument.drawing+xml"/>
  <Override PartName="/xl/charts/chart44.xml" ContentType="application/vnd.openxmlformats-officedocument.drawingml.chart+xml"/>
  <Override PartName="/xl/drawings/drawing41.xml" ContentType="application/vnd.openxmlformats-officedocument.drawing+xml"/>
  <Override PartName="/xl/charts/chart45.xml" ContentType="application/vnd.openxmlformats-officedocument.drawingml.chart+xml"/>
  <Override PartName="/xl/drawings/drawing42.xml" ContentType="application/vnd.openxmlformats-officedocument.drawing+xml"/>
  <Override PartName="/xl/charts/chart46.xml" ContentType="application/vnd.openxmlformats-officedocument.drawingml.chart+xml"/>
  <Override PartName="/xl/drawings/drawing43.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drawings/drawing44.xml" ContentType="application/vnd.openxmlformats-officedocument.drawing+xml"/>
  <Override PartName="/xl/charts/chart50.xml" ContentType="application/vnd.openxmlformats-officedocument.drawingml.chart+xml"/>
  <Override PartName="/xl/drawings/drawing45.xml" ContentType="application/vnd.openxmlformats-officedocument.drawing+xml"/>
  <Override PartName="/xl/charts/chart51.xml" ContentType="application/vnd.openxmlformats-officedocument.drawingml.chart+xml"/>
  <Override PartName="/xl/drawings/drawing46.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drawings/drawing47.xml" ContentType="application/vnd.openxmlformats-officedocument.drawing+xml"/>
  <Override PartName="/xl/charts/chart54.xml" ContentType="application/vnd.openxmlformats-officedocument.drawingml.chart+xml"/>
  <Override PartName="/xl/drawings/drawing48.xml" ContentType="application/vnd.openxmlformats-officedocument.drawing+xml"/>
  <Override PartName="/xl/charts/chart55.xml" ContentType="application/vnd.openxmlformats-officedocument.drawingml.chart+xml"/>
  <Override PartName="/xl/drawings/drawing49.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drawings/drawing50.xml" ContentType="application/vnd.openxmlformats-officedocument.drawing+xml"/>
  <Override PartName="/xl/charts/chart58.xml" ContentType="application/vnd.openxmlformats-officedocument.drawingml.chart+xml"/>
  <Override PartName="/xl/drawings/drawing51.xml" ContentType="application/vnd.openxmlformats-officedocument.drawing+xml"/>
  <Override PartName="/xl/drawings/drawing52.xml" ContentType="application/vnd.openxmlformats-officedocument.drawing+xml"/>
  <Override PartName="/xl/charts/chart59.xml" ContentType="application/vnd.openxmlformats-officedocument.drawingml.chart+xml"/>
  <Override PartName="/xl/drawings/drawing53.xml" ContentType="application/vnd.openxmlformats-officedocument.drawing+xml"/>
  <Override PartName="/xl/charts/chart60.xml" ContentType="application/vnd.openxmlformats-officedocument.drawingml.chart+xml"/>
  <Override PartName="/xl/drawings/drawing54.xml" ContentType="application/vnd.openxmlformats-officedocument.drawing+xml"/>
  <Override PartName="/xl/charts/chart61.xml" ContentType="application/vnd.openxmlformats-officedocument.drawingml.chart+xml"/>
  <Override PartName="/xl/drawings/drawing55.xml" ContentType="application/vnd.openxmlformats-officedocument.drawing+xml"/>
  <Override PartName="/xl/charts/chart62.xml" ContentType="application/vnd.openxmlformats-officedocument.drawingml.chart+xml"/>
  <Override PartName="/xl/drawings/drawing56.xml" ContentType="application/vnd.openxmlformats-officedocument.drawing+xml"/>
  <Override PartName="/xl/charts/chart63.xml" ContentType="application/vnd.openxmlformats-officedocument.drawingml.chart+xml"/>
  <Override PartName="/xl/charts/chart64.xml" ContentType="application/vnd.openxmlformats-officedocument.drawingml.chart+xml"/>
  <Override PartName="/xl/drawings/drawing57.xml" ContentType="application/vnd.openxmlformats-officedocument.drawing+xml"/>
  <Override PartName="/xl/charts/chart65.xml" ContentType="application/vnd.openxmlformats-officedocument.drawingml.chart+xml"/>
  <Override PartName="/xl/drawings/drawing58.xml" ContentType="application/vnd.openxmlformats-officedocument.drawing+xml"/>
  <Override PartName="/xl/charts/chart66.xml" ContentType="application/vnd.openxmlformats-officedocument.drawingml.chart+xml"/>
  <Override PartName="/xl/drawings/drawing59.xml" ContentType="application/vnd.openxmlformats-officedocument.drawing+xml"/>
  <Override PartName="/xl/charts/chart67.xml" ContentType="application/vnd.openxmlformats-officedocument.drawingml.chart+xml"/>
  <Override PartName="/xl/drawings/drawing60.xml" ContentType="application/vnd.openxmlformats-officedocument.drawing+xml"/>
  <Override PartName="/xl/charts/chart68.xml" ContentType="application/vnd.openxmlformats-officedocument.drawingml.chart+xml"/>
  <Override PartName="/xl/drawings/drawing61.xml" ContentType="application/vnd.openxmlformats-officedocument.drawing+xml"/>
  <Override PartName="/xl/charts/chart69.xml" ContentType="application/vnd.openxmlformats-officedocument.drawingml.chart+xml"/>
  <Override PartName="/xl/drawings/drawing62.xml" ContentType="application/vnd.openxmlformats-officedocument.drawing+xml"/>
  <Override PartName="/xl/charts/chart70.xml" ContentType="application/vnd.openxmlformats-officedocument.drawingml.chart+xml"/>
  <Override PartName="/xl/drawings/drawing63.xml" ContentType="application/vnd.openxmlformats-officedocument.drawing+xml"/>
  <Override PartName="/xl/charts/chart71.xml" ContentType="application/vnd.openxmlformats-officedocument.drawingml.chart+xml"/>
  <Override PartName="/xl/drawings/drawing64.xml" ContentType="application/vnd.openxmlformats-officedocument.drawing+xml"/>
  <Override PartName="/xl/charts/chart72.xml" ContentType="application/vnd.openxmlformats-officedocument.drawingml.chart+xml"/>
  <Override PartName="/xl/drawings/drawing65.xml" ContentType="application/vnd.openxmlformats-officedocument.drawing+xml"/>
  <Override PartName="/xl/charts/chart73.xml" ContentType="application/vnd.openxmlformats-officedocument.drawingml.chart+xml"/>
  <Override PartName="/xl/drawings/drawing66.xml" ContentType="application/vnd.openxmlformats-officedocument.drawing+xml"/>
  <Override PartName="/xl/charts/chart74.xml" ContentType="application/vnd.openxmlformats-officedocument.drawingml.chart+xml"/>
  <Override PartName="/xl/drawings/drawing67.xml" ContentType="application/vnd.openxmlformats-officedocument.drawing+xml"/>
  <Override PartName="/xl/charts/chart75.xml" ContentType="application/vnd.openxmlformats-officedocument.drawingml.chart+xml"/>
  <Override PartName="/xl/drawings/drawing68.xml" ContentType="application/vnd.openxmlformats-officedocument.drawing+xml"/>
  <Override PartName="/xl/charts/chart76.xml" ContentType="application/vnd.openxmlformats-officedocument.drawingml.chart+xml"/>
  <Override PartName="/xl/drawings/drawing69.xml" ContentType="application/vnd.openxmlformats-officedocument.drawing+xml"/>
  <Override PartName="/xl/charts/chart77.xml" ContentType="application/vnd.openxmlformats-officedocument.drawingml.chart+xml"/>
  <Override PartName="/xl/drawings/drawing70.xml" ContentType="application/vnd.openxmlformats-officedocument.drawing+xml"/>
  <Override PartName="/xl/charts/chart78.xml" ContentType="application/vnd.openxmlformats-officedocument.drawingml.chart+xml"/>
  <Override PartName="/xl/drawings/drawing71.xml" ContentType="application/vnd.openxmlformats-officedocument.drawing+xml"/>
  <Override PartName="/xl/charts/chart79.xml" ContentType="application/vnd.openxmlformats-officedocument.drawingml.chart+xml"/>
  <Override PartName="/xl/drawings/drawing72.xml" ContentType="application/vnd.openxmlformats-officedocument.drawing+xml"/>
  <Override PartName="/xl/charts/chart80.xml" ContentType="application/vnd.openxmlformats-officedocument.drawingml.chart+xml"/>
  <Override PartName="/xl/drawings/drawing73.xml" ContentType="application/vnd.openxmlformats-officedocument.drawing+xml"/>
  <Override PartName="/xl/charts/chart81.xml" ContentType="application/vnd.openxmlformats-officedocument.drawingml.chart+xml"/>
  <Override PartName="/xl/drawings/drawing74.xml" ContentType="application/vnd.openxmlformats-officedocument.drawing+xml"/>
  <Override PartName="/xl/charts/chart82.xml" ContentType="application/vnd.openxmlformats-officedocument.drawingml.chart+xml"/>
  <Override PartName="/xl/drawings/drawing75.xml" ContentType="application/vnd.openxmlformats-officedocument.drawing+xml"/>
  <Override PartName="/xl/charts/chart83.xml" ContentType="application/vnd.openxmlformats-officedocument.drawingml.chart+xml"/>
  <Override PartName="/xl/drawings/drawing76.xml" ContentType="application/vnd.openxmlformats-officedocument.drawing+xml"/>
  <Override PartName="/xl/charts/chart84.xml" ContentType="application/vnd.openxmlformats-officedocument.drawingml.chart+xml"/>
  <Override PartName="/xl/drawings/drawing77.xml" ContentType="application/vnd.openxmlformats-officedocument.drawing+xml"/>
  <Override PartName="/xl/charts/chart85.xml" ContentType="application/vnd.openxmlformats-officedocument.drawingml.chart+xml"/>
  <Override PartName="/xl/drawings/drawing78.xml" ContentType="application/vnd.openxmlformats-officedocument.drawing+xml"/>
  <Override PartName="/xl/charts/chart86.xml" ContentType="application/vnd.openxmlformats-officedocument.drawingml.chart+xml"/>
  <Override PartName="/xl/drawings/drawing79.xml" ContentType="application/vnd.openxmlformats-officedocument.drawing+xml"/>
  <Override PartName="/xl/charts/chart87.xml" ContentType="application/vnd.openxmlformats-officedocument.drawingml.chart+xml"/>
  <Override PartName="/xl/drawings/drawing80.xml" ContentType="application/vnd.openxmlformats-officedocument.drawing+xml"/>
  <Override PartName="/xl/charts/chart88.xml" ContentType="application/vnd.openxmlformats-officedocument.drawingml.chart+xml"/>
  <Override PartName="/xl/drawings/drawing81.xml" ContentType="application/vnd.openxmlformats-officedocument.drawing+xml"/>
  <Override PartName="/xl/charts/chart89.xml" ContentType="application/vnd.openxmlformats-officedocument.drawingml.chart+xml"/>
  <Override PartName="/xl/drawings/drawing82.xml" ContentType="application/vnd.openxmlformats-officedocument.drawing+xml"/>
  <Override PartName="/xl/charts/chart90.xml" ContentType="application/vnd.openxmlformats-officedocument.drawingml.chart+xml"/>
  <Override PartName="/xl/drawings/drawing83.xml" ContentType="application/vnd.openxmlformats-officedocument.drawing+xml"/>
  <Override PartName="/xl/charts/chart91.xml" ContentType="application/vnd.openxmlformats-officedocument.drawingml.chart+xml"/>
  <Override PartName="/xl/drawings/drawing84.xml" ContentType="application/vnd.openxmlformats-officedocument.drawing+xml"/>
  <Override PartName="/xl/charts/chart92.xml" ContentType="application/vnd.openxmlformats-officedocument.drawingml.chart+xml"/>
  <Override PartName="/xl/drawings/drawing85.xml" ContentType="application/vnd.openxmlformats-officedocument.drawing+xml"/>
  <Override PartName="/xl/charts/chart93.xml" ContentType="application/vnd.openxmlformats-officedocument.drawingml.chart+xml"/>
  <Override PartName="/xl/drawings/drawing86.xml" ContentType="application/vnd.openxmlformats-officedocument.drawing+xml"/>
  <Override PartName="/xl/charts/chart94.xml" ContentType="application/vnd.openxmlformats-officedocument.drawingml.chart+xml"/>
  <Override PartName="/xl/drawings/drawing87.xml" ContentType="application/vnd.openxmlformats-officedocument.drawing+xml"/>
  <Override PartName="/xl/charts/chart95.xml" ContentType="application/vnd.openxmlformats-officedocument.drawingml.chart+xml"/>
  <Override PartName="/xl/drawings/drawing88.xml" ContentType="application/vnd.openxmlformats-officedocument.drawing+xml"/>
  <Override PartName="/xl/charts/chart96.xml" ContentType="application/vnd.openxmlformats-officedocument.drawingml.chart+xml"/>
  <Override PartName="/xl/drawings/drawing89.xml" ContentType="application/vnd.openxmlformats-officedocument.drawing+xml"/>
  <Override PartName="/xl/charts/chart97.xml" ContentType="application/vnd.openxmlformats-officedocument.drawingml.chart+xml"/>
  <Override PartName="/xl/drawings/drawing90.xml" ContentType="application/vnd.openxmlformats-officedocument.drawing+xml"/>
  <Override PartName="/xl/charts/chart98.xml" ContentType="application/vnd.openxmlformats-officedocument.drawingml.chart+xml"/>
  <Override PartName="/xl/drawings/drawing91.xml" ContentType="application/vnd.openxmlformats-officedocument.drawing+xml"/>
  <Override PartName="/xl/charts/chart99.xml" ContentType="application/vnd.openxmlformats-officedocument.drawingml.chart+xml"/>
  <Override PartName="/xl/drawings/drawing92.xml" ContentType="application/vnd.openxmlformats-officedocument.drawing+xml"/>
  <Override PartName="/xl/charts/chart100.xml" ContentType="application/vnd.openxmlformats-officedocument.drawingml.chart+xml"/>
  <Override PartName="/xl/drawings/drawing93.xml" ContentType="application/vnd.openxmlformats-officedocument.drawing+xml"/>
  <Override PartName="/xl/charts/chart101.xml" ContentType="application/vnd.openxmlformats-officedocument.drawingml.chart+xml"/>
  <Override PartName="/xl/drawings/drawing94.xml" ContentType="application/vnd.openxmlformats-officedocument.drawing+xml"/>
  <Override PartName="/xl/charts/chart102.xml" ContentType="application/vnd.openxmlformats-officedocument.drawingml.chart+xml"/>
  <Override PartName="/xl/drawings/drawing95.xml" ContentType="application/vnd.openxmlformats-officedocument.drawing+xml"/>
  <Override PartName="/xl/charts/chart103.xml" ContentType="application/vnd.openxmlformats-officedocument.drawingml.chart+xml"/>
  <Override PartName="/xl/drawings/drawing96.xml" ContentType="application/vnd.openxmlformats-officedocument.drawing+xml"/>
  <Override PartName="/xl/charts/chart104.xml" ContentType="application/vnd.openxmlformats-officedocument.drawingml.chart+xml"/>
  <Override PartName="/xl/drawings/drawing97.xml" ContentType="application/vnd.openxmlformats-officedocument.drawing+xml"/>
  <Override PartName="/xl/charts/chart105.xml" ContentType="application/vnd.openxmlformats-officedocument.drawingml.chart+xml"/>
  <Override PartName="/xl/drawings/drawing98.xml" ContentType="application/vnd.openxmlformats-officedocument.drawing+xml"/>
  <Override PartName="/xl/charts/chart106.xml" ContentType="application/vnd.openxmlformats-officedocument.drawingml.chart+xml"/>
  <Override PartName="/xl/drawings/drawing99.xml" ContentType="application/vnd.openxmlformats-officedocument.drawing+xml"/>
  <Override PartName="/xl/charts/chart107.xml" ContentType="application/vnd.openxmlformats-officedocument.drawingml.chart+xml"/>
  <Override PartName="/xl/drawings/drawing100.xml" ContentType="application/vnd.openxmlformats-officedocument.drawing+xml"/>
  <Override PartName="/xl/charts/chart108.xml" ContentType="application/vnd.openxmlformats-officedocument.drawingml.chart+xml"/>
  <Override PartName="/xl/drawings/drawing101.xml" ContentType="application/vnd.openxmlformats-officedocument.drawing+xml"/>
  <Override PartName="/xl/charts/chart109.xml" ContentType="application/vnd.openxmlformats-officedocument.drawingml.chart+xml"/>
  <Override PartName="/xl/drawings/drawing102.xml" ContentType="application/vnd.openxmlformats-officedocument.drawing+xml"/>
  <Override PartName="/xl/charts/chart110.xml" ContentType="application/vnd.openxmlformats-officedocument.drawingml.chart+xml"/>
  <Override PartName="/xl/drawings/drawing103.xml" ContentType="application/vnd.openxmlformats-officedocument.drawing+xml"/>
  <Override PartName="/xl/charts/chart111.xml" ContentType="application/vnd.openxmlformats-officedocument.drawingml.chart+xml"/>
  <Override PartName="/xl/drawings/drawing104.xml" ContentType="application/vnd.openxmlformats-officedocument.drawing+xml"/>
  <Override PartName="/xl/charts/chart112.xml" ContentType="application/vnd.openxmlformats-officedocument.drawingml.chart+xml"/>
  <Override PartName="/xl/drawings/drawing105.xml" ContentType="application/vnd.openxmlformats-officedocument.drawing+xml"/>
  <Override PartName="/xl/charts/chart113.xml" ContentType="application/vnd.openxmlformats-officedocument.drawingml.chart+xml"/>
  <Override PartName="/xl/drawings/drawing106.xml" ContentType="application/vnd.openxmlformats-officedocument.drawing+xml"/>
  <Override PartName="/xl/charts/chart114.xml" ContentType="application/vnd.openxmlformats-officedocument.drawingml.chart+xml"/>
  <Override PartName="/xl/drawings/drawing107.xml" ContentType="application/vnd.openxmlformats-officedocument.drawing+xml"/>
  <Override PartName="/xl/charts/chart115.xml" ContentType="application/vnd.openxmlformats-officedocument.drawingml.chart+xml"/>
  <Override PartName="/xl/drawings/drawing108.xml" ContentType="application/vnd.openxmlformats-officedocument.drawing+xml"/>
  <Override PartName="/xl/charts/chart116.xml" ContentType="application/vnd.openxmlformats-officedocument.drawingml.chart+xml"/>
  <Override PartName="/xl/drawings/drawing109.xml" ContentType="application/vnd.openxmlformats-officedocument.drawing+xml"/>
  <Override PartName="/xl/charts/chart117.xml" ContentType="application/vnd.openxmlformats-officedocument.drawingml.chart+xml"/>
  <Override PartName="/xl/drawings/drawing110.xml" ContentType="application/vnd.openxmlformats-officedocument.drawing+xml"/>
  <Override PartName="/xl/charts/chart11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228"/>
  <workbookPr codeName="ЭтаКнига" defaultThemeVersion="166925"/>
  <mc:AlternateContent xmlns:mc="http://schemas.openxmlformats.org/markup-compatibility/2006">
    <mc:Choice Requires="x15">
      <x15ac:absPath xmlns:x15ac="http://schemas.microsoft.com/office/spreadsheetml/2010/11/ac" url="C:\Users\Дима\Desktop\Новая папка (2)\2007\"/>
    </mc:Choice>
  </mc:AlternateContent>
  <xr:revisionPtr revIDLastSave="0" documentId="8_{9094F36F-8917-47D0-B2F4-39129B6B747C}" xr6:coauthVersionLast="45" xr6:coauthVersionMax="45" xr10:uidLastSave="{00000000-0000-0000-0000-000000000000}"/>
  <bookViews>
    <workbookView xWindow="-120" yWindow="-120" windowWidth="24240" windowHeight="13140" tabRatio="859" firstSheet="24" activeTab="32"/>
  </bookViews>
  <sheets>
    <sheet name="Contents" sheetId="36" r:id="rId1"/>
    <sheet name="Figure 1.1.1" sheetId="1" r:id="rId2"/>
    <sheet name="Figure 1.1.2" sheetId="24" r:id="rId3"/>
    <sheet name="Figure 1.1.3" sheetId="27" r:id="rId4"/>
    <sheet name="Figure 1.1.4" sheetId="29" r:id="rId5"/>
    <sheet name="Figure 1.1.5" sheetId="12" r:id="rId6"/>
    <sheet name="Figure 1.1.6" sheetId="28" r:id="rId7"/>
    <sheet name="Figure 1.1.7" sheetId="8" r:id="rId8"/>
    <sheet name="Table 1.2.1" sheetId="37" r:id="rId9"/>
    <sheet name="Figure 1.2.1" sheetId="3" r:id="rId10"/>
    <sheet name="Figure 1.2.2" sheetId="20" r:id="rId11"/>
    <sheet name="Figure 1.2.3" sheetId="19" r:id="rId12"/>
    <sheet name="Figure 1.2.4" sheetId="21" r:id="rId13"/>
    <sheet name="Figure 1.2.5" sheetId="35" r:id="rId14"/>
    <sheet name="Figure 1.2.6" sheetId="6" r:id="rId15"/>
    <sheet name="Figure 1.2.7" sheetId="32" r:id="rId16"/>
    <sheet name="Figure 1.3.1" sheetId="14" r:id="rId17"/>
    <sheet name="Figure 1.3.2" sheetId="11" r:id="rId18"/>
    <sheet name="Figure 2.1.1" sheetId="38" r:id="rId19"/>
    <sheet name="Figure 2.1.2" sheetId="39" r:id="rId20"/>
    <sheet name="Figure 2.1.3" sheetId="66" r:id="rId21"/>
    <sheet name="Figure 2.1.4" sheetId="40" r:id="rId22"/>
    <sheet name="Figure 2.1.5" sheetId="41" r:id="rId23"/>
    <sheet name="Figure 2.1.6" sheetId="42" r:id="rId24"/>
    <sheet name="Figure 2.1.7" sheetId="110" r:id="rId25"/>
    <sheet name="Figure 2.1.8" sheetId="44" r:id="rId26"/>
    <sheet name="Figure 2.1.9" sheetId="45" r:id="rId27"/>
    <sheet name="Figure 2.1.10" sheetId="46" r:id="rId28"/>
    <sheet name="Figure 2.1.11" sheetId="47" r:id="rId29"/>
    <sheet name="Table 2.2.1" sheetId="49" r:id="rId30"/>
    <sheet name="Figure 2.2.1" sheetId="50" r:id="rId31"/>
    <sheet name="Figure 2.2.2" sheetId="51" r:id="rId32"/>
    <sheet name="Table 2.2.2" sheetId="52" r:id="rId33"/>
    <sheet name="Figure 2.2.3" sheetId="53" r:id="rId34"/>
    <sheet name="Figure 2.2.4" sheetId="54" r:id="rId35"/>
    <sheet name="Figure 2.3.1" sheetId="55" r:id="rId36"/>
    <sheet name="Figure 2.4.1" sheetId="78" r:id="rId37"/>
    <sheet name="Table 2.4.1" sheetId="79" r:id="rId38"/>
    <sheet name="Figure 2.4.2" sheetId="80" r:id="rId39"/>
    <sheet name="Figure 2.4.3" sheetId="81" r:id="rId40"/>
    <sheet name="Table 2.5.1" sheetId="56" r:id="rId41"/>
    <sheet name="Figure 2.5.1" sheetId="57" r:id="rId42"/>
    <sheet name="Table 2.5.2" sheetId="58" r:id="rId43"/>
    <sheet name="Figure 2.6.1" sheetId="59" r:id="rId44"/>
    <sheet name="Figure 2.6.2" sheetId="60" r:id="rId45"/>
    <sheet name="Figure 2.6.3" sheetId="61" r:id="rId46"/>
    <sheet name="Figure 3.1.1" sheetId="63" r:id="rId47"/>
    <sheet name="Figure 3.1.2" sheetId="64" r:id="rId48"/>
    <sheet name="Figure 3.1.3" sheetId="65" r:id="rId49"/>
    <sheet name="Figure 3.1.4" sheetId="73" r:id="rId50"/>
    <sheet name="Figure 3.2.1.1" sheetId="67" r:id="rId51"/>
    <sheet name="Figure 3.2.1.2" sheetId="68" r:id="rId52"/>
    <sheet name="Figure 3.2.1.3" sheetId="69" r:id="rId53"/>
    <sheet name="Figure 3.2.1.4" sheetId="70" r:id="rId54"/>
    <sheet name="Table 3.2.1.1" sheetId="71" r:id="rId55"/>
    <sheet name="Figure 3.2.2.1" sheetId="72" r:id="rId56"/>
    <sheet name="Table 3.2.3.1" sheetId="74" r:id="rId57"/>
    <sheet name="Figure 3.2.3.1" sheetId="75" r:id="rId58"/>
    <sheet name="Figure 3.2.3.2" sheetId="77" r:id="rId59"/>
    <sheet name="Table 3.2.3.2" sheetId="76" r:id="rId60"/>
    <sheet name="Figure 4.1.1" sheetId="151" r:id="rId61"/>
    <sheet name="Figure 4.1.2" sheetId="152" r:id="rId62"/>
    <sheet name="Figure 4.2.1" sheetId="153" r:id="rId63"/>
    <sheet name="Table 4.2.1" sheetId="154" r:id="rId64"/>
    <sheet name="Figure 4.2.2" sheetId="155" r:id="rId65"/>
    <sheet name="Table 5.1.1" sheetId="111" r:id="rId66"/>
    <sheet name="Figure 5.1.1" sheetId="112" r:id="rId67"/>
    <sheet name="Figure 5.1.2" sheetId="113" r:id="rId68"/>
    <sheet name="Figure 5.2.1" sheetId="114" r:id="rId69"/>
    <sheet name="Figure 5.2.2" sheetId="115" r:id="rId70"/>
    <sheet name="Figure 5.2.3" sheetId="116" r:id="rId71"/>
    <sheet name="Figure 5.2.4" sheetId="117" r:id="rId72"/>
    <sheet name="Figure 5.2.5" sheetId="118" r:id="rId73"/>
    <sheet name="Figure 5.2.6" sheetId="119" r:id="rId74"/>
    <sheet name="Table 5.2.1" sheetId="120" r:id="rId75"/>
    <sheet name="Figure 5.2.7" sheetId="121" r:id="rId76"/>
    <sheet name="Figure 5.2.8" sheetId="122" r:id="rId77"/>
    <sheet name="Figure 5.2.9" sheetId="123" r:id="rId78"/>
    <sheet name="Figure 5.2.10" sheetId="124" r:id="rId79"/>
    <sheet name="Figure 5.2.11" sheetId="125" r:id="rId80"/>
    <sheet name="Figure 5.2.12" sheetId="126" r:id="rId81"/>
    <sheet name="Figure 5.2.13" sheetId="127" r:id="rId82"/>
    <sheet name="Figure 5.2.14" sheetId="128" r:id="rId83"/>
    <sheet name="Figure 5.2.15" sheetId="129" r:id="rId84"/>
    <sheet name="Figure 5.2.16" sheetId="130" r:id="rId85"/>
    <sheet name="Figure 5.3.1" sheetId="131" r:id="rId86"/>
    <sheet name="Figure 5.3.2" sheetId="132" r:id="rId87"/>
    <sheet name="Table 5.3.1" sheetId="133" r:id="rId88"/>
    <sheet name="Figure 5.4.1" sheetId="134" r:id="rId89"/>
    <sheet name="Figure 5.4.2" sheetId="135" r:id="rId90"/>
    <sheet name="Figure 5.4.3" sheetId="136" r:id="rId91"/>
    <sheet name="Figure 5.4.4" sheetId="137" r:id="rId92"/>
    <sheet name="Figure 5.4.5" sheetId="138" r:id="rId93"/>
    <sheet name="Figure 5.4.6" sheetId="139" r:id="rId94"/>
    <sheet name="Figure 5.4.7" sheetId="140" r:id="rId95"/>
    <sheet name="Table 5.4.1" sheetId="141" r:id="rId96"/>
    <sheet name="Figure 5.4.8" sheetId="142" r:id="rId97"/>
    <sheet name="Table 5.4.2" sheetId="143" r:id="rId98"/>
    <sheet name="Figure 5.4.9" sheetId="144" r:id="rId99"/>
    <sheet name="Table 5.5.1" sheetId="145" r:id="rId100"/>
    <sheet name="Figure 5.5.1" sheetId="146" r:id="rId101"/>
    <sheet name="Figure 5.5.2" sheetId="147" r:id="rId102"/>
    <sheet name="Figure 5.5.3" sheetId="148" r:id="rId103"/>
    <sheet name="Table 5.5.3" sheetId="149" r:id="rId104"/>
    <sheet name="Table 5.5.4" sheetId="150" r:id="rId105"/>
    <sheet name="Figure 6.1.1.1" sheetId="83" r:id="rId106"/>
    <sheet name="Figure 6.1.1.2" sheetId="84" r:id="rId107"/>
    <sheet name="Figure 6.1.1.3" sheetId="85" r:id="rId108"/>
    <sheet name="Figure 6.1.2.1" sheetId="86" r:id="rId109"/>
    <sheet name="Figure 6.1.2.2" sheetId="87" r:id="rId110"/>
    <sheet name="Figure 6.1.2.3" sheetId="88" r:id="rId111"/>
    <sheet name="Figure 6.1.3.1" sheetId="89" r:id="rId112"/>
    <sheet name="Figure 6.1.3.2" sheetId="90" r:id="rId113"/>
    <sheet name="Figure 6.1.3.3" sheetId="91" r:id="rId114"/>
    <sheet name="Figure 6.1.3.4" sheetId="92" r:id="rId115"/>
    <sheet name="Figure 6.1.3.5" sheetId="93" r:id="rId116"/>
    <sheet name="Figure 6.1.3.6" sheetId="94" r:id="rId117"/>
    <sheet name="Figure 6.2.1" sheetId="95" r:id="rId118"/>
    <sheet name="Figure 6.2.2" sheetId="96" r:id="rId119"/>
    <sheet name="Figure 6.2.3" sheetId="97" r:id="rId120"/>
    <sheet name="Figure 6.2.4" sheetId="98" r:id="rId121"/>
    <sheet name="Figure 6.3.1" sheetId="99" r:id="rId122"/>
    <sheet name="Figure 6.3.2" sheetId="100" r:id="rId123"/>
    <sheet name="Table 6.3.1" sheetId="101" r:id="rId124"/>
    <sheet name="Figure 7.1.1.1" sheetId="156" r:id="rId125"/>
    <sheet name="Figure 7.1.1.2" sheetId="157" r:id="rId126"/>
    <sheet name="Table 7.1.1.1" sheetId="158" r:id="rId127"/>
    <sheet name="Figure 7.1.1.3" sheetId="159" r:id="rId128"/>
    <sheet name="Table 7.1.1.2" sheetId="160" r:id="rId129"/>
    <sheet name="Table 7.1.1.3" sheetId="161" r:id="rId130"/>
    <sheet name="Table 7.1.1.4 " sheetId="162" r:id="rId131"/>
  </sheets>
  <externalReferences>
    <externalReference r:id="rId132"/>
    <externalReference r:id="rId133"/>
    <externalReference r:id="rId134"/>
    <externalReference r:id="rId135"/>
  </externalReferences>
  <definedNames>
    <definedName name="_6a14f12b_007c_41ee_b478_a454af9316fb" localSheetId="17">'Figure 1.3.2'!#REF!</definedName>
    <definedName name="_ftn1" localSheetId="8">'Table 1.2.1'!$B$11</definedName>
    <definedName name="_ftn2" localSheetId="129">'Table 7.1.1.3'!$B$44</definedName>
    <definedName name="_ftn3" localSheetId="129">'Table 7.1.1.3'!$B$45</definedName>
    <definedName name="_ftnref1" localSheetId="8">'Table 1.2.1'!$F$4</definedName>
    <definedName name="_ftnref2" localSheetId="129">'Table 7.1.1.3'!$B$10</definedName>
    <definedName name="_ftnref3" localSheetId="129">'Table 7.1.1.3'!$B$11</definedName>
    <definedName name="_xlnm._FilterDatabase" localSheetId="0" hidden="1">Contents!$A$1:$J$145</definedName>
    <definedName name="_xlnm._FilterDatabase" localSheetId="43" hidden="1">'Figure 2.6.1'!#REF!</definedName>
    <definedName name="DelKreditor">#REF!,#REF!</definedName>
    <definedName name="delstr">#REF!,#REF!,#REF!</definedName>
    <definedName name="DELVD">#REF!,#REF!,#REF!,#REF!,#REF!,#REF!,#REF!,#REF!,#REF!,#REF!,#REF!,#REF!,#REF!,#REF!,#REF!,#REF!,#REF!</definedName>
    <definedName name="DelVd1">#REF!,#REF!,#REF!,#REF!,#REF!,#REF!,#REF!,#REF!,#REF!,#REF!,#REF!,#REF!</definedName>
    <definedName name="DelZaim">#REF!</definedName>
    <definedName name="а1" localSheetId="60">#REF!</definedName>
    <definedName name="а1" localSheetId="61">#REF!</definedName>
    <definedName name="а1" localSheetId="62">#REF!</definedName>
    <definedName name="а1" localSheetId="64">#REF!</definedName>
    <definedName name="а1" localSheetId="66">#REF!</definedName>
    <definedName name="а1" localSheetId="67">#REF!</definedName>
    <definedName name="а1" localSheetId="68">#REF!</definedName>
    <definedName name="а1" localSheetId="78">#REF!</definedName>
    <definedName name="а1" localSheetId="79">#REF!</definedName>
    <definedName name="а1" localSheetId="80">#REF!</definedName>
    <definedName name="а1" localSheetId="81">#REF!</definedName>
    <definedName name="а1" localSheetId="82">#REF!</definedName>
    <definedName name="а1" localSheetId="83">#REF!</definedName>
    <definedName name="а1" localSheetId="84">#REF!</definedName>
    <definedName name="а1" localSheetId="69">#REF!</definedName>
    <definedName name="а1" localSheetId="70">#REF!</definedName>
    <definedName name="а1" localSheetId="71">#REF!</definedName>
    <definedName name="а1" localSheetId="72">#REF!</definedName>
    <definedName name="а1" localSheetId="73">#REF!</definedName>
    <definedName name="а1" localSheetId="75">#REF!</definedName>
    <definedName name="а1" localSheetId="76">#REF!</definedName>
    <definedName name="а1" localSheetId="77">#REF!</definedName>
    <definedName name="а1" localSheetId="85">#REF!</definedName>
    <definedName name="а1" localSheetId="86">#REF!</definedName>
    <definedName name="а1" localSheetId="88">#REF!</definedName>
    <definedName name="а1" localSheetId="89">#REF!</definedName>
    <definedName name="а1" localSheetId="90">#REF!</definedName>
    <definedName name="а1" localSheetId="91">#REF!</definedName>
    <definedName name="а1" localSheetId="92">#REF!</definedName>
    <definedName name="а1" localSheetId="93">#REF!</definedName>
    <definedName name="а1" localSheetId="94">#REF!</definedName>
    <definedName name="а1" localSheetId="96">#REF!</definedName>
    <definedName name="а1" localSheetId="98">#REF!</definedName>
    <definedName name="а1" localSheetId="100">#REF!</definedName>
    <definedName name="а1" localSheetId="101">#REF!</definedName>
    <definedName name="а1" localSheetId="102">#REF!</definedName>
    <definedName name="а1" localSheetId="63">#REF!</definedName>
    <definedName name="а1" localSheetId="65">#REF!</definedName>
    <definedName name="а1" localSheetId="74">#REF!</definedName>
    <definedName name="а1" localSheetId="87">#REF!</definedName>
    <definedName name="а1" localSheetId="95">#REF!</definedName>
    <definedName name="а1" localSheetId="97">#REF!</definedName>
    <definedName name="а1" localSheetId="99">#REF!</definedName>
    <definedName name="а1" localSheetId="103">#REF!</definedName>
    <definedName name="а1" localSheetId="104">#REF!</definedName>
    <definedName name="а1">#REF!</definedName>
    <definedName name="р2_графа1_сравн_пред_гр7">#REF!</definedName>
    <definedName name="р2_графа7_контроль">#REF!</definedName>
    <definedName name="рр1">'[3]р1 СНГ'!#REF!</definedName>
    <definedName name="ф77">#REF!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 i="93" l="1"/>
  <c r="D5" i="93"/>
  <c r="E5" i="93"/>
  <c r="F5" i="93"/>
  <c r="G5" i="93"/>
  <c r="C6" i="93"/>
  <c r="D6" i="93"/>
  <c r="E6" i="93"/>
  <c r="F6" i="93"/>
  <c r="G6" i="93"/>
  <c r="C5" i="91"/>
  <c r="D5" i="91"/>
  <c r="E5" i="91"/>
  <c r="F5" i="91"/>
  <c r="G5" i="91"/>
  <c r="H5" i="91"/>
  <c r="C6" i="91"/>
  <c r="D6" i="91"/>
  <c r="E6" i="91"/>
  <c r="F6" i="91"/>
  <c r="G6" i="91"/>
  <c r="H6" i="91"/>
  <c r="C5" i="90"/>
  <c r="D5" i="90"/>
  <c r="E5" i="90"/>
  <c r="F5" i="90"/>
  <c r="G5" i="90"/>
  <c r="H5" i="90"/>
  <c r="C6" i="90"/>
  <c r="D6" i="90"/>
  <c r="E6" i="90"/>
  <c r="E7" i="90" s="1"/>
  <c r="F6" i="90"/>
  <c r="F7" i="90" s="1"/>
  <c r="G6" i="90"/>
  <c r="H6" i="90"/>
  <c r="C7" i="90"/>
  <c r="D7" i="90"/>
  <c r="G7" i="90"/>
  <c r="H7" i="90"/>
  <c r="C5" i="87"/>
  <c r="D5" i="87"/>
  <c r="E5" i="87"/>
  <c r="F5" i="87"/>
  <c r="G5" i="87"/>
  <c r="C6" i="87"/>
  <c r="D6" i="87"/>
  <c r="E6" i="87"/>
  <c r="F6" i="87"/>
  <c r="G6" i="87"/>
  <c r="C5" i="85"/>
  <c r="D5" i="85"/>
  <c r="E5" i="85"/>
  <c r="F5" i="85"/>
  <c r="G5" i="85"/>
  <c r="H5" i="85"/>
  <c r="C6" i="85"/>
  <c r="D6" i="85"/>
  <c r="E6" i="85"/>
  <c r="F6" i="85"/>
  <c r="G6" i="85"/>
  <c r="H6" i="85"/>
  <c r="C7" i="85"/>
  <c r="D7" i="85"/>
  <c r="E7" i="85"/>
  <c r="F7" i="85"/>
  <c r="G7" i="85"/>
  <c r="H7" i="85"/>
  <c r="C5" i="84"/>
  <c r="D5" i="84"/>
  <c r="E5" i="84"/>
  <c r="F5" i="84"/>
  <c r="G5" i="84"/>
  <c r="H5" i="84"/>
  <c r="C6" i="84"/>
  <c r="D6" i="84"/>
  <c r="E6" i="84"/>
  <c r="F6" i="84"/>
  <c r="G6" i="84"/>
  <c r="H6" i="84"/>
  <c r="C7" i="84"/>
  <c r="D7" i="84"/>
  <c r="E7" i="84"/>
  <c r="F7" i="84"/>
  <c r="G7" i="84"/>
  <c r="H7" i="84"/>
</calcChain>
</file>

<file path=xl/sharedStrings.xml><?xml version="1.0" encoding="utf-8"?>
<sst xmlns="http://schemas.openxmlformats.org/spreadsheetml/2006/main" count="3621" uniqueCount="2393">
  <si>
    <t>Provisions  (right scale)</t>
  </si>
  <si>
    <t>* doubtful loans of 2, 4 and 5 categories plus loss loans</t>
  </si>
  <si>
    <t>Credit portfolio and provisioning</t>
  </si>
  <si>
    <t>Overdue indebtedness in banks’ credit portfolio</t>
  </si>
  <si>
    <t>Overdue indebtedness</t>
  </si>
  <si>
    <t>Branches of economy</t>
  </si>
  <si>
    <t>Doubtful loans</t>
  </si>
  <si>
    <t>Loss loans</t>
  </si>
  <si>
    <t>The share at the banks loan portfolio, in % (right scale)</t>
  </si>
  <si>
    <t>Consumer loans, bln.tenge (left scale)</t>
  </si>
  <si>
    <t>Quality of consumer loan portfolio   (%)</t>
  </si>
  <si>
    <t>Share of loans collateralized by real-estate in loan portfolio  (in %)</t>
  </si>
  <si>
    <t>Mortgage loans structure by loan-to-value ratio</t>
  </si>
  <si>
    <t>Other loans*</t>
  </si>
  <si>
    <t>Share of  loans not exceeding  70% of collateral value</t>
  </si>
  <si>
    <t>* The category “other loans" contains loans exceeding 70% of collateral value, including conditions specified by prudential regulations (loans collateralized by insurance policy and guarantees, etc.)</t>
  </si>
  <si>
    <t>* data of foreign debt over 9 months of 2007 are based on estimation</t>
  </si>
  <si>
    <t>Assets turnover</t>
  </si>
  <si>
    <t>Main financial indicators (corporate sector, 2004=100)*</t>
  </si>
  <si>
    <t>Leverage**</t>
  </si>
  <si>
    <t>Debt burden**</t>
  </si>
  <si>
    <t>* The change for 2 quarter of 2007 is estimated to the corresponding period of previous year and added to the the index in 2006. Due to the different coverage of respondents in quarterly and annual reports, the data may differ from each other</t>
  </si>
  <si>
    <r>
      <t xml:space="preserve">2.1 </t>
    </r>
    <r>
      <rPr>
        <sz val="8"/>
        <rFont val="Times New Roman"/>
        <family val="1"/>
        <charset val="204"/>
      </rPr>
      <t>times</t>
    </r>
  </si>
  <si>
    <t>2.2 times</t>
  </si>
  <si>
    <t>Income tax expenses</t>
  </si>
  <si>
    <t>2.9 times</t>
  </si>
  <si>
    <t>75 percentile (right scale)</t>
  </si>
  <si>
    <t>Growth, %</t>
  </si>
  <si>
    <t>Authorized capital stock</t>
  </si>
  <si>
    <t>Subordinated debt</t>
  </si>
  <si>
    <t>Contribution of inflow components and outflow compensation</t>
  </si>
  <si>
    <t>Share of liquid assets at the total amount of assets, in %</t>
  </si>
  <si>
    <t>Ratio of short-term assets to short-term liabilities</t>
  </si>
  <si>
    <t>Ratio of liabilities to the equity capital</t>
  </si>
  <si>
    <t xml:space="preserve">      * Increase in comparison with the same period of the previous year.</t>
  </si>
  <si>
    <t>Payments volume, in bln.tenge</t>
  </si>
  <si>
    <t>Number of users, in units</t>
  </si>
  <si>
    <t>Average amount of 1 payment, in mln.tenge</t>
  </si>
  <si>
    <t>Payments volume increase, in %</t>
  </si>
  <si>
    <t>Payments number incease, in %</t>
  </si>
  <si>
    <t>Other users,
in bln. tenge</t>
  </si>
  <si>
    <t xml:space="preserve">Payment flows at the Interbank clearing system </t>
  </si>
  <si>
    <t>Payments number increase, in %</t>
  </si>
  <si>
    <t>Increase for the period,  %</t>
  </si>
  <si>
    <t>Other banks, bln. tenge</t>
  </si>
  <si>
    <t>Increase for the period,  in %</t>
  </si>
  <si>
    <t>145,2% 
( in 2,5 times)</t>
  </si>
  <si>
    <t>Financial Market Infrastructure</t>
  </si>
  <si>
    <t>10 month of 2007*</t>
  </si>
  <si>
    <t>Five largest banks, bln. tenge</t>
  </si>
  <si>
    <t>Dynamics of payments volume at the Interbank clearing system according to the user groups</t>
  </si>
  <si>
    <r>
      <t>Contribution of inflow components and outflow compensation</t>
    </r>
    <r>
      <rPr>
        <b/>
        <vertAlign val="superscript"/>
        <sz val="10"/>
        <rFont val="Times New Roman"/>
        <family val="1"/>
        <charset val="204"/>
      </rPr>
      <t>1</t>
    </r>
  </si>
  <si>
    <t>Outflow</t>
  </si>
  <si>
    <t xml:space="preserve">     current operations</t>
  </si>
  <si>
    <t xml:space="preserve">     financial account operations</t>
  </si>
  <si>
    <t xml:space="preserve">          including banks</t>
  </si>
  <si>
    <t xml:space="preserve">   FDI inflow to import</t>
  </si>
  <si>
    <t xml:space="preserve">   Change of reserve assets to inflow</t>
  </si>
  <si>
    <t>Additional capital</t>
  </si>
  <si>
    <t>on 01.01.2007</t>
  </si>
  <si>
    <t>on 01.10.2007</t>
  </si>
  <si>
    <t>Life insurance</t>
  </si>
  <si>
    <t>Other financial institutions</t>
  </si>
  <si>
    <t>Obligatory insurance</t>
  </si>
  <si>
    <t>Voluntary private insurance</t>
  </si>
  <si>
    <t>Voluntary property insurance</t>
  </si>
  <si>
    <t>Countries</t>
  </si>
  <si>
    <t xml:space="preserve">United States of America </t>
  </si>
  <si>
    <t>Sweden</t>
  </si>
  <si>
    <t>Germany</t>
  </si>
  <si>
    <t>Switzerland</t>
  </si>
  <si>
    <t>Bermuda Islands</t>
  </si>
  <si>
    <t>Other countries</t>
  </si>
  <si>
    <t>Equity capital</t>
  </si>
  <si>
    <t>Insurance reserves</t>
  </si>
  <si>
    <t>GDP, bln.Tenge</t>
  </si>
  <si>
    <t xml:space="preserve">Loss ratio </t>
  </si>
  <si>
    <t>Loss ratio on obligatory insurance</t>
  </si>
  <si>
    <t>Loss ratio on voluntary private insurance</t>
  </si>
  <si>
    <t>Loss ratio on voluntary property insurance</t>
  </si>
  <si>
    <t>(in %)</t>
  </si>
  <si>
    <t>Return from insurance activities</t>
  </si>
  <si>
    <t>Return from investment activities</t>
  </si>
  <si>
    <t>Financial instruments</t>
  </si>
  <si>
    <t>Deposits to second-tier banks</t>
  </si>
  <si>
    <t>Reverse REPO operations</t>
  </si>
  <si>
    <t>Weighted average ratio of nominal yield for 5 years</t>
  </si>
  <si>
    <t>Weighted average ratio of nominal yield for 1 year</t>
  </si>
  <si>
    <t>Accrued rate of inflation for 5 years</t>
  </si>
  <si>
    <t>Accrued rate of inflation for 3 years</t>
  </si>
  <si>
    <t>Accrued rate of inflation for 1 year</t>
  </si>
  <si>
    <t>on 01.04.06</t>
  </si>
  <si>
    <t>on 01.07.06</t>
  </si>
  <si>
    <t>Current liabilities</t>
  </si>
  <si>
    <t>Net investment income</t>
  </si>
  <si>
    <t xml:space="preserve">*ROE (return on equity) – is the ratio of net income (loss) before taxation to the average equity capital </t>
  </si>
  <si>
    <t>*ROA (return on assets) - is the ratio of  net income (loss) before taxation to average total assets</t>
  </si>
  <si>
    <t>RK State securities</t>
  </si>
  <si>
    <t>Securities of foreign states</t>
  </si>
  <si>
    <t>Non-state securities of RK organizations</t>
  </si>
  <si>
    <t>Second-tier banks securities</t>
  </si>
  <si>
    <t>Affinated gold</t>
  </si>
  <si>
    <t>Derivative financial instruments</t>
  </si>
  <si>
    <t>Share</t>
  </si>
  <si>
    <t>* Share of financial instruments at the foreign currency at the investment portfolio of retirement savings plans</t>
  </si>
  <si>
    <t>Totals:</t>
  </si>
  <si>
    <t>Standard loans</t>
  </si>
  <si>
    <t>Payment flows at the payment systems of Kazakhstan</t>
  </si>
  <si>
    <t>Number of users, in units.</t>
  </si>
  <si>
    <t>User groups</t>
  </si>
  <si>
    <t>Increase for the period, in %</t>
  </si>
  <si>
    <t>Share to the total volume, in %</t>
  </si>
  <si>
    <t>Name of user</t>
  </si>
  <si>
    <t>Increase, in %</t>
  </si>
  <si>
    <t>Macroeconomic environment and economic conditions in Kazakhstan</t>
  </si>
  <si>
    <t>Financial markets</t>
  </si>
  <si>
    <t>Banking sector</t>
  </si>
  <si>
    <t>Table 1.2.1</t>
  </si>
  <si>
    <t>Table 2.2.1</t>
  </si>
  <si>
    <t>Table 2.2.2</t>
  </si>
  <si>
    <t>Table 2.4.1</t>
  </si>
  <si>
    <t>Table 2.5.1</t>
  </si>
  <si>
    <t xml:space="preserve">Table 2.5.2 </t>
  </si>
  <si>
    <t>Table 3.2.1.1</t>
  </si>
  <si>
    <t>Table 3.2.3.1</t>
  </si>
  <si>
    <t>Table 3.2.3.2</t>
  </si>
  <si>
    <t>Table 4.2.1</t>
  </si>
  <si>
    <t>Table 5.1.1</t>
  </si>
  <si>
    <t>Table 5.2.1</t>
  </si>
  <si>
    <t>Table 5.3.1</t>
  </si>
  <si>
    <t xml:space="preserve">Table 5.4.1 </t>
  </si>
  <si>
    <t>Table 5.4.2</t>
  </si>
  <si>
    <t>Table 5.5.1</t>
  </si>
  <si>
    <t>Table 5.5.3</t>
  </si>
  <si>
    <t>Table 5.5.4</t>
  </si>
  <si>
    <t>Table 6.3.1</t>
  </si>
  <si>
    <t>Table 7.1.1.1</t>
  </si>
  <si>
    <t>Table 7.1.1.2</t>
  </si>
  <si>
    <t>Table 7.1.1.3</t>
  </si>
  <si>
    <t>Table 7.1.1.4</t>
  </si>
  <si>
    <t>14.07.2006</t>
  </si>
  <si>
    <t>17.07.2006</t>
  </si>
  <si>
    <t>18.07.2006</t>
  </si>
  <si>
    <t>19.07.2006</t>
  </si>
  <si>
    <t>20.07.2006</t>
  </si>
  <si>
    <t>21.07.2006</t>
  </si>
  <si>
    <t>24.07.2006</t>
  </si>
  <si>
    <t>25.07.2006</t>
  </si>
  <si>
    <t>26.07.2006</t>
  </si>
  <si>
    <t>27.07.2006</t>
  </si>
  <si>
    <t>28.07.2006</t>
  </si>
  <si>
    <t>31.07.2006</t>
  </si>
  <si>
    <t>01.08.2006</t>
  </si>
  <si>
    <t>02.08.2006</t>
  </si>
  <si>
    <t>03.08.2006</t>
  </si>
  <si>
    <t>04.08.2006</t>
  </si>
  <si>
    <t>07.08.2006</t>
  </si>
  <si>
    <t>08.08.2006</t>
  </si>
  <si>
    <t>09.08.2006</t>
  </si>
  <si>
    <t>10.08.2006</t>
  </si>
  <si>
    <t>11.08.2006</t>
  </si>
  <si>
    <t>14.08.2006</t>
  </si>
  <si>
    <t>15.08.2006</t>
  </si>
  <si>
    <t>16.08.2006</t>
  </si>
  <si>
    <t>17.08.2006</t>
  </si>
  <si>
    <t>18.08.2006</t>
  </si>
  <si>
    <t>21.08.2006</t>
  </si>
  <si>
    <t>22.08.2006</t>
  </si>
  <si>
    <t>23.08.2006</t>
  </si>
  <si>
    <t>24.08.2006</t>
  </si>
  <si>
    <t>25.08.2006</t>
  </si>
  <si>
    <t>28.08.2006</t>
  </si>
  <si>
    <t>29.08.2006</t>
  </si>
  <si>
    <t>30.08.2006</t>
  </si>
  <si>
    <t>31.08.2006</t>
  </si>
  <si>
    <t>01.09.2006</t>
  </si>
  <si>
    <t>05.09.2006</t>
  </si>
  <si>
    <t>06.09.2006</t>
  </si>
  <si>
    <t>07.09.2006</t>
  </si>
  <si>
    <t>08.09.2006</t>
  </si>
  <si>
    <t>11.09.2006</t>
  </si>
  <si>
    <t>12.09.2006</t>
  </si>
  <si>
    <t>13.09.2006</t>
  </si>
  <si>
    <t>14.09.2006</t>
  </si>
  <si>
    <t>15.09.2006</t>
  </si>
  <si>
    <t>18.09.2006</t>
  </si>
  <si>
    <t>19.09.2006</t>
  </si>
  <si>
    <t>20.09.2006</t>
  </si>
  <si>
    <t>21.09.2006</t>
  </si>
  <si>
    <t>22.09.2006</t>
  </si>
  <si>
    <t>25.09.2006</t>
  </si>
  <si>
    <t>26.09.2006</t>
  </si>
  <si>
    <t>27.09.2006</t>
  </si>
  <si>
    <t>28.09.2006</t>
  </si>
  <si>
    <t>29.09.2006</t>
  </si>
  <si>
    <t>02.10.2006</t>
  </si>
  <si>
    <t>03.10.2006</t>
  </si>
  <si>
    <t>04.10.2006</t>
  </si>
  <si>
    <t>05.10.2006</t>
  </si>
  <si>
    <t>06.10.2006</t>
  </si>
  <si>
    <t>10.10.2006</t>
  </si>
  <si>
    <t>11.10.2006</t>
  </si>
  <si>
    <t>12.10.2006</t>
  </si>
  <si>
    <t>13.10.2006</t>
  </si>
  <si>
    <t>16.10.2006</t>
  </si>
  <si>
    <t>17.10.2006</t>
  </si>
  <si>
    <t>18.10.2006</t>
  </si>
  <si>
    <t>19.10.2006</t>
  </si>
  <si>
    <t>20.10.2006</t>
  </si>
  <si>
    <t>23.10.2006</t>
  </si>
  <si>
    <t>24.10.2006</t>
  </si>
  <si>
    <t>25.10.2006</t>
  </si>
  <si>
    <t>26.10.2006</t>
  </si>
  <si>
    <t>27.10.2006</t>
  </si>
  <si>
    <t>30.10.2006</t>
  </si>
  <si>
    <t>31.10.2006</t>
  </si>
  <si>
    <t>01.11.2006</t>
  </si>
  <si>
    <t>02.11.2006</t>
  </si>
  <si>
    <t>03.11.2006</t>
  </si>
  <si>
    <t>06.11.2006</t>
  </si>
  <si>
    <t>07.11.2006</t>
  </si>
  <si>
    <t>08.11.2006</t>
  </si>
  <si>
    <t>09.11.2006</t>
  </si>
  <si>
    <t>10.11.2006</t>
  </si>
  <si>
    <t>13.11.2006</t>
  </si>
  <si>
    <t>14.11.2006</t>
  </si>
  <si>
    <t>15.11.2006</t>
  </si>
  <si>
    <t>16.11.2006</t>
  </si>
  <si>
    <t>17.11.2006</t>
  </si>
  <si>
    <t>20.11.2006</t>
  </si>
  <si>
    <t>21.11.2006</t>
  </si>
  <si>
    <t>22.11.2006</t>
  </si>
  <si>
    <t>24.11.2006</t>
  </si>
  <si>
    <t>27.11.2006</t>
  </si>
  <si>
    <t>28.11.2006</t>
  </si>
  <si>
    <t>29.11.2006</t>
  </si>
  <si>
    <t>30.11.2006</t>
  </si>
  <si>
    <t>01.12.2006</t>
  </si>
  <si>
    <t>04.12.2006</t>
  </si>
  <si>
    <t>05.12.2006</t>
  </si>
  <si>
    <t>06.12.2006</t>
  </si>
  <si>
    <t>07.12.2006</t>
  </si>
  <si>
    <t>08.12.2006</t>
  </si>
  <si>
    <t>11.12.2006</t>
  </si>
  <si>
    <t>12.12.2006</t>
  </si>
  <si>
    <t>13.12.2006</t>
  </si>
  <si>
    <t>14.12.2006</t>
  </si>
  <si>
    <t>15.12.2006</t>
  </si>
  <si>
    <t>18.12.2006</t>
  </si>
  <si>
    <t>19.12.2006</t>
  </si>
  <si>
    <t>20.12.2006</t>
  </si>
  <si>
    <t>21.12.2006</t>
  </si>
  <si>
    <t>22.12.2006</t>
  </si>
  <si>
    <t>26.12.2006</t>
  </si>
  <si>
    <t>27.12.2006</t>
  </si>
  <si>
    <t>28.12.2006</t>
  </si>
  <si>
    <t>29.12.2006</t>
  </si>
  <si>
    <t>03.01.2007</t>
  </si>
  <si>
    <t>02.01.2007</t>
  </si>
  <si>
    <t>04.01.2007</t>
  </si>
  <si>
    <t>05.01.2007</t>
  </si>
  <si>
    <t>08.01.2007</t>
  </si>
  <si>
    <t>09.01.2007</t>
  </si>
  <si>
    <t>10.01.2007</t>
  </si>
  <si>
    <t>11.01.2007</t>
  </si>
  <si>
    <t>12.01.2007</t>
  </si>
  <si>
    <t>16.01.2007</t>
  </si>
  <si>
    <t>17.01.2007</t>
  </si>
  <si>
    <t>18.01.2007</t>
  </si>
  <si>
    <t>19.01.2007</t>
  </si>
  <si>
    <t>22.01.2007</t>
  </si>
  <si>
    <t>23.01.2007</t>
  </si>
  <si>
    <t>24.01.2007</t>
  </si>
  <si>
    <t>25.01.2007</t>
  </si>
  <si>
    <t>26.01.2007</t>
  </si>
  <si>
    <t>29.01.2007</t>
  </si>
  <si>
    <t>30.01.2007</t>
  </si>
  <si>
    <t>31.01.2007</t>
  </si>
  <si>
    <t>01.02.2007</t>
  </si>
  <si>
    <t>02.02.2007</t>
  </si>
  <si>
    <t>05.02.2007</t>
  </si>
  <si>
    <t>06.02.2007</t>
  </si>
  <si>
    <t>07.02.2007</t>
  </si>
  <si>
    <t>08.02.2007</t>
  </si>
  <si>
    <t>09.02.2007</t>
  </si>
  <si>
    <t>12.02.2007</t>
  </si>
  <si>
    <t>13.02.2007</t>
  </si>
  <si>
    <t>14.02.2007</t>
  </si>
  <si>
    <t>15.02.2007</t>
  </si>
  <si>
    <t>16.02.2007</t>
  </si>
  <si>
    <t>20.02.2007</t>
  </si>
  <si>
    <t>21.02.2007</t>
  </si>
  <si>
    <t>22.02.2007</t>
  </si>
  <si>
    <t>23.02.2007</t>
  </si>
  <si>
    <t>26.02.2007</t>
  </si>
  <si>
    <t>27.02.2007</t>
  </si>
  <si>
    <t>28.02.2007</t>
  </si>
  <si>
    <t>01.03.2007</t>
  </si>
  <si>
    <t>02.03.2007</t>
  </si>
  <si>
    <t>05.03.2007</t>
  </si>
  <si>
    <t>06.03.2007</t>
  </si>
  <si>
    <t>07.03.2007</t>
  </si>
  <si>
    <t>08.03.2007</t>
  </si>
  <si>
    <t>09.03.2007</t>
  </si>
  <si>
    <t>12.03.2007</t>
  </si>
  <si>
    <t>13.03.2007</t>
  </si>
  <si>
    <t>14.03.2007</t>
  </si>
  <si>
    <t>15.03.2007</t>
  </si>
  <si>
    <t>16.03.2007</t>
  </si>
  <si>
    <t>19.03.2007</t>
  </si>
  <si>
    <t>20.03.2007</t>
  </si>
  <si>
    <t>21.03.2007</t>
  </si>
  <si>
    <t>22.03.2007</t>
  </si>
  <si>
    <t>23.03.2007</t>
  </si>
  <si>
    <t>26.03.2007</t>
  </si>
  <si>
    <t>27.03.2007</t>
  </si>
  <si>
    <t>28.03.2007</t>
  </si>
  <si>
    <t>29.03.2007</t>
  </si>
  <si>
    <t>30.03.2007</t>
  </si>
  <si>
    <t>02.04.2007</t>
  </si>
  <si>
    <t>03.04.2007</t>
  </si>
  <si>
    <t>04.04.2007</t>
  </si>
  <si>
    <t>05.04.2007</t>
  </si>
  <si>
    <t>09.04.2007</t>
  </si>
  <si>
    <t>10.04.2007</t>
  </si>
  <si>
    <t>11.04.2007</t>
  </si>
  <si>
    <t>12.04.2007</t>
  </si>
  <si>
    <t>13.04.2007</t>
  </si>
  <si>
    <t>16.04.2007</t>
  </si>
  <si>
    <t>17.04.2007</t>
  </si>
  <si>
    <t>18.04.2007</t>
  </si>
  <si>
    <t>19.04.2007</t>
  </si>
  <si>
    <t>20.04.2007</t>
  </si>
  <si>
    <t>23.04.2007</t>
  </si>
  <si>
    <t>24.04.2007</t>
  </si>
  <si>
    <t>25.04.2007</t>
  </si>
  <si>
    <t>26.04.2007</t>
  </si>
  <si>
    <t>27.04.2007</t>
  </si>
  <si>
    <t>30.04.2007</t>
  </si>
  <si>
    <t>01.05.2007</t>
  </si>
  <si>
    <t>02.05.2007</t>
  </si>
  <si>
    <t>03.05.2007</t>
  </si>
  <si>
    <t>04.05.2007</t>
  </si>
  <si>
    <t>07.05.2007</t>
  </si>
  <si>
    <t>08.05.2007</t>
  </si>
  <si>
    <t>09.05.2007</t>
  </si>
  <si>
    <t>10.05.2007</t>
  </si>
  <si>
    <t>11.05.2007</t>
  </si>
  <si>
    <t>14.05.2007</t>
  </si>
  <si>
    <t>15.05.2007</t>
  </si>
  <si>
    <t>16.05.2007</t>
  </si>
  <si>
    <t>17.05.2007</t>
  </si>
  <si>
    <t>18.05.2007</t>
  </si>
  <si>
    <t>21.05.2007</t>
  </si>
  <si>
    <t>22.05.2007</t>
  </si>
  <si>
    <t>23.05.2007</t>
  </si>
  <si>
    <t>24.05.2007</t>
  </si>
  <si>
    <t>25.05.2007</t>
  </si>
  <si>
    <t>29.05.2007</t>
  </si>
  <si>
    <t>30.05.2007</t>
  </si>
  <si>
    <t>31.05.2007</t>
  </si>
  <si>
    <t>01.06.2007</t>
  </si>
  <si>
    <t>04.06.2007</t>
  </si>
  <si>
    <t>05.06.2007</t>
  </si>
  <si>
    <t>06.06.2007</t>
  </si>
  <si>
    <t>07.06.2007</t>
  </si>
  <si>
    <t>08.06.2007</t>
  </si>
  <si>
    <t>11.06.2007</t>
  </si>
  <si>
    <t>12.06.2007</t>
  </si>
  <si>
    <t>13.06.2007</t>
  </si>
  <si>
    <t>14.06.2007</t>
  </si>
  <si>
    <t>15.06.2007</t>
  </si>
  <si>
    <t>18.06.2007</t>
  </si>
  <si>
    <t>19.06.2007</t>
  </si>
  <si>
    <t>20.06.2007</t>
  </si>
  <si>
    <t>21.06.2007</t>
  </si>
  <si>
    <t>22.06.2007</t>
  </si>
  <si>
    <t>25.06.2007</t>
  </si>
  <si>
    <t>26.06.2007</t>
  </si>
  <si>
    <t>27.06.2007</t>
  </si>
  <si>
    <t>28.06.2007</t>
  </si>
  <si>
    <t>29.06.2007</t>
  </si>
  <si>
    <t>02.07.2007</t>
  </si>
  <si>
    <t>03.07.2007</t>
  </si>
  <si>
    <t>05.07.2007</t>
  </si>
  <si>
    <t>06.07.2007</t>
  </si>
  <si>
    <t>09.07.2007</t>
  </si>
  <si>
    <t>10.07.2007</t>
  </si>
  <si>
    <t>11.07.2007</t>
  </si>
  <si>
    <t>12.07.2007</t>
  </si>
  <si>
    <t>13.07.2007</t>
  </si>
  <si>
    <t>16.07.2007</t>
  </si>
  <si>
    <t>17.07.2007</t>
  </si>
  <si>
    <t>18.07.2007</t>
  </si>
  <si>
    <t>19.07.2007</t>
  </si>
  <si>
    <t>20.07.2007</t>
  </si>
  <si>
    <t>23.07.2007</t>
  </si>
  <si>
    <t>24.07.2007</t>
  </si>
  <si>
    <t>ATF Bank</t>
  </si>
  <si>
    <t>Nurbank</t>
  </si>
  <si>
    <t>Temir Bank</t>
  </si>
  <si>
    <t>500 b.p.</t>
  </si>
  <si>
    <t>150 b.p.</t>
  </si>
  <si>
    <t>300 b.p.</t>
  </si>
  <si>
    <t>550 b.p.</t>
  </si>
  <si>
    <t>450 b.p.</t>
  </si>
  <si>
    <t>270 b.p.</t>
  </si>
  <si>
    <t>220 b.p.</t>
  </si>
  <si>
    <t>850 b.p.</t>
  </si>
  <si>
    <t>250 b.p.</t>
  </si>
  <si>
    <t>750 b.p.</t>
  </si>
  <si>
    <t>800 b.p.</t>
  </si>
  <si>
    <t>600 b.p.</t>
  </si>
  <si>
    <t>795 b.p.</t>
  </si>
  <si>
    <t>346 b.p.</t>
  </si>
  <si>
    <t>775 b.p.</t>
  </si>
  <si>
    <t>875 b.p.</t>
  </si>
  <si>
    <t>950 b.p.</t>
  </si>
  <si>
    <t>1050 b.p.</t>
  </si>
  <si>
    <t>717 b.p.</t>
  </si>
  <si>
    <t>642 b.p.</t>
  </si>
  <si>
    <t>Kazcommertsbank share price</t>
  </si>
  <si>
    <t>Aliance bank share price</t>
  </si>
  <si>
    <t>Bank Center Credit share price</t>
  </si>
  <si>
    <t>% per annum</t>
  </si>
  <si>
    <t>on 01.02.07</t>
  </si>
  <si>
    <t>on 01.03.07</t>
  </si>
  <si>
    <t>on 01.04.07</t>
  </si>
  <si>
    <t>on 01.05.07</t>
  </si>
  <si>
    <t>on 01.06.07</t>
  </si>
  <si>
    <t>on 01.07.07</t>
  </si>
  <si>
    <t>on 01.08.07</t>
  </si>
  <si>
    <t>on 01.09.07</t>
  </si>
  <si>
    <t>(in percent)</t>
  </si>
  <si>
    <t>residents deposits to GDP</t>
  </si>
  <si>
    <t>M3/GDP</t>
  </si>
  <si>
    <t xml:space="preserve">bank credits to GDP </t>
  </si>
  <si>
    <t>Poland</t>
  </si>
  <si>
    <t>Deposits to GDP</t>
  </si>
  <si>
    <t>Credits to GDP</t>
  </si>
  <si>
    <t>М3 to GDP</t>
  </si>
  <si>
    <t>Source: NBRK, IMF, National sources</t>
  </si>
  <si>
    <t>Securities market professional participants</t>
  </si>
  <si>
    <t>Mortgage companies</t>
  </si>
  <si>
    <t xml:space="preserve"> (number of financial institutions)</t>
  </si>
  <si>
    <t>Second-tier banks</t>
  </si>
  <si>
    <t>Insurance brokers</t>
  </si>
  <si>
    <t>Actuaries</t>
  </si>
  <si>
    <t>(in percentage terms, as of October 1, 2007)</t>
  </si>
  <si>
    <t>Other investors</t>
  </si>
  <si>
    <t>Source: FSN</t>
  </si>
  <si>
    <t>Insurance companies</t>
  </si>
  <si>
    <t>(as of  01.10.2007)</t>
  </si>
  <si>
    <t xml:space="preserve">* The share of the five major financial institutions of each segment at the total sigment assets </t>
  </si>
  <si>
    <t>Foreign participation at the banking system of the Republic of Kazakhstan</t>
  </si>
  <si>
    <t>The share of the foreign capital at the authorised capital of the banking system</t>
  </si>
  <si>
    <t>The share of assets of banks with the foreign participation at the total assets of banks</t>
  </si>
  <si>
    <t>Increase, in % to the previous period (the right scale)</t>
  </si>
  <si>
    <t>Standard</t>
  </si>
  <si>
    <t>Borrowings</t>
  </si>
  <si>
    <t>(in percent, as of  01.10. 2007)</t>
  </si>
  <si>
    <t>Coverage</t>
  </si>
  <si>
    <t>Communication</t>
  </si>
  <si>
    <t>Economy total</t>
  </si>
  <si>
    <t>Sector of economy</t>
  </si>
  <si>
    <t>25.07.2007</t>
  </si>
  <si>
    <t>26.07.2007</t>
  </si>
  <si>
    <t>27.07.2007</t>
  </si>
  <si>
    <t>30.07.2007</t>
  </si>
  <si>
    <t>31.07.2007</t>
  </si>
  <si>
    <t>01.08.2007</t>
  </si>
  <si>
    <t>02.08.2007</t>
  </si>
  <si>
    <t>03.08.2007</t>
  </si>
  <si>
    <t>06.08.2007</t>
  </si>
  <si>
    <t>07.08.2007</t>
  </si>
  <si>
    <t>08.08.2007</t>
  </si>
  <si>
    <t>09.08.2007</t>
  </si>
  <si>
    <t>10.08.2007</t>
  </si>
  <si>
    <t>13.08.2007</t>
  </si>
  <si>
    <t>14.08.2007</t>
  </si>
  <si>
    <t>15.08.2007</t>
  </si>
  <si>
    <t>16.08.2007</t>
  </si>
  <si>
    <t>17.08.2007</t>
  </si>
  <si>
    <t>20.08.2007</t>
  </si>
  <si>
    <t>KazPrime</t>
  </si>
  <si>
    <t>KazPrime*</t>
  </si>
  <si>
    <t>21.08.2007</t>
  </si>
  <si>
    <t>22.08.2007</t>
  </si>
  <si>
    <t>23.08.2007</t>
  </si>
  <si>
    <t>24.08.2007</t>
  </si>
  <si>
    <t>27.08.2007</t>
  </si>
  <si>
    <t>28.08.2007</t>
  </si>
  <si>
    <t>29.08.2007</t>
  </si>
  <si>
    <t>30.08.2007</t>
  </si>
  <si>
    <t>31.08.2007</t>
  </si>
  <si>
    <t>04.09.2007</t>
  </si>
  <si>
    <t>05.09.2007</t>
  </si>
  <si>
    <t>06.09.2007</t>
  </si>
  <si>
    <t>07.09.2007</t>
  </si>
  <si>
    <t>10.09.2007</t>
  </si>
  <si>
    <t>11.09.2007</t>
  </si>
  <si>
    <t>12.09.2007</t>
  </si>
  <si>
    <t>13.09.2007</t>
  </si>
  <si>
    <t>14.09.2007</t>
  </si>
  <si>
    <t>17.09.2007</t>
  </si>
  <si>
    <t>18.09.2007</t>
  </si>
  <si>
    <t>19.09.2007</t>
  </si>
  <si>
    <t>20.09.2007</t>
  </si>
  <si>
    <t>21.09.2007</t>
  </si>
  <si>
    <t>24.09.2007</t>
  </si>
  <si>
    <t>25.09.2007</t>
  </si>
  <si>
    <t>26.09.2007</t>
  </si>
  <si>
    <t>27.09.2007</t>
  </si>
  <si>
    <t>28.09.2007</t>
  </si>
  <si>
    <t>2007*</t>
  </si>
  <si>
    <t>2008*</t>
  </si>
  <si>
    <t>LIBOR 3 month</t>
  </si>
  <si>
    <t>EURIBOR</t>
  </si>
  <si>
    <t>MIBOR</t>
  </si>
  <si>
    <t>FTSE 100</t>
  </si>
  <si>
    <t>Nikkei</t>
  </si>
  <si>
    <t>DAX</t>
  </si>
  <si>
    <t>(2002=100)</t>
  </si>
  <si>
    <t>14.02.2005</t>
  </si>
  <si>
    <t>15.02.2005</t>
  </si>
  <si>
    <t>16.02.2005</t>
  </si>
  <si>
    <t>17.02.2005</t>
  </si>
  <si>
    <t>18.02.2005</t>
  </si>
  <si>
    <t>22.02.2005</t>
  </si>
  <si>
    <t>23.02.2005</t>
  </si>
  <si>
    <t>24.02.2005</t>
  </si>
  <si>
    <t>25.02.2005</t>
  </si>
  <si>
    <t>28.02.2005</t>
  </si>
  <si>
    <t>01.03.2005</t>
  </si>
  <si>
    <t>02.03.2005</t>
  </si>
  <si>
    <t>03.03.2005</t>
  </si>
  <si>
    <t>04.03.2005</t>
  </si>
  <si>
    <t>07.03.2005</t>
  </si>
  <si>
    <t>08.03.2005</t>
  </si>
  <si>
    <t>09.03.2005</t>
  </si>
  <si>
    <t>10.03.2005</t>
  </si>
  <si>
    <t>11.03.2005</t>
  </si>
  <si>
    <t>14.03.2005</t>
  </si>
  <si>
    <t>15.03.2005</t>
  </si>
  <si>
    <t>16.03.2005</t>
  </si>
  <si>
    <t>17.03.2005</t>
  </si>
  <si>
    <t>18.03.2005</t>
  </si>
  <si>
    <t>21.03.2005</t>
  </si>
  <si>
    <t>22.03.2005</t>
  </si>
  <si>
    <t>23.03.2005</t>
  </si>
  <si>
    <t>24.03.2005</t>
  </si>
  <si>
    <t>28.03.2005</t>
  </si>
  <si>
    <t>29.03.2005</t>
  </si>
  <si>
    <t>30.03.2005</t>
  </si>
  <si>
    <t>31.03.2005</t>
  </si>
  <si>
    <t>01.04.2005</t>
  </si>
  <si>
    <t>Receivables turnover</t>
  </si>
  <si>
    <t>Inventory turnover</t>
  </si>
  <si>
    <t>Current liquidity</t>
  </si>
  <si>
    <t>up to 5000</t>
  </si>
  <si>
    <t>over 50000</t>
  </si>
  <si>
    <t>Financial margin*</t>
  </si>
  <si>
    <t>Debt service/Disposable income**, %</t>
  </si>
  <si>
    <t>Debt/disposable income</t>
  </si>
  <si>
    <t>Debt/financial assets</t>
  </si>
  <si>
    <t>Debt/GDP</t>
  </si>
  <si>
    <t>Liquidity ratio</t>
  </si>
  <si>
    <t>Total assets</t>
  </si>
  <si>
    <t>Non-financial assets*</t>
  </si>
  <si>
    <t>Financial assets**</t>
  </si>
  <si>
    <t>Prices on housing</t>
  </si>
  <si>
    <t>Prices on housing_RK</t>
  </si>
  <si>
    <t>Prices on housing_Astana</t>
  </si>
  <si>
    <t>Prices on housing_Almaty</t>
  </si>
  <si>
    <t>Prices on housing_Taraz</t>
  </si>
  <si>
    <t>2002 Sept</t>
  </si>
  <si>
    <t>2003 Sept.</t>
  </si>
  <si>
    <t>2004 Sept.</t>
  </si>
  <si>
    <t>2005 Sept.</t>
  </si>
  <si>
    <t>2006 Sept.</t>
  </si>
  <si>
    <t>2007 Sept.</t>
  </si>
  <si>
    <t>2007 May</t>
  </si>
  <si>
    <t>Aprl.2006</t>
  </si>
  <si>
    <t>Source: NBRK, KASE</t>
  </si>
  <si>
    <t>Volume of traiding at the inter-bank market, mln. USD</t>
  </si>
  <si>
    <t>Average rate Tenge/USD (right axis)</t>
  </si>
  <si>
    <t>Balance of NBRK transactions at the currency market ("-" - exemption "+"  - expension of liquidity)</t>
  </si>
  <si>
    <t>Net participation of NBRK at the exchange market ("-" - sale of currency, "+" -currency purchase)</t>
  </si>
  <si>
    <t>Current account, % to GDP</t>
  </si>
  <si>
    <t>0.8%</t>
  </si>
  <si>
    <t>-1.9%</t>
  </si>
  <si>
    <t>-2.2%</t>
  </si>
  <si>
    <t>-4.6%</t>
  </si>
  <si>
    <t>Trade balance, % to GDP</t>
  </si>
  <si>
    <t>15.4%</t>
  </si>
  <si>
    <t>18.1%</t>
  </si>
  <si>
    <t>18.3%</t>
  </si>
  <si>
    <t>15.6%</t>
  </si>
  <si>
    <t>Cover of current account with FDI, % to GDP</t>
  </si>
  <si>
    <t>13.1%</t>
  </si>
  <si>
    <t>1.9%</t>
  </si>
  <si>
    <t>6.0%</t>
  </si>
  <si>
    <t>1.2%</t>
  </si>
  <si>
    <t>Short-term capital, % to GDP</t>
  </si>
  <si>
    <t>-7.4%</t>
  </si>
  <si>
    <t>-2.0%</t>
  </si>
  <si>
    <t>-3.9%</t>
  </si>
  <si>
    <t>-8.8%</t>
  </si>
  <si>
    <t>Sectors</t>
  </si>
  <si>
    <t>Return on sales</t>
  </si>
  <si>
    <t>Manufacturing industry</t>
  </si>
  <si>
    <t>Insurance organizations</t>
  </si>
  <si>
    <t>Pension assets investment management organizations (PAIMO)</t>
  </si>
  <si>
    <t>Registrars</t>
  </si>
  <si>
    <t>Transfer agents</t>
  </si>
  <si>
    <t>Investment portfolio managers</t>
  </si>
  <si>
    <t>RTS (right axis)</t>
  </si>
  <si>
    <t>Figure 1.2.5</t>
  </si>
  <si>
    <t xml:space="preserve">EMBI+ </t>
  </si>
  <si>
    <t xml:space="preserve">EMBI+ Ukraine </t>
  </si>
  <si>
    <t xml:space="preserve">EMBI+ Russia </t>
  </si>
  <si>
    <t>EMBI+ Asia</t>
  </si>
  <si>
    <t>EMBI+ Europe</t>
  </si>
  <si>
    <t xml:space="preserve">EMBI+ Latin America </t>
  </si>
  <si>
    <t>Figure 1.2.6</t>
  </si>
  <si>
    <t>Figure 1.2.7</t>
  </si>
  <si>
    <t>Figure 1.3.1</t>
  </si>
  <si>
    <t>Net flows of the private capital</t>
  </si>
  <si>
    <t>Other net flows of private capital</t>
  </si>
  <si>
    <t>Private portfolio investment</t>
  </si>
  <si>
    <t>World</t>
  </si>
  <si>
    <t>Figure 1.3.2</t>
  </si>
  <si>
    <t>Figure 7.1.1.1</t>
  </si>
  <si>
    <t>Figure 7.1.1.2</t>
  </si>
  <si>
    <t>Figure 7.1.1.3</t>
  </si>
  <si>
    <t xml:space="preserve">Reference: National Bank transaction balance at the currency market is calculated as the amount of shotr-term notes cerculation volume change, balance of money of banks on fixed deposits at the National Bank,   balance of money on reverse REPO operations and exchange swap of the National Bank, balance of money on correspondent Tenge and foreign currency accounts of banks at the National Bank.  Whereby the positive amount means the exemption of Tenge bank liquidity, megative amount means the expansion of liquidity </t>
  </si>
  <si>
    <t>Mar.2006</t>
  </si>
  <si>
    <t>Jun.2006</t>
  </si>
  <si>
    <t>Jul.2006</t>
  </si>
  <si>
    <t>Mar.2007</t>
  </si>
  <si>
    <t>Jun.2007</t>
  </si>
  <si>
    <t>Jul.2007</t>
  </si>
  <si>
    <t>Oct.2007</t>
  </si>
  <si>
    <t>* KazPrime Indicator reflexes average number at the rate of money destribution at the Kazakhstan market of inter-bank deposits for a period of 3 months. Presently the participants of the agreement on KazPrime Indicator Formetion are JSC "Bank TuranAlem",Bank subsidiary "HSBC Bank Kazakhstan",JSC "Citybank Kazakhstan", JSC "Kazcommertsbank", JSC "National saving Bank of Kazakhstan", JSC "DAB "ABN AMRO Bank Kazakhstan".</t>
  </si>
  <si>
    <t>World GDP</t>
  </si>
  <si>
    <t>Developed Countries</t>
  </si>
  <si>
    <t>Developing countries</t>
  </si>
  <si>
    <t>USA</t>
  </si>
  <si>
    <t>Eurozone</t>
  </si>
  <si>
    <t>Japan</t>
  </si>
  <si>
    <t>India</t>
  </si>
  <si>
    <t>China</t>
  </si>
  <si>
    <t>Russia</t>
  </si>
  <si>
    <t>*-forecast</t>
  </si>
  <si>
    <r>
      <t>Source:IMF, national sources</t>
    </r>
    <r>
      <rPr>
        <i/>
        <vertAlign val="superscript"/>
        <sz val="10"/>
        <rFont val="Times New Roman"/>
        <family val="1"/>
        <charset val="204"/>
      </rPr>
      <t>1</t>
    </r>
  </si>
  <si>
    <t>to content</t>
  </si>
  <si>
    <t>World trade of goods and services</t>
  </si>
  <si>
    <t>World export of goods and services/</t>
  </si>
  <si>
    <t>World import of goods and services/</t>
  </si>
  <si>
    <t>GDP growth rate and its sectoral breakdown</t>
  </si>
  <si>
    <t>Services</t>
  </si>
  <si>
    <t>2009 (forecast)</t>
  </si>
  <si>
    <t>Share of oil and gas related activities in GDP by economic sectors</t>
  </si>
  <si>
    <t>Trade, fixing cars, household appliances and personal goods</t>
  </si>
  <si>
    <t>Real-estate operations, rent and services to consumers</t>
  </si>
  <si>
    <t>Figure 2.1.1</t>
  </si>
  <si>
    <t>Figure 2.1.2</t>
  </si>
  <si>
    <t>Figure 2.1.3</t>
  </si>
  <si>
    <t>Figure 2.1.4</t>
  </si>
  <si>
    <t>Figure 2.1.5</t>
  </si>
  <si>
    <t>Contents</t>
  </si>
  <si>
    <t>Figure 2.1.6</t>
  </si>
  <si>
    <t>Figure 2.1.7</t>
  </si>
  <si>
    <t>Figure 2.1.8</t>
  </si>
  <si>
    <t>Figure 2.1.9</t>
  </si>
  <si>
    <t>Figure 2.1.10</t>
  </si>
  <si>
    <t>Figure 2.1.11</t>
  </si>
  <si>
    <t xml:space="preserve">Figure 2.2.1 </t>
  </si>
  <si>
    <t>Figure 2.2.2</t>
  </si>
  <si>
    <t>Figure 2.2.3</t>
  </si>
  <si>
    <t>Figure 2.2.4</t>
  </si>
  <si>
    <t>Figure 2.3.1</t>
  </si>
  <si>
    <t>Figure 2.4.1</t>
  </si>
  <si>
    <t>Figure 2.4.2</t>
  </si>
  <si>
    <t>Figure 2.4.3</t>
  </si>
  <si>
    <t>Figure 2.5.1</t>
  </si>
  <si>
    <t>Figure 2.6.1</t>
  </si>
  <si>
    <t>Figure 2.6.2</t>
  </si>
  <si>
    <t>Figure 2.6.3</t>
  </si>
  <si>
    <t xml:space="preserve">Demand side of GDP </t>
  </si>
  <si>
    <t>Households comsumption</t>
  </si>
  <si>
    <t>Fiscal budget's execution and assets of National Fund</t>
  </si>
  <si>
    <t>bln tenge</t>
  </si>
  <si>
    <t>Total revenues</t>
  </si>
  <si>
    <t>Non-oil revenues</t>
  </si>
  <si>
    <t>Current expenditures</t>
  </si>
  <si>
    <t>Assets of National Fund</t>
  </si>
  <si>
    <t>Capital expenditures</t>
  </si>
  <si>
    <t>Average oil prices Brent, tenge/barrel (right axis)</t>
  </si>
  <si>
    <t>Balance</t>
  </si>
  <si>
    <t>Non-oil balance</t>
  </si>
  <si>
    <t>Source: MF, NBRK</t>
  </si>
  <si>
    <t>Sectoral breakdowm of current and capital expenditures over 9 months of 2007</t>
  </si>
  <si>
    <t>Share in current expenditures (%)</t>
  </si>
  <si>
    <t>% change to corresponding period of previous year (right axis)</t>
  </si>
  <si>
    <t>Share in capital expenditures (%)</t>
  </si>
  <si>
    <t xml:space="preserve">REER to CIS and far abroad countries group (24 countries) </t>
  </si>
  <si>
    <t>REER to CIS countries group (4 countries)</t>
  </si>
  <si>
    <t>REER to far abroad countries group(20 countries)</t>
  </si>
  <si>
    <t>Other indicators of competitiveness (% change over period)</t>
  </si>
  <si>
    <t>Loans/GDP, %</t>
  </si>
  <si>
    <t>Czech Republic</t>
  </si>
  <si>
    <t>Romania</t>
  </si>
  <si>
    <t>Loans in comparison with other countries*</t>
  </si>
  <si>
    <t>*Analysis was made on data of 20 countries for 2006, Kazakhstan – data at the end of September 2007, change in annual terms</t>
  </si>
  <si>
    <t>Growth of loans, %</t>
  </si>
  <si>
    <t>Developed countries</t>
  </si>
  <si>
    <t>Source:IMF</t>
  </si>
  <si>
    <t xml:space="preserve">Title: </t>
  </si>
  <si>
    <t>% of GDP</t>
  </si>
  <si>
    <t>European Union</t>
  </si>
  <si>
    <t>Source: IMF</t>
  </si>
  <si>
    <t>Oil and gas prices</t>
  </si>
  <si>
    <t>US Dollars for м3 of gas</t>
  </si>
  <si>
    <t>dollars for barrel</t>
  </si>
  <si>
    <t>Jan.2002</t>
  </si>
  <si>
    <t>Feb.2002</t>
  </si>
  <si>
    <t xml:space="preserve">Real GDP in particular countries and regions,  (annual % change) </t>
  </si>
  <si>
    <t>World trade of goods and services (annual percentage change)</t>
  </si>
  <si>
    <t>Households balance sheet</t>
  </si>
  <si>
    <t>end of period, bln tenge</t>
  </si>
  <si>
    <r>
      <t>1</t>
    </r>
    <r>
      <rPr>
        <sz val="10"/>
        <rFont val="Times New Roman"/>
        <family val="1"/>
        <charset val="204"/>
      </rPr>
      <t>Forecast data for Russia were provided on a basis of consensus-projections materials of the Center of Development.  The date of the forecast preparation is 23.07.-02.08.2007.</t>
    </r>
  </si>
  <si>
    <t>Spreads of credit default swap contracts of Kazakhstan and Kazakh banks in 2007</t>
  </si>
  <si>
    <r>
      <t>Spreads of credit default swap contracts of Kazakhstan and Kazakh banks in 2007</t>
    </r>
    <r>
      <rPr>
        <sz val="12"/>
        <rFont val="Times New Roman"/>
        <family val="1"/>
        <charset val="204"/>
      </rPr>
      <t>.</t>
    </r>
  </si>
  <si>
    <t>2Q 2007</t>
  </si>
  <si>
    <t>Reserves in import months-2Q 2007 (right axis)</t>
  </si>
  <si>
    <r>
      <t>1</t>
    </r>
    <r>
      <rPr>
        <sz val="9"/>
        <rFont val="Times New Roman"/>
        <family val="1"/>
        <charset val="204"/>
      </rPr>
      <t xml:space="preserve">  Forecast data for Russia were provided on a basis of consensus-projections materials of the Center of Development.  The date of the forecast preparation is 23.07.-02.08.2007.</t>
    </r>
  </si>
  <si>
    <t>to contents</t>
  </si>
  <si>
    <t xml:space="preserve"> excluding pension assets and life insurance reserves</t>
  </si>
  <si>
    <t>Debt (loans+other liablities)</t>
  </si>
  <si>
    <t>Net worth</t>
  </si>
  <si>
    <t>Net financial worth</t>
  </si>
  <si>
    <t>Balance (liabilities+net worth=total assets)</t>
  </si>
  <si>
    <t>Foreign exchange position</t>
  </si>
  <si>
    <t>Debt burden in a breakdown of monthly income per capita used for consumption in 2006</t>
  </si>
  <si>
    <t>tenge</t>
  </si>
  <si>
    <t>Share of population in the observed households, % from the total population</t>
  </si>
  <si>
    <t>* The difference between income and consumption expenditures together with payments off debt</t>
  </si>
  <si>
    <t>** Disposable income - is the difference between income and personal transfers, taxes</t>
  </si>
  <si>
    <t>Consumption expenditures/disposable income, %</t>
  </si>
  <si>
    <t>Households debt burden</t>
  </si>
  <si>
    <t>3 months of 2007</t>
  </si>
  <si>
    <t>Source: NBRK, FSA, SARK, Central Depository of Securities</t>
  </si>
  <si>
    <t>Current account of particular countries and regions (% of GDP)</t>
  </si>
  <si>
    <t>Interbank interest rates, (%)</t>
  </si>
  <si>
    <t>EMBI+ spread of some developing countries</t>
  </si>
  <si>
    <t>March 2002</t>
  </si>
  <si>
    <t>May 2002</t>
  </si>
  <si>
    <t>June 2002</t>
  </si>
  <si>
    <t>July 2002</t>
  </si>
  <si>
    <t>Aug. 2002</t>
  </si>
  <si>
    <t>Sept. 2002</t>
  </si>
  <si>
    <t>Oct. 2002</t>
  </si>
  <si>
    <t>Nov. 2002</t>
  </si>
  <si>
    <t>Dec.2002</t>
  </si>
  <si>
    <t>Jan.2003</t>
  </si>
  <si>
    <t>Feb.2003</t>
  </si>
  <si>
    <t>March 2003</t>
  </si>
  <si>
    <t>Apr.2003</t>
  </si>
  <si>
    <t>May 2003</t>
  </si>
  <si>
    <t>June 2003</t>
  </si>
  <si>
    <t>July 2003</t>
  </si>
  <si>
    <t>Aug. 2003</t>
  </si>
  <si>
    <t>Sept. 2003</t>
  </si>
  <si>
    <t>Oct. 2003</t>
  </si>
  <si>
    <t>Nov. 2003</t>
  </si>
  <si>
    <t>Dec.2003</t>
  </si>
  <si>
    <t>Jan.2004</t>
  </si>
  <si>
    <t>Feb.2004</t>
  </si>
  <si>
    <t>March 2004</t>
  </si>
  <si>
    <t>Apr.2004</t>
  </si>
  <si>
    <t>May 2004</t>
  </si>
  <si>
    <t>June 2004</t>
  </si>
  <si>
    <t>July 2004</t>
  </si>
  <si>
    <t>Aug. 2004</t>
  </si>
  <si>
    <t>Sept. 2004</t>
  </si>
  <si>
    <t>Oct. 2004</t>
  </si>
  <si>
    <t>Nov. 2004</t>
  </si>
  <si>
    <t>Dec.2004</t>
  </si>
  <si>
    <t>Jan.2005</t>
  </si>
  <si>
    <t>Feb.2005</t>
  </si>
  <si>
    <t>March 2005</t>
  </si>
  <si>
    <t>Apr.2005</t>
  </si>
  <si>
    <t>May 2005</t>
  </si>
  <si>
    <t>June 2005</t>
  </si>
  <si>
    <t>July 2005</t>
  </si>
  <si>
    <t>Aug. 2005</t>
  </si>
  <si>
    <t>Sept. 2005</t>
  </si>
  <si>
    <t>Oct. 2005</t>
  </si>
  <si>
    <t>Nov. 2005</t>
  </si>
  <si>
    <t>Dec.2005</t>
  </si>
  <si>
    <t>Jan.2006</t>
  </si>
  <si>
    <t>Fev.2006</t>
  </si>
  <si>
    <t>March 2006</t>
  </si>
  <si>
    <t>Apr.2006</t>
  </si>
  <si>
    <t>May 2006</t>
  </si>
  <si>
    <t>June 2006</t>
  </si>
  <si>
    <t>July 2006</t>
  </si>
  <si>
    <t>Aug. 2006</t>
  </si>
  <si>
    <t>Sept. 2006</t>
  </si>
  <si>
    <t>Oct. 2006</t>
  </si>
  <si>
    <t>Nov. 2006</t>
  </si>
  <si>
    <t>Dec.2006</t>
  </si>
  <si>
    <t>Jan.2007</t>
  </si>
  <si>
    <t>Feb.2007</t>
  </si>
  <si>
    <t>March.2007</t>
  </si>
  <si>
    <t>Apr.2007</t>
  </si>
  <si>
    <t>May 2007</t>
  </si>
  <si>
    <t>June 2007</t>
  </si>
  <si>
    <t>July 2007</t>
  </si>
  <si>
    <t>Aug. 2007</t>
  </si>
  <si>
    <t>Sept. 2007</t>
  </si>
  <si>
    <r>
      <t>2</t>
    </r>
    <r>
      <rPr>
        <sz val="9"/>
        <rFont val="Times New Roman"/>
        <family val="1"/>
        <charset val="204"/>
      </rPr>
      <t xml:space="preserve"> average of three spot prices (Dated Brent, West Texas Intermediate, and the Dubai Fateh), US Dollars for barrel</t>
    </r>
  </si>
  <si>
    <t>unit of measure</t>
  </si>
  <si>
    <t>Aluminium</t>
  </si>
  <si>
    <t>Cooper</t>
  </si>
  <si>
    <t>Iron ore (rignt axis)</t>
  </si>
  <si>
    <t>Zink</t>
  </si>
  <si>
    <t>US Dollars/Ton</t>
  </si>
  <si>
    <t>US cent/metric ton</t>
  </si>
  <si>
    <t>US Dollars/Whitsun ounce</t>
  </si>
  <si>
    <t>Apr.2002</t>
  </si>
  <si>
    <t>Feb.2006</t>
  </si>
  <si>
    <t>March 2007</t>
  </si>
  <si>
    <r>
      <t>Source: IMF, national sources</t>
    </r>
    <r>
      <rPr>
        <i/>
        <vertAlign val="superscript"/>
        <sz val="9"/>
        <rFont val="Times New Roman"/>
        <family val="1"/>
        <charset val="204"/>
      </rPr>
      <t>1</t>
    </r>
  </si>
  <si>
    <t>(to the relevant month of the previous year, %)</t>
  </si>
  <si>
    <t>CIS</t>
  </si>
  <si>
    <t>Inflation in CIS and Eastern Europe* in 2007</t>
  </si>
  <si>
    <t>Eastern Europe</t>
  </si>
  <si>
    <t>Kazakhstan</t>
  </si>
  <si>
    <t xml:space="preserve">Russia </t>
  </si>
  <si>
    <t>Ukraine</t>
  </si>
  <si>
    <t>March</t>
  </si>
  <si>
    <t>June</t>
  </si>
  <si>
    <t>September</t>
  </si>
  <si>
    <r>
      <t>Source:national statistic agencies and central banks</t>
    </r>
    <r>
      <rPr>
        <i/>
        <vertAlign val="superscript"/>
        <sz val="9"/>
        <rFont val="Times New Roman"/>
        <family val="1"/>
        <charset val="204"/>
      </rPr>
      <t>1</t>
    </r>
  </si>
  <si>
    <t>Net private capital flows to regions by types, (bln. US dollars)</t>
  </si>
  <si>
    <t>%</t>
  </si>
  <si>
    <t>2003-01</t>
  </si>
  <si>
    <t>2004-01</t>
  </si>
  <si>
    <t>2005-01</t>
  </si>
  <si>
    <t>2006-01</t>
  </si>
  <si>
    <t>2007-01</t>
  </si>
  <si>
    <t>2007-10</t>
  </si>
  <si>
    <t xml:space="preserve"> 2004-01</t>
  </si>
  <si>
    <t xml:space="preserve"> 2005-01</t>
  </si>
  <si>
    <t>ROE</t>
  </si>
  <si>
    <t>ROA</t>
  </si>
  <si>
    <t>Самофинансирование</t>
  </si>
  <si>
    <t>ROА</t>
  </si>
  <si>
    <t>Мультипликатор*</t>
  </si>
  <si>
    <t>71,3</t>
  </si>
  <si>
    <t>73,1</t>
  </si>
  <si>
    <t>74,1</t>
  </si>
  <si>
    <t>79,4</t>
  </si>
  <si>
    <t>77,9</t>
  </si>
  <si>
    <t>72,8</t>
  </si>
  <si>
    <t>63,3</t>
  </si>
  <si>
    <t>61,8</t>
  </si>
  <si>
    <t>57,5</t>
  </si>
  <si>
    <t>49,6</t>
  </si>
  <si>
    <t>52,5</t>
  </si>
  <si>
    <t>79,5</t>
  </si>
  <si>
    <t>77,35</t>
  </si>
  <si>
    <t>76,2</t>
  </si>
  <si>
    <t>77,95</t>
  </si>
  <si>
    <t>78,98</t>
  </si>
  <si>
    <t>79,88</t>
  </si>
  <si>
    <t>01.09.2007</t>
  </si>
  <si>
    <t>01.01.2001</t>
  </si>
  <si>
    <t>01.01.2002</t>
  </si>
  <si>
    <t>01.01.2003</t>
  </si>
  <si>
    <t>01.01.2004</t>
  </si>
  <si>
    <t>01.01.2005</t>
  </si>
  <si>
    <t>01.01.2006</t>
  </si>
  <si>
    <t>01.01.2007</t>
  </si>
  <si>
    <t>01.10.2006</t>
  </si>
  <si>
    <t xml:space="preserve"> 01.01.2005</t>
  </si>
  <si>
    <t>01.04.2007</t>
  </si>
  <si>
    <t>01.07.2007</t>
  </si>
  <si>
    <t>83,20</t>
  </si>
  <si>
    <t>37,02</t>
  </si>
  <si>
    <t>14,18</t>
  </si>
  <si>
    <t>61,73</t>
  </si>
  <si>
    <t>2,62</t>
  </si>
  <si>
    <t>1,25</t>
  </si>
  <si>
    <t>77,37</t>
  </si>
  <si>
    <t>54,26</t>
  </si>
  <si>
    <t>19,55</t>
  </si>
  <si>
    <t>43,39</t>
  </si>
  <si>
    <t>3,08</t>
  </si>
  <si>
    <t>2,35</t>
  </si>
  <si>
    <t>52,63</t>
  </si>
  <si>
    <t>33,26</t>
  </si>
  <si>
    <t>38,71</t>
  </si>
  <si>
    <t>63,75</t>
  </si>
  <si>
    <t>8,66</t>
  </si>
  <si>
    <t>2,99</t>
  </si>
  <si>
    <t>75,15</t>
  </si>
  <si>
    <t>26,87</t>
  </si>
  <si>
    <t>20,47</t>
  </si>
  <si>
    <t>71,99</t>
  </si>
  <si>
    <t>4,39</t>
  </si>
  <si>
    <t>1,14</t>
  </si>
  <si>
    <t>81,76</t>
  </si>
  <si>
    <t>53,07</t>
  </si>
  <si>
    <t>9,03</t>
  </si>
  <si>
    <t>44,68</t>
  </si>
  <si>
    <t>9,21</t>
  </si>
  <si>
    <t>2,25</t>
  </si>
  <si>
    <t>86,15</t>
  </si>
  <si>
    <t>50,65</t>
  </si>
  <si>
    <t>12,59</t>
  </si>
  <si>
    <t>48,94</t>
  </si>
  <si>
    <t>1,26</t>
  </si>
  <si>
    <t>0,42</t>
  </si>
  <si>
    <t>86,73</t>
  </si>
  <si>
    <t>45,73</t>
  </si>
  <si>
    <t>11,82</t>
  </si>
  <si>
    <t>53,72</t>
  </si>
  <si>
    <t>1,45</t>
  </si>
  <si>
    <t>0,56</t>
  </si>
  <si>
    <t>79,44</t>
  </si>
  <si>
    <t>39,12</t>
  </si>
  <si>
    <t>17,18</t>
  </si>
  <si>
    <t>59,62</t>
  </si>
  <si>
    <t>Average daily participants turnover, bln. tenge</t>
  </si>
  <si>
    <t>Share of average incoming balance  of participants’ turnover per day,  in %</t>
  </si>
  <si>
    <t>Volume, in units</t>
  </si>
  <si>
    <t>Value, mln. tenge</t>
  </si>
  <si>
    <t>Number of participants with rejected  (withdrawn) payments, in units</t>
  </si>
  <si>
    <t>Increase  for the  period,  %</t>
  </si>
  <si>
    <t>Share to the  total value,  %</t>
  </si>
  <si>
    <t>Other participants, bln. tenge</t>
  </si>
  <si>
    <r>
      <t xml:space="preserve">Average incoming balance of the participants  </t>
    </r>
    <r>
      <rPr>
        <b/>
        <vertAlign val="superscript"/>
        <sz val="8"/>
        <rFont val="Times New Roman"/>
        <family val="1"/>
        <charset val="204"/>
      </rPr>
      <t xml:space="preserve">1 </t>
    </r>
    <r>
      <rPr>
        <b/>
        <sz val="8"/>
        <rFont val="Times New Roman"/>
        <family val="1"/>
        <charset val="204"/>
      </rPr>
      <t>for the period, bln. tenge</t>
    </r>
  </si>
  <si>
    <t>Average participants’ turnover  per day, bln. tenge</t>
  </si>
  <si>
    <t>Average net position amount of participants (ANPU), bln. tenge</t>
  </si>
  <si>
    <t>Increase for the  period, in  %</t>
  </si>
  <si>
    <t>Share of net position in participants’ turnovers in IMTS (average for a period), %</t>
  </si>
  <si>
    <t>Volume,in units</t>
  </si>
  <si>
    <t>Number of participants with cancelled payments, in units</t>
  </si>
  <si>
    <t>(1) Incoming balance of the participants is an amount of money transferred by such participant from a correspondent account to a position in the system</t>
  </si>
  <si>
    <t xml:space="preserve">(2) Money liquidity ratio is equal to a ratio of system liquidity (incoming balances of all prticipaants) to debit turnover in ISMT and rejected (withdrawn) payments in ISMT                                                                            </t>
  </si>
  <si>
    <t>(3) Money turnover ratio is equal to a ratio of ISMT debit turnover to the system liquidity</t>
  </si>
  <si>
    <t>Value of payments at the ISMT according to the participants groups</t>
  </si>
  <si>
    <t xml:space="preserve">Liquidity indicators at the Interbank system of money transfer </t>
  </si>
  <si>
    <t>Liquidity indicators at the Interbank Clearing System</t>
  </si>
  <si>
    <t>Foreign factors defining financial stability</t>
  </si>
  <si>
    <t>3,37</t>
  </si>
  <si>
    <t>01.01.2000</t>
  </si>
  <si>
    <t>01.01.2008</t>
  </si>
  <si>
    <t>A</t>
  </si>
  <si>
    <t>B</t>
  </si>
  <si>
    <t>C</t>
  </si>
  <si>
    <t>E</t>
  </si>
  <si>
    <t>01.10.2005</t>
  </si>
  <si>
    <t>01.04.2006</t>
  </si>
  <si>
    <t>01.07.2006</t>
  </si>
  <si>
    <t xml:space="preserve"> 01.07.07</t>
  </si>
  <si>
    <t xml:space="preserve"> 01.10.07</t>
  </si>
  <si>
    <t>15-30%</t>
  </si>
  <si>
    <t>31-50%</t>
  </si>
  <si>
    <t>-</t>
  </si>
  <si>
    <t>13315,2**</t>
  </si>
  <si>
    <t>ROA, %</t>
  </si>
  <si>
    <t>ROE, %</t>
  </si>
  <si>
    <t>1993 г.</t>
  </si>
  <si>
    <t>1994 г.</t>
  </si>
  <si>
    <t>01.10.2007*</t>
  </si>
  <si>
    <t>34*</t>
  </si>
  <si>
    <t>2001-01</t>
  </si>
  <si>
    <t>2006-10</t>
  </si>
  <si>
    <t>from 0% to 30%</t>
  </si>
  <si>
    <t>from 30% to 50%</t>
  </si>
  <si>
    <t>more than 50%</t>
  </si>
  <si>
    <t>Source: NBRK, FSA</t>
  </si>
  <si>
    <t>Source: FSA, NBRK</t>
  </si>
  <si>
    <t>Russian Federation</t>
  </si>
  <si>
    <t>Virgin Islands (Brit.)</t>
  </si>
  <si>
    <t>Cyprus</t>
  </si>
  <si>
    <t>Turkey</t>
  </si>
  <si>
    <t>United States of America</t>
  </si>
  <si>
    <t>United Kingdom of Great Britain and Northen Ireland</t>
  </si>
  <si>
    <t>TOTAL:</t>
  </si>
  <si>
    <t>Assets</t>
  </si>
  <si>
    <t>Liabilities</t>
  </si>
  <si>
    <t>D</t>
  </si>
  <si>
    <t>Up to 6 months</t>
  </si>
  <si>
    <t>Up to 3 months</t>
  </si>
  <si>
    <t>Up to 30 days</t>
  </si>
  <si>
    <t>(in percentage to total)</t>
  </si>
  <si>
    <t>less than 15%</t>
  </si>
  <si>
    <t>Figure 6.1.1.1</t>
  </si>
  <si>
    <t>Figure 6.1.1.2</t>
  </si>
  <si>
    <t>Figure 6.1.1.3</t>
  </si>
  <si>
    <t>Figure 6.1.2.1</t>
  </si>
  <si>
    <t>Figure 6.1.2.2</t>
  </si>
  <si>
    <t>Figure 6.1.2.3</t>
  </si>
  <si>
    <t>Figure 6.1.3.1</t>
  </si>
  <si>
    <t xml:space="preserve">Figure 6.1.3.2 </t>
  </si>
  <si>
    <t>Figure 6.1.3.3</t>
  </si>
  <si>
    <t>Figure 6.1.3.4</t>
  </si>
  <si>
    <t>Figugre 6.1.3.5</t>
  </si>
  <si>
    <t>Figure 6.1.3.6</t>
  </si>
  <si>
    <t>Figure 6.2.1</t>
  </si>
  <si>
    <t>Figure 6.2.2</t>
  </si>
  <si>
    <t>Figure 6.2.3</t>
  </si>
  <si>
    <t xml:space="preserve">Figure 6.2.4 </t>
  </si>
  <si>
    <t>Figure 6.3.1</t>
  </si>
  <si>
    <t>Figure 6.3.2</t>
  </si>
  <si>
    <t xml:space="preserve">Figure 3.1.1 </t>
  </si>
  <si>
    <t>Figure 3.1.2</t>
  </si>
  <si>
    <t>Figure 3.1.3</t>
  </si>
  <si>
    <t>Figure 3.1.4</t>
  </si>
  <si>
    <t>Figure 3.2.1.1</t>
  </si>
  <si>
    <t>Figure 3.2.1.2</t>
  </si>
  <si>
    <t>Figure 3.2.1.3</t>
  </si>
  <si>
    <t>Figure 3.2.1.4</t>
  </si>
  <si>
    <t>Figure 3.2.2.1</t>
  </si>
  <si>
    <t>Figure 3.2.3.1</t>
  </si>
  <si>
    <t xml:space="preserve">Figure 3.2.3.2                       </t>
  </si>
  <si>
    <t xml:space="preserve">Distribution of insurance premiums written </t>
  </si>
  <si>
    <t>Structure of insurance premiums written</t>
  </si>
  <si>
    <t>Non-life insurance</t>
  </si>
  <si>
    <t>Structure of insurance payments on claim</t>
  </si>
  <si>
    <t>Structure of insurance premiums ceded to reinsurers</t>
  </si>
  <si>
    <t>Insurance premiums ceded to nonresident reinsurers</t>
  </si>
  <si>
    <t>Insurance premiums ceded to resident reinsurers</t>
  </si>
  <si>
    <t>Insurance premiums written and ceded to reinsurers (billion KZT)</t>
  </si>
  <si>
    <t xml:space="preserve">Insurance premiums written </t>
  </si>
  <si>
    <t>Insurance premiums ceded to reinsurers</t>
  </si>
  <si>
    <t>Structure of insurance premiums ceded to reinsurers (per country)</t>
  </si>
  <si>
    <t>Major indices of Kazakhstan insurance market (mln. KZT)</t>
  </si>
  <si>
    <t>** - forecast of Ministry of Economy and Budget Planning for 2007</t>
  </si>
  <si>
    <t>Loss Ratio of insurance market</t>
  </si>
  <si>
    <t>Insurance premiums written</t>
  </si>
  <si>
    <t>Insurance payments on claim</t>
  </si>
  <si>
    <t>Insurance premiums written*</t>
  </si>
  <si>
    <t>Loss Ratio (LR) in terms of insurance activity type</t>
  </si>
  <si>
    <t>* - insurance premiums under insurance and reinsurance policies</t>
  </si>
  <si>
    <t>Return on assets and equity (%)</t>
  </si>
  <si>
    <t>Return from insurance and investment activities (%)</t>
  </si>
  <si>
    <t>Investment portfolio structure of insurance companies (%)</t>
  </si>
  <si>
    <t>Kazakhstan state securities</t>
  </si>
  <si>
    <t xml:space="preserve">Non-state securities of Kazakhstan emitters </t>
  </si>
  <si>
    <t>(in mln. KZT)</t>
  </si>
  <si>
    <t>(in bln. KZT)</t>
  </si>
  <si>
    <t>Structure of insurance premiums written (mln. KZT)</t>
  </si>
  <si>
    <t>Structure of insurance payments on claim (mln. KZT)</t>
  </si>
  <si>
    <t xml:space="preserve">Banks distribution by share of loans not exceeding 70% of collateral value in bank’s loan portfolio </t>
  </si>
  <si>
    <t>Banks distribution by share of loans not exceeding 70% of collateral value in bank’s loan portfolio*</t>
  </si>
  <si>
    <t>* number of banks with share of such loans in their loan portfolio under certain intervals</t>
  </si>
  <si>
    <t>Foreign currency lending</t>
  </si>
  <si>
    <t>share of foreign currency loans in total loan portfolio (left scale)</t>
  </si>
  <si>
    <t>share of foreign currency loans given to residents in  total amount of forign currency loans (left scale)</t>
  </si>
  <si>
    <t>Exchange rate KZT/USD (rignt scale)</t>
  </si>
  <si>
    <t>Caiman islands (Brit.)</t>
  </si>
  <si>
    <t>Distribution of loans to non-residents by country  (%) as of October 1, 2007</t>
  </si>
  <si>
    <t>The share of claims to nonresidents in total assets, in %</t>
  </si>
  <si>
    <t>Share of claims to non-residents in total assets   (%)</t>
  </si>
  <si>
    <t>Lending to non-residents  (%)</t>
  </si>
  <si>
    <t>Share of loans to non-residents in loan portfolio</t>
  </si>
  <si>
    <t>Share of loans to nonresidents at the total amount of claims to non-residents</t>
  </si>
  <si>
    <t>Foreign currency liabilities* (%)</t>
  </si>
  <si>
    <t>* Share of foreign currency liabilities in total liabilities</t>
  </si>
  <si>
    <t>FX open position of banks</t>
  </si>
  <si>
    <t>FX open position of  banks</t>
  </si>
  <si>
    <t>Ratio of FX open position to reserves</t>
  </si>
  <si>
    <t>Ratio of position to capital</t>
  </si>
  <si>
    <t>Maturity bucket</t>
  </si>
  <si>
    <t>Contingent liabilities</t>
  </si>
  <si>
    <t>By demand</t>
  </si>
  <si>
    <t>Assets and liabilities by maturity buckets</t>
  </si>
  <si>
    <t>bln. tenge</t>
  </si>
  <si>
    <t>Dynamics of banking system liquidity indicators</t>
  </si>
  <si>
    <t>Dynamics of  banking system liquidity indicators</t>
  </si>
  <si>
    <t>Short-term liquidity ratio (StLR)</t>
  </si>
  <si>
    <t>Minimum value of  StLR</t>
  </si>
  <si>
    <t>Current liquidity ratio (CLR)</t>
  </si>
  <si>
    <t>Minimum value of  CLR</t>
  </si>
  <si>
    <t>Funding volatility ratio</t>
  </si>
  <si>
    <t>Liquid assets to total banks assets ratio</t>
  </si>
  <si>
    <t>Liquid assets and funding volatility ratio</t>
  </si>
  <si>
    <t>Source: NBRK on basis of data from FSA. Liquid assets include money, demand deposits and other short-term assets, trade securities and volume of reverse REPO with securities</t>
  </si>
  <si>
    <t>Reference:Funding volatility ratio is calculated as the ratio of deposit base net of liquid assets to total assets net of liquid assets. The value of the ratio lower zero means that deposit base is mostly covered by liquid assets, while the value over zero shows lower degree of coverage. In turn this ratio is depended from the value of denominator. For example, relatively large value of denominator shows essential part of long-term assets and reflects the fact of the significant influence of other sources of funding (including external borrowings).</t>
  </si>
  <si>
    <t>Correspondent accounts and deposits in NBRK</t>
  </si>
  <si>
    <t>Correspondent accounts and deposits in banks, including nonresident banks</t>
  </si>
  <si>
    <t xml:space="preserve">Cash money and affinated precious metals </t>
  </si>
  <si>
    <t xml:space="preserve">Banks distribution by intervals of liquidity level* </t>
  </si>
  <si>
    <t>Structure of highly liquid assets of banking sector</t>
  </si>
  <si>
    <t>(number of  banks)</t>
  </si>
  <si>
    <t>* by share of liquid assets in bank’s assets</t>
  </si>
  <si>
    <t>Source: NBRK based on FSA data</t>
  </si>
  <si>
    <t>1Q. 2007</t>
  </si>
  <si>
    <t>2Q. 2007</t>
  </si>
  <si>
    <t>3Q. 2007</t>
  </si>
  <si>
    <t>Share of national currency deposits</t>
  </si>
  <si>
    <t>Share of deposits in total liabilities of banks</t>
  </si>
  <si>
    <t>* excluding non-residents</t>
  </si>
  <si>
    <t>Share of  households' deposits</t>
  </si>
  <si>
    <t>Share of  non-financial organizations' deposits</t>
  </si>
  <si>
    <t>Deposit funds structure of banks*</t>
  </si>
  <si>
    <t>Structure of households’ deposits by deposit types</t>
  </si>
  <si>
    <t>(% of total)</t>
  </si>
  <si>
    <t xml:space="preserve"> Share of  Tenge deposits </t>
  </si>
  <si>
    <t xml:space="preserve">  Share of foreign currency deposits </t>
  </si>
  <si>
    <t>Demand deposits</t>
  </si>
  <si>
    <t>Current accounts (including credit cards)</t>
  </si>
  <si>
    <t>Source: NBRK, KDIF, FSA</t>
  </si>
  <si>
    <t>up to 700 th. KZT</t>
  </si>
  <si>
    <t>from 700 th. to 1 mln. KZT</t>
  </si>
  <si>
    <t>from 3 mln. to 10 mln. KZT</t>
  </si>
  <si>
    <t>from 1 mln. to 3 mln. KZT</t>
  </si>
  <si>
    <t>1 Inflows and outflows are calculated as the sum of all credit and debit records of the balance of payments respectively.Indicators in part of inflow show the contribution of each component to the total inflow of capital, in part of outflow show by how much the changes of component have compensated inflow dynamics. Increase of item "reserve assets" means the faster international reserves accumulation and vice versa. The sum of outflow and reserve assets gives general change of the inflow dynamics.</t>
  </si>
  <si>
    <t>from 10 mln. to 15 mln.KZT</t>
  </si>
  <si>
    <t>over 15 mln.KZT</t>
  </si>
  <si>
    <t>Indicators</t>
  </si>
  <si>
    <t>10 months of 2007*</t>
  </si>
  <si>
    <t>Volume of payments, in bln. tenge</t>
  </si>
  <si>
    <t>Number of payments, in ths.transactions</t>
  </si>
  <si>
    <t>Payments volume increase in %</t>
  </si>
  <si>
    <t>Payments number increase in %</t>
  </si>
  <si>
    <t>* Increase in comparison with the same period of the previous year.</t>
  </si>
  <si>
    <t>Average size of fixed-term deposits in certain deposit group</t>
  </si>
  <si>
    <t>The share of liabilities to other banks in total liabilities</t>
  </si>
  <si>
    <t>Interbank relations development dynamics  (%)</t>
  </si>
  <si>
    <t xml:space="preserve">The share of banks' claims to other banks in total assets </t>
  </si>
  <si>
    <t>The share of loans given to other banks in total banks to banks claims</t>
  </si>
  <si>
    <t>The share of loans received from other banks in total banks to banks liabilities</t>
  </si>
  <si>
    <t>The share of short-term liabilities in in total banks to banks liabilities</t>
  </si>
  <si>
    <t>Liabilities to non-residents in total liabilities of banks  (%)</t>
  </si>
  <si>
    <t>Liabilities to non-residents, billion KZT</t>
  </si>
  <si>
    <t>Total liabilities of banks, billion KZT</t>
  </si>
  <si>
    <t>Share of liabilities to non-residents in total liabilities of banks, %</t>
  </si>
  <si>
    <t>Issued securities</t>
  </si>
  <si>
    <t>Deposits of special purpose vehicles (SPV)</t>
  </si>
  <si>
    <t>Structure of banks’ liabilities to non-residents as of 01.10.2007</t>
  </si>
  <si>
    <t>Banking sector profitability</t>
  </si>
  <si>
    <t>Interest income</t>
  </si>
  <si>
    <t>Interest expenses</t>
  </si>
  <si>
    <t>Net interest income</t>
  </si>
  <si>
    <t>Noninterest income</t>
  </si>
  <si>
    <t>Noninterest expense</t>
  </si>
  <si>
    <t>Net noninterest income</t>
  </si>
  <si>
    <t>Extraordinary items</t>
  </si>
  <si>
    <t>Net income before tax</t>
  </si>
  <si>
    <t>Interest margin</t>
  </si>
  <si>
    <t>Interest margin, in %</t>
  </si>
  <si>
    <t>Banks in whole (right scale)</t>
  </si>
  <si>
    <t>Banks distribution by peer groups based on ROE</t>
  </si>
  <si>
    <t>Tier 1 capital</t>
  </si>
  <si>
    <t>Undivided net income of previous years</t>
  </si>
  <si>
    <t>Tier 2 capital</t>
  </si>
  <si>
    <t>Undivided net income</t>
  </si>
  <si>
    <t>Tier 3 capital</t>
  </si>
  <si>
    <t>Total regulatory capital</t>
  </si>
  <si>
    <t>Structure of total regulatory capital in banking system</t>
  </si>
  <si>
    <t>Capital adequacy indicators</t>
  </si>
  <si>
    <t>Credit portfolio coverage with collateral and created provisions*</t>
  </si>
  <si>
    <t>* The sum of created provisions and collateral value  to credit portfolio of banks</t>
  </si>
  <si>
    <t>The ratio of created provisions to credit portfolio per each branch of economy</t>
  </si>
  <si>
    <t>Notice: According to international practice, critical credit concentration of 30% of the credit portfolio demonstrates high credit risks</t>
  </si>
  <si>
    <t>Consumer loans</t>
  </si>
  <si>
    <t>Figure 4.1.1</t>
  </si>
  <si>
    <t>Tier 1 capital to risk weighted assets (k1)</t>
  </si>
  <si>
    <t>Regulatory capital to risk weighted assets(k2)</t>
  </si>
  <si>
    <t>Regulatory capital to loan portfolio</t>
  </si>
  <si>
    <t>Regulatory capital to created provisions</t>
  </si>
  <si>
    <t xml:space="preserve">Regulatory capital to doubtful loans </t>
  </si>
  <si>
    <t>Regulatory capital to loss loans</t>
  </si>
  <si>
    <t>Figure 4.1.2</t>
  </si>
  <si>
    <t>Figure 4.2.1</t>
  </si>
  <si>
    <t>Figure 4.2.2</t>
  </si>
  <si>
    <t>Figure 5.1.1</t>
  </si>
  <si>
    <t>Figure 5.1.2</t>
  </si>
  <si>
    <t>Figure 5.2.1</t>
  </si>
  <si>
    <t>Figure 5.2.2</t>
  </si>
  <si>
    <t>Figure 5.2.3</t>
  </si>
  <si>
    <t>Figure 5.2.4</t>
  </si>
  <si>
    <t>Figure 5.2.5</t>
  </si>
  <si>
    <t>Figure 5.2.6</t>
  </si>
  <si>
    <t>Figure 5.2.7</t>
  </si>
  <si>
    <t>Figure 5.2.8</t>
  </si>
  <si>
    <t>Figure 5.2.9</t>
  </si>
  <si>
    <t>Figure 5.2.10</t>
  </si>
  <si>
    <t>Figure 5.2.11</t>
  </si>
  <si>
    <t>Figure 5.2.12</t>
  </si>
  <si>
    <t>Figure 5.2.13</t>
  </si>
  <si>
    <t>Figure 5.2.14</t>
  </si>
  <si>
    <t>Figure 5.2.15</t>
  </si>
  <si>
    <t>Figure 5.2.16</t>
  </si>
  <si>
    <t>Figure 5.3.1</t>
  </si>
  <si>
    <t>Figure 5.3.2</t>
  </si>
  <si>
    <t>Figure 5.4.1</t>
  </si>
  <si>
    <t>Figure 5.4.2</t>
  </si>
  <si>
    <t>Figure 5.4.3</t>
  </si>
  <si>
    <t>Figure 5.4.4</t>
  </si>
  <si>
    <t>Figure 5.4.5</t>
  </si>
  <si>
    <t>Figure 5.4.6</t>
  </si>
  <si>
    <t>Figure 5.4.7</t>
  </si>
  <si>
    <t>Figure 5.4.8</t>
  </si>
  <si>
    <t>Figure 5.4.9</t>
  </si>
  <si>
    <t>Figure 5.5.1</t>
  </si>
  <si>
    <t>Figure 5.5.2</t>
  </si>
  <si>
    <t>Figure 5.5.3</t>
  </si>
  <si>
    <t>Loans to other legal entities</t>
  </si>
  <si>
    <t>Securities market status indicators</t>
  </si>
  <si>
    <t>Credit default swap for banks of Kazakhstan (CDS premium)</t>
  </si>
  <si>
    <t>Average weighted nominal return ratio of APF and accumulated inflation, %</t>
  </si>
  <si>
    <t>Profitability of pension funds</t>
  </si>
  <si>
    <t>Pension funds exposure to exchange risks (%)</t>
  </si>
  <si>
    <t>2002-01</t>
  </si>
  <si>
    <t>Loans to legal entities</t>
  </si>
  <si>
    <t>Bond yield of second-tier banks</t>
  </si>
  <si>
    <t xml:space="preserve">Average weighted nominal return ratio of APF and accumulated inflation, % </t>
  </si>
  <si>
    <t>Weighted average ratio of nominal yield for 3 years</t>
  </si>
  <si>
    <t>Number and volume of transactions by institutional investors, %</t>
  </si>
  <si>
    <t>Profitability of pension funds*</t>
  </si>
  <si>
    <t>Structure of APF securities portfolio on 01.10.2007</t>
  </si>
  <si>
    <t>Non-state securities of foreign issuers</t>
  </si>
  <si>
    <t xml:space="preserve">Pension funds exposure to exchange risks (%)* </t>
  </si>
  <si>
    <t>Volume of trading at KASE, mln. USD</t>
  </si>
  <si>
    <t>April 2007</t>
  </si>
  <si>
    <t>April 2006</t>
  </si>
  <si>
    <r>
      <t>Listing "А"-</t>
    </r>
    <r>
      <rPr>
        <b/>
        <i/>
        <sz val="10"/>
        <rFont val="Times New Roman"/>
        <family val="1"/>
        <charset val="204"/>
      </rPr>
      <t>number of issuers</t>
    </r>
  </si>
  <si>
    <t>Listing "В"-number of issuers</t>
  </si>
  <si>
    <t>Raw material sector</t>
  </si>
  <si>
    <t xml:space="preserve"> ths. KZT</t>
  </si>
  <si>
    <t xml:space="preserve">(million tenge) </t>
  </si>
  <si>
    <t>2006_Q2.</t>
  </si>
  <si>
    <t>(million tenge)</t>
  </si>
  <si>
    <t>Confidence index*</t>
  </si>
  <si>
    <t xml:space="preserve">* Confidence index is a ratio of average yield of high-rating corporate bonds to average yield of low-rating corporate bonds. Stable increase of the index means increase of confidence in a strong market and vice versa. </t>
  </si>
  <si>
    <t>Major FX indicators</t>
  </si>
  <si>
    <t>Net sales of USD by exchanges, mln. USD</t>
  </si>
  <si>
    <t xml:space="preserve">Domestic market operations by the National Bank in 2006-2007 </t>
  </si>
  <si>
    <t>Net liquidity exemption ("-" - exemption "+" - expansion of liquidity)</t>
  </si>
  <si>
    <t>Deposits placed by banks at interbank market excluding NBRK</t>
  </si>
  <si>
    <t>Number and volume of transactions by institutional investors, in %</t>
  </si>
  <si>
    <t>Securities accepted to KASE bids</t>
  </si>
  <si>
    <t>Number of joint-stock companies with effective share issues</t>
  </si>
  <si>
    <t>KASE transactions with government securities</t>
  </si>
  <si>
    <t>IPOs</t>
  </si>
  <si>
    <t>Securities market status indications</t>
  </si>
  <si>
    <t>Average weighted yield of bank shares</t>
  </si>
  <si>
    <t>KazPrime Index</t>
  </si>
  <si>
    <t>CDS is a contract requiring the credit protection seller to redeem bonds of a specific issuer from a contracting party (CDS purchaser) at their nominal cost, if a specified credit event occurs. The CDS purchaser shall pay a premium to the seller on regular basis. Premium size is subject to a credit risk of the hedged issuer.</t>
  </si>
  <si>
    <t>Credit default swap for banks of Kazakhstan (CDS* premium)</t>
  </si>
  <si>
    <t>Loans to financial organizations</t>
  </si>
  <si>
    <t>Credit portfolio quality</t>
  </si>
  <si>
    <t>Credit portfolio quality dynamics</t>
  </si>
  <si>
    <t>Credit portfolio coverage with collateral and created provisions</t>
  </si>
  <si>
    <t>Classified loans structure</t>
  </si>
  <si>
    <t>Quality of consumer loan portfolio (%)</t>
  </si>
  <si>
    <t>Share of loans collateralized by real-estate in loan portfolio (%)</t>
  </si>
  <si>
    <t>Banks distribution by share of loans not exceeding 70% of collateral value in bank’s loan portfolio</t>
  </si>
  <si>
    <t>Distribution of loans to non-residents by country (%) as of October 1, 2007</t>
  </si>
  <si>
    <t>Share of claims to non-residents in total assets (%)</t>
  </si>
  <si>
    <t>Lending to non-residents (%)</t>
  </si>
  <si>
    <t>Foreign currency liabilities (%)</t>
  </si>
  <si>
    <t>Banks distribution by intervals of liquidity level</t>
  </si>
  <si>
    <t>Deposit funds structure of banks</t>
  </si>
  <si>
    <t>Structure of households’ fixed-term deposits by deposit size</t>
  </si>
  <si>
    <t>Structure of households’ fixed-term deposits by deposit size*</t>
  </si>
  <si>
    <t>Interbank relations development dynamics (%)</t>
  </si>
  <si>
    <t>Liabilities to non-residents in total liabilities of banks (%)</t>
  </si>
  <si>
    <t>ROA and ROE dynamics (in annual terms)</t>
  </si>
  <si>
    <t>Fixed-term and conditional deposits</t>
  </si>
  <si>
    <t>Share of deposits</t>
  </si>
  <si>
    <t>Share of deposit</t>
  </si>
  <si>
    <t>Share of number of accounts</t>
  </si>
  <si>
    <t>Group of deposits on value of deposit</t>
  </si>
  <si>
    <t>* the share of  the amount of fixed-term deposits (number of accounts) being in one or another group of deposits according their dimension</t>
  </si>
  <si>
    <t>(in precentage)</t>
  </si>
  <si>
    <t>5001 - 10000</t>
  </si>
  <si>
    <t>10001 - 15000</t>
  </si>
  <si>
    <t>15001 - 20000</t>
  </si>
  <si>
    <t>20001 - 25000</t>
  </si>
  <si>
    <t>25001 - 30000</t>
  </si>
  <si>
    <t>30001 - 35000</t>
  </si>
  <si>
    <t>35001 - 40000</t>
  </si>
  <si>
    <t>40001 - 45000</t>
  </si>
  <si>
    <t>45001 - 50000</t>
  </si>
  <si>
    <t xml:space="preserve">  </t>
  </si>
  <si>
    <t xml:space="preserve">                                                                                                                       </t>
  </si>
  <si>
    <t>2003</t>
  </si>
  <si>
    <t>2004</t>
  </si>
  <si>
    <t>2005</t>
  </si>
  <si>
    <t>2006</t>
  </si>
  <si>
    <t>KZT</t>
  </si>
  <si>
    <t>USD</t>
  </si>
  <si>
    <t>EURO</t>
  </si>
  <si>
    <t>RUR</t>
  </si>
  <si>
    <t>Title:</t>
  </si>
  <si>
    <t>Period</t>
  </si>
  <si>
    <t>Index</t>
  </si>
  <si>
    <t>Unit of measure</t>
  </si>
  <si>
    <t>on 01.01.02</t>
  </si>
  <si>
    <t>on  01.01.03</t>
  </si>
  <si>
    <t>on 01.01.04</t>
  </si>
  <si>
    <t>on 01.01.05</t>
  </si>
  <si>
    <t>on 01.10.05</t>
  </si>
  <si>
    <t>on 01.01.06</t>
  </si>
  <si>
    <t>on 01.10.06</t>
  </si>
  <si>
    <t>on 01.01.07</t>
  </si>
  <si>
    <t>on 01.10.07</t>
  </si>
  <si>
    <t>Number of transactions</t>
  </si>
  <si>
    <t>Pension funds</t>
  </si>
  <si>
    <t>Brokers</t>
  </si>
  <si>
    <t>Volume of transactions</t>
  </si>
  <si>
    <r>
      <t>Listing "А"-</t>
    </r>
    <r>
      <rPr>
        <b/>
        <i/>
        <sz val="10"/>
        <rFont val="Times New Roman"/>
        <family val="1"/>
        <charset val="204"/>
      </rPr>
      <t>number of issues</t>
    </r>
  </si>
  <si>
    <r>
      <t>Listing "В"-</t>
    </r>
    <r>
      <rPr>
        <b/>
        <i/>
        <sz val="10"/>
        <rFont val="Times New Roman"/>
        <family val="1"/>
        <charset val="204"/>
      </rPr>
      <t>number of issues</t>
    </r>
  </si>
  <si>
    <t>Source: FSA</t>
  </si>
  <si>
    <t>Number of share issues</t>
  </si>
  <si>
    <t>Number of Joint Stock Companies</t>
  </si>
  <si>
    <t>Information technologies</t>
  </si>
  <si>
    <t>Municipal sector</t>
  </si>
  <si>
    <t>Finance</t>
  </si>
  <si>
    <t>Sector</t>
  </si>
  <si>
    <t>Sectoral structure of KASE shares register cerculation</t>
  </si>
  <si>
    <t>Discretionary consumer's sector</t>
  </si>
  <si>
    <t>Telecommunication services</t>
  </si>
  <si>
    <t>Energy sector</t>
  </si>
  <si>
    <t>Total</t>
  </si>
  <si>
    <t>Major comsumer's sector</t>
  </si>
  <si>
    <t>Source: KASE</t>
  </si>
  <si>
    <t>Volume of transactions, including:</t>
  </si>
  <si>
    <t>Total capitalization KASE</t>
  </si>
  <si>
    <t>GDP (annual)</t>
  </si>
  <si>
    <t>Capitalization of KASE to GDP</t>
  </si>
  <si>
    <t>Weighted average of revenue position of corporate bonds (register, class А)</t>
  </si>
  <si>
    <t>Weighted average of revenue position of corporate bonds (register, class B)</t>
  </si>
  <si>
    <t>5 956 126</t>
  </si>
  <si>
    <t>5 626 627</t>
  </si>
  <si>
    <t>Date</t>
  </si>
  <si>
    <t>Px Last</t>
  </si>
  <si>
    <t>03.09.2007</t>
  </si>
  <si>
    <t>01.10.2007</t>
  </si>
  <si>
    <t>02.10.2007</t>
  </si>
  <si>
    <t>03.10.2007</t>
  </si>
  <si>
    <t>04.10.2007</t>
  </si>
  <si>
    <t>05.10.2007</t>
  </si>
  <si>
    <t>09.10.2007</t>
  </si>
  <si>
    <t>10.10.2007</t>
  </si>
  <si>
    <t>11.10.2007</t>
  </si>
  <si>
    <t>12.10.2007</t>
  </si>
  <si>
    <t>15.10.2007</t>
  </si>
  <si>
    <t>16.10.2007</t>
  </si>
  <si>
    <t>17.10.2007</t>
  </si>
  <si>
    <t>18.10.2007</t>
  </si>
  <si>
    <t>19.10.2007</t>
  </si>
  <si>
    <t>22.10.2007</t>
  </si>
  <si>
    <t>23.10.2007</t>
  </si>
  <si>
    <t>24.10.2007</t>
  </si>
  <si>
    <t>29.10.2007</t>
  </si>
  <si>
    <t>30.10.2007</t>
  </si>
  <si>
    <t>31.10.2007</t>
  </si>
  <si>
    <t>01.11.2007</t>
  </si>
  <si>
    <t>02.11.2007</t>
  </si>
  <si>
    <t>05.11.2007</t>
  </si>
  <si>
    <t>06.11.2007</t>
  </si>
  <si>
    <t>07.11.2007</t>
  </si>
  <si>
    <t>08.11.2007</t>
  </si>
  <si>
    <t>KKB 8.5% 04/2013</t>
  </si>
  <si>
    <t>BTAS 8% 03/2014</t>
  </si>
  <si>
    <t>CenterCredit 8% 02/2008</t>
  </si>
  <si>
    <t>Alliance 9% 06/2008</t>
  </si>
  <si>
    <t>Halyk 8.125% 10/2009</t>
  </si>
  <si>
    <t>03.01.2005</t>
  </si>
  <si>
    <t>04.01.2005</t>
  </si>
  <si>
    <t>05.01.2005</t>
  </si>
  <si>
    <t>06.01.2005</t>
  </si>
  <si>
    <t>07.01.2005</t>
  </si>
  <si>
    <t>10.01.2005</t>
  </si>
  <si>
    <t>11.01.2005</t>
  </si>
  <si>
    <t>12.01.2005</t>
  </si>
  <si>
    <t>13.01.2005</t>
  </si>
  <si>
    <t>14.01.2005</t>
  </si>
  <si>
    <t>18.01.2005</t>
  </si>
  <si>
    <t>19.01.2005</t>
  </si>
  <si>
    <t>20.01.2005</t>
  </si>
  <si>
    <t>21.01.2005</t>
  </si>
  <si>
    <t>24.01.2005</t>
  </si>
  <si>
    <t>25.01.2005</t>
  </si>
  <si>
    <t>26.01.2005</t>
  </si>
  <si>
    <t>27.01.2005</t>
  </si>
  <si>
    <t>28.01.2005</t>
  </si>
  <si>
    <t>31.01.2005</t>
  </si>
  <si>
    <t>01.02.2005</t>
  </si>
  <si>
    <t>02.02.2005</t>
  </si>
  <si>
    <t>03.02.2005</t>
  </si>
  <si>
    <t>04.02.2005</t>
  </si>
  <si>
    <t>07.02.2005</t>
  </si>
  <si>
    <t>08.02.2005</t>
  </si>
  <si>
    <t>09.02.2005</t>
  </si>
  <si>
    <t>10.02.2005</t>
  </si>
  <si>
    <t>11.02.2005</t>
  </si>
  <si>
    <t>Exchange rates</t>
  </si>
  <si>
    <t>Average value</t>
  </si>
  <si>
    <t>Source: According to the materials of the web-sait www.forexpf.ru. The number of banks submitted the forecast is 31. The forecast preparation date is 21.09.2007</t>
  </si>
  <si>
    <t>US Dollar</t>
  </si>
  <si>
    <t>Euro</t>
  </si>
  <si>
    <t>England Pound</t>
  </si>
  <si>
    <t>Japanese Yen</t>
  </si>
  <si>
    <t>Rassian ruble</t>
  </si>
  <si>
    <t>Source: national central banks</t>
  </si>
  <si>
    <t>March.2002</t>
  </si>
  <si>
    <t>May.2002</t>
  </si>
  <si>
    <t>Aug.2002</t>
  </si>
  <si>
    <t>Sept.2002</t>
  </si>
  <si>
    <t>Oct.2002</t>
  </si>
  <si>
    <t>Nov.2002</t>
  </si>
  <si>
    <t>Aug 2003</t>
  </si>
  <si>
    <t>Sept.2003</t>
  </si>
  <si>
    <t>Oct.2003</t>
  </si>
  <si>
    <t>Nov.2003</t>
  </si>
  <si>
    <t>Aug.2004</t>
  </si>
  <si>
    <t>Sept.2004</t>
  </si>
  <si>
    <t>Oct.2004</t>
  </si>
  <si>
    <t>Nov.2004</t>
  </si>
  <si>
    <t>Aug.2005</t>
  </si>
  <si>
    <t>Sept.2005</t>
  </si>
  <si>
    <t>Oct.2005</t>
  </si>
  <si>
    <t>Nov.2005</t>
  </si>
  <si>
    <t>Share of 5 largest financial institutions (%)</t>
  </si>
  <si>
    <t>Financial sector segments concentration in Kazakhstan (as of 01.10.2007)</t>
  </si>
  <si>
    <t>“Depth” of financial intermediation development</t>
  </si>
  <si>
    <t>Comparative analysis of changes in financial intermediation development in 2005- 2006 (in percent)</t>
  </si>
  <si>
    <t>Institutional structure of financial sector assets (%)</t>
  </si>
  <si>
    <t>Institutional structure of financial sector  (number of financial institutions)</t>
  </si>
  <si>
    <t xml:space="preserve">"Depth" of  financial intermediation development in Kazakhstan </t>
  </si>
  <si>
    <t>Institutional structure of financial sector</t>
  </si>
  <si>
    <t>Financial sector segments concentration in Kazakhstan*</t>
  </si>
  <si>
    <t>Credit portfolio</t>
  </si>
  <si>
    <t xml:space="preserve">Credit portfolio quality dynamics </t>
  </si>
  <si>
    <t>March.2006</t>
  </si>
  <si>
    <t>Aug.2006</t>
  </si>
  <si>
    <t>Sept.2006</t>
  </si>
  <si>
    <t>Oct.2006</t>
  </si>
  <si>
    <t>Nov.2006</t>
  </si>
  <si>
    <t>Aug.2007</t>
  </si>
  <si>
    <t>Sept.2007</t>
  </si>
  <si>
    <t>ECB interest rate</t>
  </si>
  <si>
    <t>Source:Bloomberg</t>
  </si>
  <si>
    <t>S&amp;P 500 (right axis)</t>
  </si>
  <si>
    <t>MSCI Global (right axis)</t>
  </si>
  <si>
    <t>MSCI EM (right axis)</t>
  </si>
  <si>
    <t>Great Britain</t>
  </si>
  <si>
    <t xml:space="preserve">Eurozone </t>
  </si>
  <si>
    <t>Source: according to materials of the information agency www.cbonds.ru</t>
  </si>
  <si>
    <t>Kazkommertsbank</t>
  </si>
  <si>
    <t>TuranAlemBank</t>
  </si>
  <si>
    <t>Halyk Bank</t>
  </si>
  <si>
    <t>Kazakhstan (right axis)</t>
  </si>
  <si>
    <t>01.Jan.2007</t>
  </si>
  <si>
    <t>02.Jan.2007</t>
  </si>
  <si>
    <t>03.Jan.2007</t>
  </si>
  <si>
    <t>04.Jan.2007</t>
  </si>
  <si>
    <t>05.Jan.2007</t>
  </si>
  <si>
    <t>08.Jan.2007</t>
  </si>
  <si>
    <t>09.Jan.2007</t>
  </si>
  <si>
    <t>10.Jan.2007</t>
  </si>
  <si>
    <t>11.Jan.2007</t>
  </si>
  <si>
    <t>12.Jan.2007</t>
  </si>
  <si>
    <t>15.Jan.2007</t>
  </si>
  <si>
    <t>16.Jan.2007</t>
  </si>
  <si>
    <t>17.Jan.2007</t>
  </si>
  <si>
    <t>18.Jan.2007</t>
  </si>
  <si>
    <t>19.Jan.2007</t>
  </si>
  <si>
    <t>22.Jan.2007</t>
  </si>
  <si>
    <t>23.Jan.2007</t>
  </si>
  <si>
    <t>24.Jan.2007</t>
  </si>
  <si>
    <t>25.Jan.2007</t>
  </si>
  <si>
    <t>26.Jan.2007</t>
  </si>
  <si>
    <t>29.Jan.2007</t>
  </si>
  <si>
    <t>30.Jan.2007</t>
  </si>
  <si>
    <t>31.Jan.2007</t>
  </si>
  <si>
    <t>01.Feb.2007</t>
  </si>
  <si>
    <t>02.Feb.2007</t>
  </si>
  <si>
    <t>05.Feb.2007</t>
  </si>
  <si>
    <t>06.Feb.2007</t>
  </si>
  <si>
    <t>07.Feb.2007</t>
  </si>
  <si>
    <t>08.Feb.2007</t>
  </si>
  <si>
    <t>09.Feb.2007</t>
  </si>
  <si>
    <t>12.Feb.2007</t>
  </si>
  <si>
    <t>13.Feb.2007</t>
  </si>
  <si>
    <t>14.Feb.2007</t>
  </si>
  <si>
    <t>15.Feb.2007</t>
  </si>
  <si>
    <t>16.Feb.2007</t>
  </si>
  <si>
    <t>19.Feb.2007</t>
  </si>
  <si>
    <t>20.Feb.2007</t>
  </si>
  <si>
    <t>21.Feb.2007</t>
  </si>
  <si>
    <t>22.Feb.2007</t>
  </si>
  <si>
    <t>23.Feb.2007</t>
  </si>
  <si>
    <t>26.Feb.2007</t>
  </si>
  <si>
    <t>27.Feb.2007</t>
  </si>
  <si>
    <t>28.Feb.2007</t>
  </si>
  <si>
    <t>01.Mar.2007</t>
  </si>
  <si>
    <t>02.Mar.2007</t>
  </si>
  <si>
    <t>05.Mar.2007</t>
  </si>
  <si>
    <t>06.Mar.2007</t>
  </si>
  <si>
    <t>07.Mar.2007</t>
  </si>
  <si>
    <t>08.Mar.2007</t>
  </si>
  <si>
    <t>09.Mar.2007</t>
  </si>
  <si>
    <t>12.Mar.2007</t>
  </si>
  <si>
    <t>13.Mar.2007</t>
  </si>
  <si>
    <t>14.Mar.2007</t>
  </si>
  <si>
    <t>15.Mar.2007</t>
  </si>
  <si>
    <t>16.Mar.2007</t>
  </si>
  <si>
    <t>19.Mar.2007</t>
  </si>
  <si>
    <t>20.Mar.2007</t>
  </si>
  <si>
    <t>21.Mar.2007</t>
  </si>
  <si>
    <t>22.Mar.2007</t>
  </si>
  <si>
    <t>23.Mar.2007</t>
  </si>
  <si>
    <t>26.Mar.2007</t>
  </si>
  <si>
    <t>27.Mar.2007</t>
  </si>
  <si>
    <t>28.Mar.2007</t>
  </si>
  <si>
    <t>29.Mar.2007</t>
  </si>
  <si>
    <t>30.Mar.2007</t>
  </si>
  <si>
    <t>02.Apr.2007</t>
  </si>
  <si>
    <t>03.Apr.2007</t>
  </si>
  <si>
    <t>04.Apr.2007</t>
  </si>
  <si>
    <t>05.Apr.2007</t>
  </si>
  <si>
    <t>06.Apr.2007</t>
  </si>
  <si>
    <t>09.Apr.2007</t>
  </si>
  <si>
    <t>10.Apr.2007</t>
  </si>
  <si>
    <t>11.Apr.2007</t>
  </si>
  <si>
    <t>12.Apr.2007</t>
  </si>
  <si>
    <t>13.Apr.2007</t>
  </si>
  <si>
    <t>16.Apr.2007</t>
  </si>
  <si>
    <t>17.Apr.2007</t>
  </si>
  <si>
    <t>18.Apr.2007</t>
  </si>
  <si>
    <t>19.Apr.2007</t>
  </si>
  <si>
    <t>20.Apr.2007</t>
  </si>
  <si>
    <t>23.Apr.2007</t>
  </si>
  <si>
    <t>24.Apr.2007</t>
  </si>
  <si>
    <t>25.Apr.2007</t>
  </si>
  <si>
    <t>26.Apr.2007</t>
  </si>
  <si>
    <t>27.Apr.2007</t>
  </si>
  <si>
    <t>30.Apr.2007</t>
  </si>
  <si>
    <t>01.May.2007</t>
  </si>
  <si>
    <t>02.May.2007</t>
  </si>
  <si>
    <t>03.May.2007</t>
  </si>
  <si>
    <t>04.May.2007</t>
  </si>
  <si>
    <t>07.May.2007</t>
  </si>
  <si>
    <t>08.May.2007</t>
  </si>
  <si>
    <t>09.May.2007</t>
  </si>
  <si>
    <t>10.May.2007</t>
  </si>
  <si>
    <t>11.May.2007</t>
  </si>
  <si>
    <t>14.May.2007</t>
  </si>
  <si>
    <t>15.May.2007</t>
  </si>
  <si>
    <t>16.May.2007</t>
  </si>
  <si>
    <t>17.May.2007</t>
  </si>
  <si>
    <t>18.May.2007</t>
  </si>
  <si>
    <t>22.May.2007</t>
  </si>
  <si>
    <t>21.May.2007</t>
  </si>
  <si>
    <t>23.May.2007</t>
  </si>
  <si>
    <t>24.May.2007</t>
  </si>
  <si>
    <t>25.May.2007</t>
  </si>
  <si>
    <t>28.May.2007</t>
  </si>
  <si>
    <t>29.May.2007</t>
  </si>
  <si>
    <t>30.May.2007</t>
  </si>
  <si>
    <t>31.May.2007</t>
  </si>
  <si>
    <t>01.Jun.2007</t>
  </si>
  <si>
    <t>04.Jun.2007</t>
  </si>
  <si>
    <t>05Jun.2007</t>
  </si>
  <si>
    <t>06.Jun.2007</t>
  </si>
  <si>
    <t>07.Jun.2007</t>
  </si>
  <si>
    <t>08.Jun.2007</t>
  </si>
  <si>
    <t>11.Jun.2007</t>
  </si>
  <si>
    <t>12.Jun.2007</t>
  </si>
  <si>
    <t>13.Jun.2007</t>
  </si>
  <si>
    <t>14.Jun.2007</t>
  </si>
  <si>
    <t>15.Jun.2007</t>
  </si>
  <si>
    <t>18.Jun.2007</t>
  </si>
  <si>
    <t>19.Jun.2007</t>
  </si>
  <si>
    <t>20.Jun.2007</t>
  </si>
  <si>
    <t>21.Jun.2007</t>
  </si>
  <si>
    <t>22.Jun.2007</t>
  </si>
  <si>
    <t>25.Jun.2007</t>
  </si>
  <si>
    <t>26.Jun.2007</t>
  </si>
  <si>
    <t>27.Jun.2007</t>
  </si>
  <si>
    <t>28.Jun.2007</t>
  </si>
  <si>
    <t>29.Jun.2007</t>
  </si>
  <si>
    <t>02.Jul.2007</t>
  </si>
  <si>
    <t>03.Jul.2007</t>
  </si>
  <si>
    <t>04.Jul.2007</t>
  </si>
  <si>
    <t>05.Jul.2007</t>
  </si>
  <si>
    <t>06.Jul.2007</t>
  </si>
  <si>
    <t>09.Jul.2007</t>
  </si>
  <si>
    <t>10.Jul.2007</t>
  </si>
  <si>
    <t>11.Jul.2007</t>
  </si>
  <si>
    <t>12.Jul.2007</t>
  </si>
  <si>
    <t>13.Jul.2007</t>
  </si>
  <si>
    <t>World trade of goods and services (annual % change)</t>
  </si>
  <si>
    <t>World trade of goods and services ( annual % change)</t>
  </si>
  <si>
    <t xml:space="preserve">Inflation in particular countries and regions (annual % change)                                          </t>
  </si>
  <si>
    <t xml:space="preserve">Inflation in particular countries and regions (annual % change)  </t>
  </si>
  <si>
    <t>Real effective exchange rate index (2002=100)</t>
  </si>
  <si>
    <t>*Nominal effective exchange rate is used to England pound sterling</t>
  </si>
  <si>
    <t>Target interest rates of  leading  countries</t>
  </si>
  <si>
    <t>Target interest rates of  leading countries</t>
  </si>
  <si>
    <t>Interbank interest rates</t>
  </si>
  <si>
    <t xml:space="preserve">International reserves (bln.USD) and their adequacy in import months  </t>
  </si>
  <si>
    <t>16.Jul.2007</t>
  </si>
  <si>
    <t>17.Jul.2007</t>
  </si>
  <si>
    <t>18.Jul.2007</t>
  </si>
  <si>
    <t>19.Jul.2007</t>
  </si>
  <si>
    <t>20.Jul.2007</t>
  </si>
  <si>
    <t>23.Jul.2007</t>
  </si>
  <si>
    <t>24.Jul.2007</t>
  </si>
  <si>
    <t>25.Jul.2007</t>
  </si>
  <si>
    <t>26.Jul.2007</t>
  </si>
  <si>
    <t>27.Jul.2007</t>
  </si>
  <si>
    <t>30.Jul.2007</t>
  </si>
  <si>
    <t>31.Jul.2007</t>
  </si>
  <si>
    <t>01.Aug.2007</t>
  </si>
  <si>
    <t>02.Aug.2007</t>
  </si>
  <si>
    <t>03.Aug.2007</t>
  </si>
  <si>
    <t>06.Aug.2007</t>
  </si>
  <si>
    <t>07.Aug.2007</t>
  </si>
  <si>
    <t>08.Aug.2007</t>
  </si>
  <si>
    <t>09.Aug.2007</t>
  </si>
  <si>
    <t>10.Aug.2007</t>
  </si>
  <si>
    <t>13.Aug.2007</t>
  </si>
  <si>
    <t>14.Aug.2007</t>
  </si>
  <si>
    <t>15.Aug.2007</t>
  </si>
  <si>
    <t>16.Aug.2007</t>
  </si>
  <si>
    <t>17.Aug.2007</t>
  </si>
  <si>
    <t>20.Aug.2007</t>
  </si>
  <si>
    <t>21.Aug.2007</t>
  </si>
  <si>
    <t>22.Aug.2007</t>
  </si>
  <si>
    <t>23.Aug.2007</t>
  </si>
  <si>
    <t>24.Aug.2007</t>
  </si>
  <si>
    <t>27.Aug.2007</t>
  </si>
  <si>
    <t>28.Aug.2007</t>
  </si>
  <si>
    <t>29.Aug.2007</t>
  </si>
  <si>
    <t>30.Aug.2007</t>
  </si>
  <si>
    <t>31.Aug.2007</t>
  </si>
  <si>
    <t>03.Sept.2007</t>
  </si>
  <si>
    <t>04.Sept.2007</t>
  </si>
  <si>
    <t>05.Sept.2007</t>
  </si>
  <si>
    <t>06.Sept.2007</t>
  </si>
  <si>
    <t>07.Sept.2007</t>
  </si>
  <si>
    <t>10.Sept.2007</t>
  </si>
  <si>
    <t>11.Sept.2007</t>
  </si>
  <si>
    <t>12.Sept.2007</t>
  </si>
  <si>
    <t>13.Sept.2007</t>
  </si>
  <si>
    <t>14.Sept.2007</t>
  </si>
  <si>
    <t>17.Sept.2007</t>
  </si>
  <si>
    <t>18.Sept.2007</t>
  </si>
  <si>
    <t>19.Sept.2007</t>
  </si>
  <si>
    <t>20.Sept.2007</t>
  </si>
  <si>
    <t>21.Sept.2007</t>
  </si>
  <si>
    <t>24.Sept.2007</t>
  </si>
  <si>
    <t>25.Sept.2007</t>
  </si>
  <si>
    <t>26.Sept.2007</t>
  </si>
  <si>
    <t>27.Sept.2007</t>
  </si>
  <si>
    <t>28.Sept.2007</t>
  </si>
  <si>
    <t>01.Oct.2007</t>
  </si>
  <si>
    <t>02.Oct.2007</t>
  </si>
  <si>
    <t>03.Oct.2007</t>
  </si>
  <si>
    <t>04.Oct.2007</t>
  </si>
  <si>
    <t>05.Oct.2007</t>
  </si>
  <si>
    <t>08.Oct.2007</t>
  </si>
  <si>
    <t>09.Oct.2007</t>
  </si>
  <si>
    <t>10.Oct.2007</t>
  </si>
  <si>
    <t>11.Oct.2007</t>
  </si>
  <si>
    <t>12.Oct.2007</t>
  </si>
  <si>
    <t>15.Oct.2007</t>
  </si>
  <si>
    <t>16.Oct.2007</t>
  </si>
  <si>
    <t>17.Oct.2007</t>
  </si>
  <si>
    <t>18.Oct.2007</t>
  </si>
  <si>
    <t>19.Oct.2007</t>
  </si>
  <si>
    <t>22.Oct.2007</t>
  </si>
  <si>
    <t>23.Oct.2007</t>
  </si>
  <si>
    <t>24.Oct.2007</t>
  </si>
  <si>
    <t>25.Oct.2007</t>
  </si>
  <si>
    <t>26.Oct.2007</t>
  </si>
  <si>
    <t>29.Oct.2007</t>
  </si>
  <si>
    <t>30.Oct.2007</t>
  </si>
  <si>
    <t>Developing countries and countries with emerging markets</t>
  </si>
  <si>
    <t>Central and Eastern Europe</t>
  </si>
  <si>
    <t>Private direct investment</t>
  </si>
  <si>
    <t>Asian countries with emerging market</t>
  </si>
  <si>
    <t>CIS countries</t>
  </si>
  <si>
    <t>Taiwan</t>
  </si>
  <si>
    <t>Singapore</t>
  </si>
  <si>
    <t>Source: IMF, central banks</t>
  </si>
  <si>
    <t>GDP</t>
  </si>
  <si>
    <t>GDP forecast for the year</t>
  </si>
  <si>
    <t>Industry</t>
  </si>
  <si>
    <t>Construction (right axis)</t>
  </si>
  <si>
    <t>2008 (forecast)</t>
  </si>
  <si>
    <t>Source:SARK, MEBP</t>
  </si>
  <si>
    <t>Source: SARK</t>
  </si>
  <si>
    <t>Construction</t>
  </si>
  <si>
    <t>Transport</t>
  </si>
  <si>
    <t>Public administration consumption</t>
  </si>
  <si>
    <t>Gross fixed capital formation</t>
  </si>
  <si>
    <t>Net export</t>
  </si>
  <si>
    <t>blns. Tenge</t>
  </si>
  <si>
    <t>Others</t>
  </si>
  <si>
    <t>Agriculture</t>
  </si>
  <si>
    <t>Social security</t>
  </si>
  <si>
    <t>Healthcare</t>
  </si>
  <si>
    <t>Education</t>
  </si>
  <si>
    <t>Public order</t>
  </si>
  <si>
    <t>Defence</t>
  </si>
  <si>
    <t>Public services</t>
  </si>
  <si>
    <t>Housing and utilities</t>
  </si>
  <si>
    <t>Public srvices</t>
  </si>
  <si>
    <t>Transport and communications</t>
  </si>
  <si>
    <t>Source: NBRK</t>
  </si>
  <si>
    <t>9 months 2007</t>
  </si>
  <si>
    <t>ULC (Countries)</t>
  </si>
  <si>
    <t>ULC (Russia)</t>
  </si>
  <si>
    <t>ULC (Kazakhstan)</t>
  </si>
  <si>
    <t>ULC (Kaz./Countries)</t>
  </si>
  <si>
    <t>ULC (Kaz./Rus.)</t>
  </si>
  <si>
    <t>Prod (Countries)</t>
  </si>
  <si>
    <t>Prod (Russia)</t>
  </si>
  <si>
    <t>Prod (Kazakhstan)</t>
  </si>
  <si>
    <t>Prod (Kaz./Countries)</t>
  </si>
  <si>
    <t>Prod (Kaz./Countries.)</t>
  </si>
  <si>
    <t>Source: NBRK, SARK, Central Banks and statistical agencies of other countries</t>
  </si>
  <si>
    <t>Saudi Arabia</t>
  </si>
  <si>
    <t>Indonesia</t>
  </si>
  <si>
    <t>Kuwait</t>
  </si>
  <si>
    <t>Arab Emirates</t>
  </si>
  <si>
    <t>Latvia</t>
  </si>
  <si>
    <t>Lithuania</t>
  </si>
  <si>
    <t>Estonia</t>
  </si>
  <si>
    <t>Korea</t>
  </si>
  <si>
    <t>Thailand</t>
  </si>
  <si>
    <t>Hungary</t>
  </si>
  <si>
    <t>Source: IMF, NBRK</t>
  </si>
  <si>
    <t>Source: NBRK, SARK</t>
  </si>
  <si>
    <t>Mining</t>
  </si>
  <si>
    <t>Trade</t>
  </si>
  <si>
    <t>Inflation in 2005-2007</t>
  </si>
  <si>
    <t>Annual inflation</t>
  </si>
  <si>
    <t>Annual average inflation</t>
  </si>
  <si>
    <t>Aprl.2005</t>
  </si>
  <si>
    <t>Aprl.2007</t>
  </si>
  <si>
    <t>May.2007</t>
  </si>
  <si>
    <t>1 half of  2007</t>
  </si>
  <si>
    <t>Banks</t>
  </si>
  <si>
    <t>Inflow</t>
  </si>
  <si>
    <t>Reserve assets</t>
  </si>
  <si>
    <r>
      <t>2</t>
    </r>
    <r>
      <rPr>
        <sz val="10"/>
        <rFont val="Times New Roman"/>
        <family val="1"/>
        <charset val="204"/>
      </rPr>
      <t xml:space="preserve"> Calculated regarding 1 half of 2006</t>
    </r>
  </si>
  <si>
    <t xml:space="preserve">Title : </t>
  </si>
  <si>
    <t>Up to 1 year</t>
  </si>
  <si>
    <t>From 1 to 3 years</t>
  </si>
  <si>
    <t>From 3 to 5 years</t>
  </si>
  <si>
    <t>Over 5 years</t>
  </si>
  <si>
    <t>04.04.2005</t>
  </si>
  <si>
    <t>05.04.2005</t>
  </si>
  <si>
    <t>06.04.2005</t>
  </si>
  <si>
    <t>07.04.2005</t>
  </si>
  <si>
    <t>08.04.2005</t>
  </si>
  <si>
    <t>11.04.2005</t>
  </si>
  <si>
    <t>12.04.2005</t>
  </si>
  <si>
    <t>13.04.2005</t>
  </si>
  <si>
    <t>14.04.2005</t>
  </si>
  <si>
    <t>15.04.2005</t>
  </si>
  <si>
    <t>18.04.2005</t>
  </si>
  <si>
    <t>19.04.2005</t>
  </si>
  <si>
    <t>20.04.2005</t>
  </si>
  <si>
    <t>21.04.2005</t>
  </si>
  <si>
    <t>22.04.2005</t>
  </si>
  <si>
    <t>25.04.2005</t>
  </si>
  <si>
    <t>26.04.2005</t>
  </si>
  <si>
    <t>27.04.2005</t>
  </si>
  <si>
    <t>28.04.2005</t>
  </si>
  <si>
    <t>29.04.2005</t>
  </si>
  <si>
    <t>02.05.2005</t>
  </si>
  <si>
    <t>03.05.2005</t>
  </si>
  <si>
    <t>04.05.2005</t>
  </si>
  <si>
    <t>05.05.2005</t>
  </si>
  <si>
    <t>06.05.2005</t>
  </si>
  <si>
    <t>09.05.2005</t>
  </si>
  <si>
    <t>10.05.2005</t>
  </si>
  <si>
    <t>11.05.2005</t>
  </si>
  <si>
    <t>12.05.2005</t>
  </si>
  <si>
    <t>13.05.2005</t>
  </si>
  <si>
    <t>16.05.2005</t>
  </si>
  <si>
    <t>17.05.2005</t>
  </si>
  <si>
    <t>18.05.2005</t>
  </si>
  <si>
    <t>19.05.2005</t>
  </si>
  <si>
    <t>20.05.2005</t>
  </si>
  <si>
    <t>23.05.2005</t>
  </si>
  <si>
    <t>24.05.2005</t>
  </si>
  <si>
    <t>25.05.2005</t>
  </si>
  <si>
    <t>26.05.2005</t>
  </si>
  <si>
    <t>27.05.2005</t>
  </si>
  <si>
    <t>31.05.2005</t>
  </si>
  <si>
    <t>01.06.2005</t>
  </si>
  <si>
    <t>02.06.2005</t>
  </si>
  <si>
    <t>03.06.2005</t>
  </si>
  <si>
    <t>06.06.2005</t>
  </si>
  <si>
    <t>07.06.2005</t>
  </si>
  <si>
    <t>08.06.2005</t>
  </si>
  <si>
    <t>09.06.2005</t>
  </si>
  <si>
    <t>10.06.2005</t>
  </si>
  <si>
    <t>13.06.2005</t>
  </si>
  <si>
    <t>14.06.2005</t>
  </si>
  <si>
    <t>15.06.2005</t>
  </si>
  <si>
    <t>16.06.2005</t>
  </si>
  <si>
    <t>17.06.2005</t>
  </si>
  <si>
    <t>20.06.2005</t>
  </si>
  <si>
    <t>21.06.2005</t>
  </si>
  <si>
    <t>22.06.2005</t>
  </si>
  <si>
    <t>23.06.2005</t>
  </si>
  <si>
    <t>24.06.2005</t>
  </si>
  <si>
    <t>27.06.2005</t>
  </si>
  <si>
    <t>28.06.2005</t>
  </si>
  <si>
    <t>29.06.2005</t>
  </si>
  <si>
    <t>30.06.2005</t>
  </si>
  <si>
    <t>01.07.2005</t>
  </si>
  <si>
    <t>05.07.2005</t>
  </si>
  <si>
    <t>06.07.2005</t>
  </si>
  <si>
    <t>07.07.2005</t>
  </si>
  <si>
    <t>08.07.2005</t>
  </si>
  <si>
    <t>11.07.2005</t>
  </si>
  <si>
    <t>12.07.2005</t>
  </si>
  <si>
    <t>13.07.2005</t>
  </si>
  <si>
    <t>14.07.2005</t>
  </si>
  <si>
    <t>15.07.2005</t>
  </si>
  <si>
    <t>18.07.2005</t>
  </si>
  <si>
    <t>19.07.2005</t>
  </si>
  <si>
    <t>20.07.2005</t>
  </si>
  <si>
    <t>21.07.2005</t>
  </si>
  <si>
    <t>22.07.2005</t>
  </si>
  <si>
    <t>25.07.2005</t>
  </si>
  <si>
    <t>26.07.2005</t>
  </si>
  <si>
    <t>27.07.2005</t>
  </si>
  <si>
    <t>28.07.2005</t>
  </si>
  <si>
    <t>29.07.2005</t>
  </si>
  <si>
    <t>Five largest banks, 
in bln.tenge</t>
  </si>
  <si>
    <t>Other banks, in bln.tenge</t>
  </si>
  <si>
    <r>
      <t>Average money liquidity ratio</t>
    </r>
    <r>
      <rPr>
        <b/>
        <vertAlign val="superscript"/>
        <sz val="8"/>
        <rFont val="Times New Roman"/>
        <family val="1"/>
        <charset val="204"/>
      </rPr>
      <t>2</t>
    </r>
    <r>
      <rPr>
        <b/>
        <sz val="8"/>
        <rFont val="Times New Roman"/>
        <family val="1"/>
        <charset val="204"/>
      </rPr>
      <t xml:space="preserve"> for the period</t>
    </r>
  </si>
  <si>
    <r>
      <t xml:space="preserve">Averagemoney  turnover ratio </t>
    </r>
    <r>
      <rPr>
        <b/>
        <vertAlign val="superscript"/>
        <sz val="8"/>
        <rFont val="Times New Roman"/>
        <family val="1"/>
        <charset val="204"/>
      </rPr>
      <t>3</t>
    </r>
    <r>
      <rPr>
        <b/>
        <sz val="8"/>
        <rFont val="Times New Roman"/>
        <family val="1"/>
        <charset val="204"/>
      </rPr>
      <t xml:space="preserve"> for a period</t>
    </r>
  </si>
  <si>
    <t>Rejected (withdrawn) payments</t>
  </si>
  <si>
    <t>Number of days in a year when the payments were rejected (withdrawn), in units</t>
  </si>
  <si>
    <t>Number of days in a year when payments were cancelled, in units</t>
  </si>
  <si>
    <t>01.08.2005</t>
  </si>
  <si>
    <t>02.08.2005</t>
  </si>
  <si>
    <t>03.08.2005</t>
  </si>
  <si>
    <t>04.08.2005</t>
  </si>
  <si>
    <t>05.08.2005</t>
  </si>
  <si>
    <t>08.08.2005</t>
  </si>
  <si>
    <t>09.08.2005</t>
  </si>
  <si>
    <t>10.08.2005</t>
  </si>
  <si>
    <t>11.08.2005</t>
  </si>
  <si>
    <t>12.08.2005</t>
  </si>
  <si>
    <t>15.08.2005</t>
  </si>
  <si>
    <t>16.08.2005</t>
  </si>
  <si>
    <t>17.08.2005</t>
  </si>
  <si>
    <t>18.08.2005</t>
  </si>
  <si>
    <t>19.08.2005</t>
  </si>
  <si>
    <t>22.08.2005</t>
  </si>
  <si>
    <t>23.08.2005</t>
  </si>
  <si>
    <t>24.08.2005</t>
  </si>
  <si>
    <t>25.08.2005</t>
  </si>
  <si>
    <t>26.08.2005</t>
  </si>
  <si>
    <t>29.08.2005</t>
  </si>
  <si>
    <t>30.08.2005</t>
  </si>
  <si>
    <t>31.08.2005</t>
  </si>
  <si>
    <t>01.09.2005</t>
  </si>
  <si>
    <t>02.09.2005</t>
  </si>
  <si>
    <t>06.09.2005</t>
  </si>
  <si>
    <t>07.09.2005</t>
  </si>
  <si>
    <t>08.09.2005</t>
  </si>
  <si>
    <t>09.09.2005</t>
  </si>
  <si>
    <t>12.09.2005</t>
  </si>
  <si>
    <t>13.09.2005</t>
  </si>
  <si>
    <t>14.09.2005</t>
  </si>
  <si>
    <t>15.09.2005</t>
  </si>
  <si>
    <t>16.09.2005</t>
  </si>
  <si>
    <t>19.09.2005</t>
  </si>
  <si>
    <t>20.09.2005</t>
  </si>
  <si>
    <t>21.09.2005</t>
  </si>
  <si>
    <t>22.09.2005</t>
  </si>
  <si>
    <t>23.09.2005</t>
  </si>
  <si>
    <t>26.09.2005</t>
  </si>
  <si>
    <t>27.09.2005</t>
  </si>
  <si>
    <t>28.09.2005</t>
  </si>
  <si>
    <t>29.09.2005</t>
  </si>
  <si>
    <t>30.09.2005</t>
  </si>
  <si>
    <t>03.10.2005</t>
  </si>
  <si>
    <t>04.10.2005</t>
  </si>
  <si>
    <t>05.10.2005</t>
  </si>
  <si>
    <t>06.10.2005</t>
  </si>
  <si>
    <t>07.10.2005</t>
  </si>
  <si>
    <t>11.10.2005</t>
  </si>
  <si>
    <t>12.10.2005</t>
  </si>
  <si>
    <t>13.10.2005</t>
  </si>
  <si>
    <t>14.10.2005</t>
  </si>
  <si>
    <t>17.10.2005</t>
  </si>
  <si>
    <t>18.10.2005</t>
  </si>
  <si>
    <t>19.10.2005</t>
  </si>
  <si>
    <t>20.10.2005</t>
  </si>
  <si>
    <t>21.10.2005</t>
  </si>
  <si>
    <t>24.10.2005</t>
  </si>
  <si>
    <t>25.10.2005</t>
  </si>
  <si>
    <t>26.10.2005</t>
  </si>
  <si>
    <t>27.10.2005</t>
  </si>
  <si>
    <t>28.10.2005</t>
  </si>
  <si>
    <t>31.10.2005</t>
  </si>
  <si>
    <t>01.11.2005</t>
  </si>
  <si>
    <t>02.11.2005</t>
  </si>
  <si>
    <t>03.11.2005</t>
  </si>
  <si>
    <t>04.11.2005</t>
  </si>
  <si>
    <t>07.11.2005</t>
  </si>
  <si>
    <t>08.11.2005</t>
  </si>
  <si>
    <t>09.11.2005</t>
  </si>
  <si>
    <t>10.11.2005</t>
  </si>
  <si>
    <t>14.11.2005</t>
  </si>
  <si>
    <t>15.11.2005</t>
  </si>
  <si>
    <t>16.11.2005</t>
  </si>
  <si>
    <t>17.11.2005</t>
  </si>
  <si>
    <t>18.11.2005</t>
  </si>
  <si>
    <t>21.11.2005</t>
  </si>
  <si>
    <t>22.11.2005</t>
  </si>
  <si>
    <t>23.11.2005</t>
  </si>
  <si>
    <t>25.11.2005</t>
  </si>
  <si>
    <t>28.11.2005</t>
  </si>
  <si>
    <t>29.11.2005</t>
  </si>
  <si>
    <t>30.11.2005</t>
  </si>
  <si>
    <t>01.12.2005</t>
  </si>
  <si>
    <t>02.12.2005</t>
  </si>
  <si>
    <t>05.12.2005</t>
  </si>
  <si>
    <t>06.12.2005</t>
  </si>
  <si>
    <t>07.12.2005</t>
  </si>
  <si>
    <t>08.12.2005</t>
  </si>
  <si>
    <t>09.12.2005</t>
  </si>
  <si>
    <t>12.12.2005</t>
  </si>
  <si>
    <t>13.12.2005</t>
  </si>
  <si>
    <t>14.12.2005</t>
  </si>
  <si>
    <t>15.12.2005</t>
  </si>
  <si>
    <t>16.12.2005</t>
  </si>
  <si>
    <t>19.12.2005</t>
  </si>
  <si>
    <t>20.12.2005</t>
  </si>
  <si>
    <t>21.12.2005</t>
  </si>
  <si>
    <t>22.12.2005</t>
  </si>
  <si>
    <t>23.12.2005</t>
  </si>
  <si>
    <t>27.12.2005</t>
  </si>
  <si>
    <t>28.12.2005</t>
  </si>
  <si>
    <t>29.12.2005</t>
  </si>
  <si>
    <t>30.12.2005</t>
  </si>
  <si>
    <t>03.01.2006</t>
  </si>
  <si>
    <t>04.01.2006</t>
  </si>
  <si>
    <t>05.01.2006</t>
  </si>
  <si>
    <t>06.01.2006</t>
  </si>
  <si>
    <t>09.01.2006</t>
  </si>
  <si>
    <t>10.01.2006</t>
  </si>
  <si>
    <t>11.01.2006</t>
  </si>
  <si>
    <t>12.01.2006</t>
  </si>
  <si>
    <t>13.01.2006</t>
  </si>
  <si>
    <t>17.01.2006</t>
  </si>
  <si>
    <t>18.01.2006</t>
  </si>
  <si>
    <t>19.01.2006</t>
  </si>
  <si>
    <t>20.01.2006</t>
  </si>
  <si>
    <t>23.01.2006</t>
  </si>
  <si>
    <t>24.01.2006</t>
  </si>
  <si>
    <t>25.01.2006</t>
  </si>
  <si>
    <t>26.01.2006</t>
  </si>
  <si>
    <t>27.01.2006</t>
  </si>
  <si>
    <t>30.01.2006</t>
  </si>
  <si>
    <t>31.01.2006</t>
  </si>
  <si>
    <t>01.02.2006</t>
  </si>
  <si>
    <t>02.02.2006</t>
  </si>
  <si>
    <t>03.02.2006</t>
  </si>
  <si>
    <t>06.02.2006</t>
  </si>
  <si>
    <t>2002</t>
  </si>
  <si>
    <t>4 129,6</t>
  </si>
  <si>
    <t>5 391, 2</t>
  </si>
  <si>
    <t>8 001, 6</t>
  </si>
  <si>
    <t>10 129, 6</t>
  </si>
  <si>
    <t>07.02.2006</t>
  </si>
  <si>
    <t>08.02.2006</t>
  </si>
  <si>
    <t>09.02.2006</t>
  </si>
  <si>
    <t>10.02.2006</t>
  </si>
  <si>
    <t>13.02.2006</t>
  </si>
  <si>
    <t>14.02.2006</t>
  </si>
  <si>
    <t>15.02.2006</t>
  </si>
  <si>
    <t>16.02.2006</t>
  </si>
  <si>
    <t>17.02.2006</t>
  </si>
  <si>
    <t>21.02.2006</t>
  </si>
  <si>
    <t>22.02.2006</t>
  </si>
  <si>
    <t>23.02.2006</t>
  </si>
  <si>
    <t>24.02.2006</t>
  </si>
  <si>
    <t>27.02.2006</t>
  </si>
  <si>
    <t>28.02.2006</t>
  </si>
  <si>
    <t>01.03.2006</t>
  </si>
  <si>
    <t>02.03.2006</t>
  </si>
  <si>
    <t>03.03.2006</t>
  </si>
  <si>
    <t>06.03.2006</t>
  </si>
  <si>
    <t>07.03.2006</t>
  </si>
  <si>
    <t>08.03.2006</t>
  </si>
  <si>
    <t>09.03.2006</t>
  </si>
  <si>
    <t>10.03.2006</t>
  </si>
  <si>
    <t>13.03.2006</t>
  </si>
  <si>
    <t>14.03.2006</t>
  </si>
  <si>
    <t>15.03.2006</t>
  </si>
  <si>
    <t>16.03.2006</t>
  </si>
  <si>
    <t>17.03.2006</t>
  </si>
  <si>
    <t>20.03.2006</t>
  </si>
  <si>
    <t>21.03.2006</t>
  </si>
  <si>
    <t>22.03.2006</t>
  </si>
  <si>
    <t>23.03.2006</t>
  </si>
  <si>
    <t>24.03.2006</t>
  </si>
  <si>
    <t>27.03.2006</t>
  </si>
  <si>
    <t>28.03.2006</t>
  </si>
  <si>
    <t>29.03.2006</t>
  </si>
  <si>
    <t>30.03.2006</t>
  </si>
  <si>
    <t>31.03.2006</t>
  </si>
  <si>
    <t>03.04.2006</t>
  </si>
  <si>
    <t>04.04.2006</t>
  </si>
  <si>
    <t>05.04.2006</t>
  </si>
  <si>
    <t>06.04.2006</t>
  </si>
  <si>
    <t>07.04.2006</t>
  </si>
  <si>
    <t>10.04.2006</t>
  </si>
  <si>
    <t>11.04.2006</t>
  </si>
  <si>
    <t>12.04.2006</t>
  </si>
  <si>
    <t>13.04.2006</t>
  </si>
  <si>
    <t>17.04.2006</t>
  </si>
  <si>
    <t>18.04.2006</t>
  </si>
  <si>
    <t>19.04.2006</t>
  </si>
  <si>
    <t>20.04.2006</t>
  </si>
  <si>
    <t>21.04.2006</t>
  </si>
  <si>
    <t>24.04.2006</t>
  </si>
  <si>
    <t>25.04.2006</t>
  </si>
  <si>
    <t>26.04.2006</t>
  </si>
  <si>
    <t>27.04.2006</t>
  </si>
  <si>
    <t>28.04.2006</t>
  </si>
  <si>
    <t>01.05.2006</t>
  </si>
  <si>
    <t>02.05.2006</t>
  </si>
  <si>
    <t>03.05.2006</t>
  </si>
  <si>
    <t>04.05.2006</t>
  </si>
  <si>
    <t>05.05.2006</t>
  </si>
  <si>
    <t>08.05.2006</t>
  </si>
  <si>
    <t>09.05.2006</t>
  </si>
  <si>
    <t>10.05.2006</t>
  </si>
  <si>
    <t>11.05.2006</t>
  </si>
  <si>
    <t>to conents</t>
  </si>
  <si>
    <t>12.05.2006</t>
  </si>
  <si>
    <t>15.05.2006</t>
  </si>
  <si>
    <t>16.05.2006</t>
  </si>
  <si>
    <t>17.05.2006</t>
  </si>
  <si>
    <t>18.05.2006</t>
  </si>
  <si>
    <t>19.05.2006</t>
  </si>
  <si>
    <t>22.05.2006</t>
  </si>
  <si>
    <t>23.05.2006</t>
  </si>
  <si>
    <t>24.05.2006</t>
  </si>
  <si>
    <t>25.05.2006</t>
  </si>
  <si>
    <t>26.05.2006</t>
  </si>
  <si>
    <t>30.05.2006</t>
  </si>
  <si>
    <t>31.05.2006</t>
  </si>
  <si>
    <t>01.06.2006</t>
  </si>
  <si>
    <t>02.06.2006</t>
  </si>
  <si>
    <t>05.06.2006</t>
  </si>
  <si>
    <t>06.06.2006</t>
  </si>
  <si>
    <t>07.06.2006</t>
  </si>
  <si>
    <t>08.06.2006</t>
  </si>
  <si>
    <t>09.06.2006</t>
  </si>
  <si>
    <t>12.06.2006</t>
  </si>
  <si>
    <t>13.06.2006</t>
  </si>
  <si>
    <t>14.06.2006</t>
  </si>
  <si>
    <t>15.06.2006</t>
  </si>
  <si>
    <t>16.06.2006</t>
  </si>
  <si>
    <t>19.06.2006</t>
  </si>
  <si>
    <t>20.06.2006</t>
  </si>
  <si>
    <t>21.06.2006</t>
  </si>
  <si>
    <t>22.06.2006</t>
  </si>
  <si>
    <t>23.06.2006</t>
  </si>
  <si>
    <t>26.06.2006</t>
  </si>
  <si>
    <t>27.06.2006</t>
  </si>
  <si>
    <t>28.06.2006</t>
  </si>
  <si>
    <t>29.06.2006</t>
  </si>
  <si>
    <t>30.06.2006</t>
  </si>
  <si>
    <t>03.07.2006</t>
  </si>
  <si>
    <t>05.07.2006</t>
  </si>
  <si>
    <t>06.07.2006</t>
  </si>
  <si>
    <t>07.07.2006</t>
  </si>
  <si>
    <t>10.07.2006</t>
  </si>
  <si>
    <t>11.07.2006</t>
  </si>
  <si>
    <t>12.07.2006</t>
  </si>
  <si>
    <t>13.07.2006</t>
  </si>
  <si>
    <t>1spot price of Russian gas to Germany</t>
  </si>
  <si>
    <t>1-st quartile (left scale)</t>
  </si>
  <si>
    <t>2-nd quartile (left scale)</t>
  </si>
  <si>
    <t>3-rd quartile (left scale)</t>
  </si>
  <si>
    <t>4-th quartile (left scale)</t>
  </si>
  <si>
    <t>25-percentile (right scale)</t>
  </si>
  <si>
    <t>50-percentile (right scale)</t>
  </si>
  <si>
    <t>as of January 1, 2006</t>
  </si>
  <si>
    <t>as of October 1, 2007</t>
  </si>
  <si>
    <t>(% to total)</t>
  </si>
  <si>
    <t xml:space="preserve">Classified Loans Structure </t>
  </si>
  <si>
    <t>Metal and wheat prices</t>
  </si>
  <si>
    <t>Global stock indexes</t>
  </si>
  <si>
    <t>Figure 1.1.1</t>
  </si>
  <si>
    <t>Figure 1.1.2</t>
  </si>
  <si>
    <t>Figure 1.1.3</t>
  </si>
  <si>
    <t>Natural gas (1)</t>
  </si>
  <si>
    <t>Crude oil (right axis)(2)</t>
  </si>
  <si>
    <t xml:space="preserve">Figure 1.1.4          </t>
  </si>
  <si>
    <t>Figure 1.1.5</t>
  </si>
  <si>
    <t>Wheat (right axis)</t>
  </si>
  <si>
    <t>Gold right axies)</t>
  </si>
  <si>
    <t xml:space="preserve">Figure 1.1.6                                             </t>
  </si>
  <si>
    <t>Figure 1.1.7</t>
  </si>
  <si>
    <t>Figure 1.2.1</t>
  </si>
  <si>
    <t xml:space="preserve">Figure 1.2.2  </t>
  </si>
  <si>
    <t>Bank of Japan interest rate</t>
  </si>
  <si>
    <t>FRS interest rate</t>
  </si>
  <si>
    <t>Figure 1.2.3</t>
  </si>
  <si>
    <t>Figure 1.2.4</t>
  </si>
  <si>
    <t>Minimal rate</t>
  </si>
  <si>
    <t>Maximal rate</t>
  </si>
  <si>
    <t>Mode[1]</t>
  </si>
  <si>
    <t>Euro/US dollar</t>
  </si>
  <si>
    <t>Pound sterling/US dollar</t>
  </si>
  <si>
    <t>US dollar/Japanese yen</t>
  </si>
  <si>
    <t xml:space="preserve">            REPO transactions</t>
  </si>
  <si>
    <t>Issuer</t>
  </si>
  <si>
    <t>Bank Caspiyskiy</t>
  </si>
  <si>
    <t>Bank CenterCredit</t>
  </si>
  <si>
    <t>Alliance Bank</t>
  </si>
  <si>
    <t>Bank TuranAlem</t>
  </si>
  <si>
    <t>Yield as for 01.01.2007</t>
  </si>
  <si>
    <t>Yield as for 08.11.07</t>
  </si>
  <si>
    <t>6.9%</t>
  </si>
  <si>
    <t>10.8%</t>
  </si>
  <si>
    <t>7.6%</t>
  </si>
  <si>
    <t>6.7%</t>
  </si>
  <si>
    <t>7.9%</t>
  </si>
  <si>
    <t>14.6%</t>
  </si>
  <si>
    <t>6.04%</t>
  </si>
  <si>
    <t>6.95%</t>
  </si>
  <si>
    <t>10 months 2007*</t>
  </si>
  <si>
    <t>Cancelled payments in system</t>
  </si>
  <si>
    <t>International reserves (bln.USD) and their adequacy in months of import</t>
  </si>
  <si>
    <t>Description</t>
  </si>
  <si>
    <t>A-B</t>
  </si>
  <si>
    <t>A/(B + D)</t>
  </si>
  <si>
    <t>1 655.0</t>
  </si>
  <si>
    <t>1 272.8</t>
  </si>
  <si>
    <t>382.2</t>
  </si>
  <si>
    <t>74.7</t>
  </si>
  <si>
    <t>2 461.9</t>
  </si>
  <si>
    <t>2 072.3</t>
  </si>
  <si>
    <t>389.5</t>
  </si>
  <si>
    <t>1 347.5</t>
  </si>
  <si>
    <t>3 024.0</t>
  </si>
  <si>
    <t>3 132.5</t>
  </si>
  <si>
    <t>-108.6</t>
  </si>
  <si>
    <t>2 014.8</t>
  </si>
  <si>
    <t>3 603.8</t>
  </si>
  <si>
    <t>3 951.6</t>
  </si>
  <si>
    <t>-347.8</t>
  </si>
  <si>
    <t>2 937.5</t>
  </si>
  <si>
    <t>4 548.1</t>
  </si>
  <si>
    <t>5 151.3</t>
  </si>
  <si>
    <t>-603.3</t>
  </si>
  <si>
    <t>3 768.4</t>
  </si>
  <si>
    <t>Above 1 year</t>
  </si>
  <si>
    <t>6 582.7</t>
  </si>
  <si>
    <t>4 942.7</t>
  </si>
  <si>
    <t>1 640.0</t>
  </si>
  <si>
    <t>5 862.2</t>
  </si>
  <si>
    <t>11 130.8</t>
  </si>
  <si>
    <t>10 094.1</t>
  </si>
  <si>
    <t>1 036.7</t>
  </si>
  <si>
    <t>9 630.5</t>
  </si>
  <si>
    <t>Government securities</t>
  </si>
  <si>
    <t>(as for the end of the period, % to total)</t>
  </si>
  <si>
    <t>Source: NBRK, KDSF</t>
  </si>
  <si>
    <t>thousand Tenge</t>
  </si>
  <si>
    <t>to 700 thousand KZT</t>
  </si>
  <si>
    <t>132.6</t>
  </si>
  <si>
    <t>141.4</t>
  </si>
  <si>
    <t>135.24</t>
  </si>
  <si>
    <t>from 700 thousand KZT to 1 million KZT</t>
  </si>
  <si>
    <t>829.1</t>
  </si>
  <si>
    <t>824.4</t>
  </si>
  <si>
    <t>804.79</t>
  </si>
  <si>
    <t>from 1 million KZT to 3  million KZT</t>
  </si>
  <si>
    <t>1 600.7</t>
  </si>
  <si>
    <t>1 602.5</t>
  </si>
  <si>
    <t>1 593.78</t>
  </si>
  <si>
    <t>from 3 million KZT to 10 million KZT</t>
  </si>
  <si>
    <t>5 216.1</t>
  </si>
  <si>
    <t>5 175.8</t>
  </si>
  <si>
    <t>5 153.89</t>
  </si>
  <si>
    <t>from 10  million KZT to 15 million KZT</t>
  </si>
  <si>
    <t>12 356.9</t>
  </si>
  <si>
    <t>12 104.9</t>
  </si>
  <si>
    <t>12 176.90</t>
  </si>
  <si>
    <t>above 15 million KZT</t>
  </si>
  <si>
    <t>79 695.4</t>
  </si>
  <si>
    <t>76 469.6</t>
  </si>
  <si>
    <t>85 995.15</t>
  </si>
  <si>
    <t xml:space="preserve">Average deposit amount </t>
  </si>
  <si>
    <t>709.2</t>
  </si>
  <si>
    <t>779.0</t>
  </si>
  <si>
    <t>807.65</t>
  </si>
  <si>
    <t xml:space="preserve">Change  </t>
  </si>
  <si>
    <t xml:space="preserve">(+;-),  % </t>
  </si>
  <si>
    <t>2.1 times</t>
  </si>
  <si>
    <t>2.0 times</t>
  </si>
  <si>
    <r>
      <t xml:space="preserve">2.2 </t>
    </r>
    <r>
      <rPr>
        <sz val="8"/>
        <rFont val="Times New Roman"/>
        <family val="1"/>
        <charset val="204"/>
      </rPr>
      <t>times</t>
    </r>
  </si>
  <si>
    <t>*Indicators are identical to the earlier used ones. Additionally listed:</t>
  </si>
  <si>
    <t xml:space="preserve">Equity multiplier is the ratio of the total assets to equity </t>
  </si>
  <si>
    <t>Interest payments coverage</t>
  </si>
  <si>
    <t>Main financial indicators (large and medium enterprises, 2004=100)*</t>
  </si>
  <si>
    <t>Debt to banks**</t>
  </si>
  <si>
    <t>* Enterprises with people more than 50.</t>
  </si>
  <si>
    <t>The indicators are identical to the earlier used ones. Additionally listed:
  Interest payments coverage – is a profitability calculated as the ratio of the income before taxes and interests to the expenses on payments of interest
  Current liquidity – is the ratio of current assets to current liabilities</t>
  </si>
  <si>
    <t>Main financial indicators (small enterprises, 2004=100)*</t>
  </si>
  <si>
    <t>The scale is presented in logarithm</t>
  </si>
  <si>
    <t>* Enterprises with people less than 50.</t>
  </si>
  <si>
    <t>Indicators are identical to the earlier used ones</t>
  </si>
  <si>
    <t>ROA, ROE and their factors (by sectors, 2 quarter of 2007)*</t>
  </si>
  <si>
    <t>*Groups of countries are formed in accordance with the following selection: CIS- Russia, Ukraine, Tajikistan, Georgia, Moldova, Kazakhstan; Eastenr Europe – Slovenia, Hungary, Poland, Czech Republic,Latvia.</t>
  </si>
  <si>
    <t>Change in terms of trade, % year-to-year</t>
  </si>
  <si>
    <t>Terms of trade</t>
  </si>
  <si>
    <t>Monetary growth of loans in the economy</t>
  </si>
  <si>
    <t>Net foreign liabilities</t>
  </si>
  <si>
    <t>National Fund</t>
  </si>
  <si>
    <t>Net assets in Central Government</t>
  </si>
  <si>
    <t>Other accounts payable</t>
  </si>
  <si>
    <t>9 months of 2007</t>
  </si>
  <si>
    <t>6 months of 2007</t>
  </si>
  <si>
    <t>9 months of 2006</t>
  </si>
  <si>
    <t>Liabilities included in broad money</t>
  </si>
  <si>
    <t>Liabilities excluded from broad money</t>
  </si>
  <si>
    <t>Loans, fixed capital investments and structure of GDP over 9 months of 2007</t>
  </si>
  <si>
    <t>Mining industry</t>
  </si>
  <si>
    <t xml:space="preserve">* Calculated as the product of average real estate price (sale of new houses, resale of comfortable, uncomfortable flats, elite houses) and square of private houses in cities plus individual housing construction over 2007 </t>
  </si>
  <si>
    <t>** Include currency out of financial institutions, deposits, securities, financial derivatives and other assets</t>
  </si>
  <si>
    <t>% change to corresponding period, August 2001</t>
  </si>
  <si>
    <t>Housing Affordability*</t>
  </si>
  <si>
    <t>2002 Sep</t>
  </si>
  <si>
    <t>2003 Sep</t>
  </si>
  <si>
    <t>2004 Sep</t>
  </si>
  <si>
    <t>2005 Sep</t>
  </si>
  <si>
    <t>2006 Sep</t>
  </si>
  <si>
    <t>2007 Jan</t>
  </si>
  <si>
    <t>2007 Feb</t>
  </si>
  <si>
    <t>2007 Mar</t>
  </si>
  <si>
    <t>2007 Apr</t>
  </si>
  <si>
    <t>2007Jun</t>
  </si>
  <si>
    <t>2007 Jul</t>
  </si>
  <si>
    <t>2007 Aug</t>
  </si>
  <si>
    <t>2007 Sep</t>
  </si>
  <si>
    <t>Housing affordability_RK</t>
  </si>
  <si>
    <t>Housing affordability_Astana</t>
  </si>
  <si>
    <t>Housing affordability_Almaty</t>
  </si>
  <si>
    <t>Housing affordability_Taraz</t>
  </si>
  <si>
    <t>* Calculated as a ratio of prices on housing to income</t>
  </si>
  <si>
    <t>Interest rate of term deposits of individuals in tenge</t>
  </si>
  <si>
    <t>Returns on deposits, rent and housing sale</t>
  </si>
  <si>
    <t>Rent return</t>
  </si>
  <si>
    <t>Rent return_Astana</t>
  </si>
  <si>
    <t>Rent return_Almaty</t>
  </si>
  <si>
    <t>Revenue of housing sale (right axis)</t>
  </si>
  <si>
    <t>Revenue of housing sale_Astana (right axis)</t>
  </si>
  <si>
    <t>Revenue of housing sale_Almaty (right axis)</t>
  </si>
  <si>
    <t>Loans in comparison with other countries</t>
  </si>
  <si>
    <t xml:space="preserve">Investments yield spread </t>
  </si>
  <si>
    <t>Debt indicators</t>
  </si>
  <si>
    <t>Main financial indicators (corporate sector, 2004=100)</t>
  </si>
  <si>
    <t>ROA, ROE and their factors (by sectors, 2 quarter of 2007)</t>
  </si>
  <si>
    <t>Main financial indicators (large and medium enterprises, 2004=100)</t>
  </si>
  <si>
    <t>Main financial indicators (small enterprises, 2004=100)</t>
  </si>
  <si>
    <t>Housing Affordability</t>
  </si>
  <si>
    <t xml:space="preserve">Manufacturing </t>
  </si>
  <si>
    <t>Share of loans in the sector (% to total)</t>
  </si>
  <si>
    <t>Share of fixed capital investments of the sector (% to total)</t>
  </si>
  <si>
    <t>Share of the sector (% to GDP_2006)</t>
  </si>
  <si>
    <t>Indicators of sustainable balance of payments</t>
  </si>
  <si>
    <t xml:space="preserve">Investments yield spread     </t>
  </si>
  <si>
    <t>2004 Q1</t>
  </si>
  <si>
    <t>2004_Q2</t>
  </si>
  <si>
    <t>2004_Q3</t>
  </si>
  <si>
    <t>2004_Q4</t>
  </si>
  <si>
    <t>2005_Q1</t>
  </si>
  <si>
    <t>2005_Q2</t>
  </si>
  <si>
    <t>2005_Q3</t>
  </si>
  <si>
    <t>2005_Q4</t>
  </si>
  <si>
    <t>2006_Q1</t>
  </si>
  <si>
    <t>2006_Q2</t>
  </si>
  <si>
    <t>2006_Q3</t>
  </si>
  <si>
    <t>2006_Q4</t>
  </si>
  <si>
    <t>2007_Q1</t>
  </si>
  <si>
    <t>2007_Q2</t>
  </si>
  <si>
    <t>Non-public sector</t>
  </si>
  <si>
    <t>Public sector</t>
  </si>
  <si>
    <t>Foreign liabilities of Kazakhstan</t>
  </si>
  <si>
    <t>Net foreign liabilities of banks</t>
  </si>
  <si>
    <t>Net foreign liabilities of other private enterprises</t>
  </si>
  <si>
    <t>Net foreign liabilities of public sector ("-" -assets)</t>
  </si>
  <si>
    <t>Total net foreign liabilities of RK (right axis)</t>
  </si>
  <si>
    <t xml:space="preserve">   net errors and omissions</t>
  </si>
  <si>
    <t>Memorandum items:</t>
  </si>
  <si>
    <t>6 months 2007</t>
  </si>
  <si>
    <t>9 months 2006</t>
  </si>
  <si>
    <t>Fuel and energy</t>
  </si>
  <si>
    <t xml:space="preserve">Transport and communications                                                                     </t>
  </si>
  <si>
    <t>Sectoral breakdown of current and capital expenditures over 9 months of 2007</t>
  </si>
  <si>
    <t>Source: MF</t>
  </si>
  <si>
    <t xml:space="preserve">Real GDP in particular countries and regions (annual % change) </t>
  </si>
  <si>
    <t>Inflation in CIS and Eastern Europe in 2007 (to the relevant month of the previous year, %)</t>
  </si>
  <si>
    <t>Exchange rates forecasted of  by the leading world banks</t>
  </si>
  <si>
    <t xml:space="preserve">Yield on 10 years treasury bonds, (%) </t>
  </si>
  <si>
    <t xml:space="preserve">   Paid income to exports</t>
  </si>
  <si>
    <t>Branch structure of securities market as for completed transactions, %</t>
  </si>
  <si>
    <t xml:space="preserve">Bond yield of second-tier banks </t>
  </si>
  <si>
    <t>International market price for shares of second-tier banks</t>
  </si>
  <si>
    <t>Role of the financial sector in economy</t>
  </si>
  <si>
    <t>Major investors at the corporate bond market of the Republic of Kazakhstan</t>
  </si>
  <si>
    <t>Structure of non-financial organizations' loan portfolio  (%, on 01.10.2007, % to total)</t>
  </si>
  <si>
    <t>Quality of non-financial organizations' loan portfolio(on October 1, 2007; % to total)</t>
  </si>
  <si>
    <t>Quality of non-financial organizations' loan portfolio</t>
  </si>
  <si>
    <t>Liquidity and solvency risks of non-banking organizations</t>
  </si>
  <si>
    <t>Payment flows at the ISMT</t>
  </si>
  <si>
    <t>Payment flows at the  ISMT</t>
  </si>
  <si>
    <t>Terms of trade and real effective exchange rate excluding oil (% change to relevant period of previous year)</t>
  </si>
  <si>
    <t>Source: NBRK, MF, FSA</t>
  </si>
  <si>
    <r>
      <t xml:space="preserve">Profitability indicators:
 ROE – return on equity, is equal to the ratio of income before taxes to equity
 ROA – return on assets, is equal to the ratio of income before taxes to average assets
 Return on sales – is the ratio of income before taxes to income from sales of final goods
</t>
    </r>
    <r>
      <rPr>
        <i/>
        <u/>
        <sz val="10"/>
        <rFont val="Times New Roman"/>
        <family val="1"/>
        <charset val="204"/>
      </rPr>
      <t xml:space="preserve">Debt burden indicators: </t>
    </r>
    <r>
      <rPr>
        <i/>
        <sz val="10"/>
        <rFont val="Times New Roman"/>
        <family val="1"/>
        <charset val="204"/>
      </rPr>
      <t xml:space="preserve">
 Debt burden – is the ratio of liabilities to assets, or the share of borrowings in sources of assets financing
 Leverage – is the ratio of liabilities to equity
</t>
    </r>
    <r>
      <rPr>
        <i/>
        <u/>
        <sz val="10"/>
        <rFont val="Times New Roman"/>
        <family val="1"/>
        <charset val="204"/>
      </rPr>
      <t>Effectiveness indicators:</t>
    </r>
    <r>
      <rPr>
        <i/>
        <sz val="10"/>
        <rFont val="Times New Roman"/>
        <family val="1"/>
        <charset val="204"/>
      </rPr>
      <t xml:space="preserve">
 Assets turnover – is the ratio of income from sales of final goods to average assets
 Receivables turnover - is the ratio of income from sales of final goods to average stock of receivables
Inventory turnover – is the ratio of cost of sales to average reserves of inventory</t>
    </r>
  </si>
  <si>
    <t>** Positive change means improvement of the value and vica versa</t>
  </si>
  <si>
    <t xml:space="preserve">** Positive change means improvement of the value and visa versa </t>
  </si>
  <si>
    <t>** Positive change means improvement of the value and vice versa</t>
  </si>
  <si>
    <t>Capital multiplier</t>
  </si>
  <si>
    <t xml:space="preserve">Assets share </t>
  </si>
  <si>
    <t>(2007 Q2)</t>
  </si>
  <si>
    <t>Real estate transactions, rent and services to consumers</t>
  </si>
  <si>
    <r>
      <t xml:space="preserve">1 half of 2007 </t>
    </r>
    <r>
      <rPr>
        <b/>
        <vertAlign val="superscript"/>
        <sz val="10"/>
        <color indexed="18"/>
        <rFont val="Times New Roman"/>
        <family val="1"/>
        <charset val="204"/>
      </rPr>
      <t>2</t>
    </r>
  </si>
  <si>
    <t>2007_Q3</t>
  </si>
  <si>
    <t>Share of fixed interest rate's loans</t>
  </si>
  <si>
    <t>Share of floating interest rate's loans</t>
  </si>
  <si>
    <t>Interest rate breakdown of foreign loans</t>
  </si>
  <si>
    <t>Terms of foreign loans and interest rate</t>
  </si>
  <si>
    <t>Average interest rate (right axis)</t>
  </si>
  <si>
    <t>2004_Q1</t>
  </si>
  <si>
    <t>2006Q1</t>
  </si>
  <si>
    <t>2006Q2</t>
  </si>
  <si>
    <t>2006Q3</t>
  </si>
  <si>
    <t>2006Q4</t>
  </si>
  <si>
    <t>2007Q1</t>
  </si>
  <si>
    <t>2007Q2</t>
  </si>
  <si>
    <t>2007Q3</t>
  </si>
  <si>
    <t>Without terms</t>
  </si>
  <si>
    <t xml:space="preserve">Debt indicators* </t>
  </si>
  <si>
    <t>Government debt/non-oil revenues of budget, %</t>
  </si>
  <si>
    <t xml:space="preserve">Short-term foreign public debt/total public debt, % </t>
  </si>
  <si>
    <t>Short-term foreign private debt/total foreign private debt, %</t>
  </si>
  <si>
    <t>Foreign debt/export of goods and services, %</t>
  </si>
  <si>
    <t>Short-term foreign debt+deposits of residents in foreign currency/gross international reserves without gold, NF, %</t>
  </si>
  <si>
    <t>Foreign debt service by banks/income of banks before taxes, %</t>
  </si>
  <si>
    <t>* information on GDP as of 01.10.2007 adjusted to annual terms</t>
  </si>
  <si>
    <t>Non-banking organizations</t>
  </si>
  <si>
    <t>Brokers and dealers</t>
  </si>
  <si>
    <t>Self-regulated organizations</t>
  </si>
  <si>
    <t>* The bank license was given to JSC “Masterbank” on October 26, 2007</t>
  </si>
  <si>
    <t>Bonds acquired by insurance organizations</t>
  </si>
  <si>
    <t>Bonds acquired by the second-tier banks</t>
  </si>
  <si>
    <t>Bonds acquired by other financial organizations</t>
  </si>
  <si>
    <t>Bonds acquired by investment portfolio management organizations</t>
  </si>
  <si>
    <t>Bonds acquired for the amount of pension assets</t>
  </si>
  <si>
    <t>Credit portfolio, bln. tenge</t>
  </si>
  <si>
    <t>Loss</t>
  </si>
  <si>
    <t>Doubtful  of  1 category</t>
  </si>
  <si>
    <t>Doubtful  of  2 category</t>
  </si>
  <si>
    <t>Doubtful  of  3 category</t>
  </si>
  <si>
    <t>Doubtful  of  4 category</t>
  </si>
  <si>
    <t>Doubtful  of  5 category</t>
  </si>
  <si>
    <t>Doubtful</t>
  </si>
  <si>
    <t>Loans</t>
  </si>
  <si>
    <t>Nonperforming loans*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</si>
</sst>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8" formatCode="#,##0.00&quot;р.&quot;;[Red]\-#,##0.00&quot;р.&quot;"/>
    <numFmt numFmtId="165" formatCode="_-* #,##0.00_р_._-;\-* #,##0.00_р_._-;_-* &quot;-&quot;??_р_._-;_-@_-"/>
    <numFmt numFmtId="172" formatCode="[$-419]dd\ mmm\ yy;@"/>
    <numFmt numFmtId="173" formatCode="0.000"/>
    <numFmt numFmtId="174" formatCode="0.0"/>
    <numFmt numFmtId="175" formatCode="0.0%"/>
    <numFmt numFmtId="176" formatCode="0.0000"/>
    <numFmt numFmtId="177" formatCode="#,##0.0"/>
    <numFmt numFmtId="178" formatCode="#,##0_);[Blue]\(\-\)\ #,##0_)"/>
    <numFmt numFmtId="179" formatCode="#,##0.0_);[Blue]\(\-\)\ #,##0.0_)"/>
    <numFmt numFmtId="180" formatCode="_(* #,##0.0_);_(* \(#,##0.0\);_(* &quot;-&quot;??_);_(@_)"/>
    <numFmt numFmtId="182" formatCode="_-* #,##0.0_р_._-;\-* #,##0.0_р_._-;_-* &quot;-&quot;??_р_._-;_-@_-"/>
    <numFmt numFmtId="183" formatCode="d/mm"/>
  </numFmts>
  <fonts count="69">
    <font>
      <sz val="10"/>
      <name val="Times New Roman"/>
      <family val="1"/>
      <charset val="204"/>
    </font>
    <font>
      <sz val="10"/>
      <name val="Arial Cyr"/>
      <charset val="204"/>
    </font>
    <font>
      <sz val="10"/>
      <name val="Times New Roman"/>
      <family val="1"/>
      <charset val="204"/>
    </font>
    <font>
      <b/>
      <sz val="10"/>
      <name val="Times New Roman"/>
      <family val="1"/>
      <charset val="204"/>
    </font>
    <font>
      <i/>
      <sz val="10"/>
      <name val="Times New Roman"/>
      <family val="1"/>
      <charset val="204"/>
    </font>
    <font>
      <sz val="8"/>
      <name val="Arial Cyr"/>
      <charset val="204"/>
    </font>
    <font>
      <sz val="11"/>
      <name val="ＭＳ Ｐゴシック"/>
      <family val="3"/>
      <charset val="128"/>
    </font>
    <font>
      <b/>
      <i/>
      <sz val="10"/>
      <name val="Times New Roman"/>
      <family val="1"/>
      <charset val="204"/>
    </font>
    <font>
      <sz val="10"/>
      <color indexed="10"/>
      <name val="Times New Roman"/>
      <family val="1"/>
      <charset val="204"/>
    </font>
    <font>
      <sz val="8"/>
      <name val="Times New Roman"/>
      <family val="1"/>
      <charset val="204"/>
    </font>
    <font>
      <b/>
      <sz val="10"/>
      <name val="Arial Cyr"/>
      <charset val="204"/>
    </font>
    <font>
      <u/>
      <sz val="10"/>
      <color indexed="12"/>
      <name val="Arial Cyr"/>
      <charset val="204"/>
    </font>
    <font>
      <sz val="10"/>
      <name val="Arial"/>
    </font>
    <font>
      <i/>
      <sz val="8"/>
      <name val="Times New Roman"/>
      <family val="1"/>
      <charset val="204"/>
    </font>
    <font>
      <b/>
      <sz val="8"/>
      <name val="Times New Roman"/>
      <family val="1"/>
      <charset val="204"/>
    </font>
    <font>
      <sz val="10"/>
      <name val="Times New Roman"/>
      <family val="1"/>
      <charset val="204"/>
    </font>
    <font>
      <vertAlign val="superscript"/>
      <sz val="10"/>
      <name val="Times New Roman"/>
      <family val="1"/>
      <charset val="204"/>
    </font>
    <font>
      <vertAlign val="superscript"/>
      <sz val="8"/>
      <name val="Times New Roman"/>
      <family val="1"/>
      <charset val="204"/>
    </font>
    <font>
      <sz val="12"/>
      <name val="Times New Roman"/>
      <family val="1"/>
      <charset val="204"/>
    </font>
    <font>
      <sz val="9"/>
      <name val="Times New Roman"/>
      <family val="1"/>
      <charset val="204"/>
    </font>
    <font>
      <i/>
      <vertAlign val="superscript"/>
      <sz val="9"/>
      <name val="Times New Roman"/>
      <family val="1"/>
      <charset val="204"/>
    </font>
    <font>
      <vertAlign val="superscript"/>
      <sz val="9"/>
      <name val="Times New Roman"/>
      <family val="1"/>
      <charset val="204"/>
    </font>
    <font>
      <b/>
      <vertAlign val="superscript"/>
      <sz val="10"/>
      <name val="Times New Roman"/>
      <family val="1"/>
      <charset val="204"/>
    </font>
    <font>
      <b/>
      <u/>
      <sz val="10"/>
      <name val="Times New Roman"/>
      <family val="1"/>
      <charset val="204"/>
    </font>
    <font>
      <i/>
      <vertAlign val="superscript"/>
      <sz val="10"/>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i/>
      <sz val="9"/>
      <name val="Times New Roman"/>
      <family val="1"/>
      <charset val="204"/>
    </font>
    <font>
      <b/>
      <sz val="9"/>
      <name val="Times New Roman"/>
      <family val="1"/>
      <charset val="204"/>
    </font>
    <font>
      <i/>
      <u/>
      <sz val="10"/>
      <name val="Times New Roman"/>
      <family val="1"/>
      <charset val="204"/>
    </font>
    <font>
      <b/>
      <sz val="10"/>
      <color indexed="8"/>
      <name val="Times New Roman"/>
      <family val="1"/>
      <charset val="204"/>
    </font>
    <font>
      <i/>
      <sz val="9"/>
      <color indexed="8"/>
      <name val="Times New Roman"/>
      <family val="1"/>
      <charset val="204"/>
    </font>
    <font>
      <sz val="10"/>
      <color indexed="8"/>
      <name val="Times New Roman"/>
      <family val="1"/>
      <charset val="204"/>
    </font>
    <font>
      <sz val="10"/>
      <color indexed="16"/>
      <name val="Times New Roman"/>
      <family val="1"/>
      <charset val="204"/>
    </font>
    <font>
      <sz val="8"/>
      <name val="Arial"/>
    </font>
    <font>
      <b/>
      <sz val="10"/>
      <name val="Times New Roman"/>
      <family val="1"/>
    </font>
    <font>
      <sz val="10"/>
      <name val="Arial"/>
      <charset val="204"/>
    </font>
    <font>
      <b/>
      <sz val="10"/>
      <color indexed="18"/>
      <name val="Times New Roman"/>
      <family val="1"/>
      <charset val="204"/>
    </font>
    <font>
      <b/>
      <sz val="12"/>
      <name val="Times New Roman"/>
      <family val="1"/>
      <charset val="204"/>
    </font>
    <font>
      <sz val="10"/>
      <name val="Times New Roman"/>
      <family val="1"/>
    </font>
    <font>
      <sz val="10"/>
      <name val="Times New Roman"/>
      <charset val="204"/>
    </font>
    <font>
      <sz val="8"/>
      <name val="Times New Roman"/>
      <charset val="204"/>
    </font>
    <font>
      <sz val="10"/>
      <name val="Arial Cyr"/>
    </font>
    <font>
      <b/>
      <sz val="8"/>
      <color indexed="8"/>
      <name val="Times New Roman"/>
      <family val="1"/>
      <charset val="204"/>
    </font>
    <font>
      <sz val="10"/>
      <name val="Times New Roman Cyr"/>
      <charset val="204"/>
    </font>
    <font>
      <sz val="10"/>
      <name val="Arial"/>
      <charset val="238"/>
    </font>
    <font>
      <sz val="10"/>
      <name val="Arial CE"/>
      <charset val="238"/>
    </font>
    <font>
      <sz val="10"/>
      <name val="Courier"/>
      <charset val="238"/>
    </font>
    <font>
      <vertAlign val="superscript"/>
      <sz val="12"/>
      <name val="Times New Roman"/>
      <family val="1"/>
      <charset val="204"/>
    </font>
    <font>
      <sz val="8"/>
      <color indexed="8"/>
      <name val="Times New Roman"/>
      <family val="1"/>
      <charset val="204"/>
    </font>
    <font>
      <sz val="8"/>
      <name val="Times New Roman CYR"/>
    </font>
    <font>
      <sz val="10"/>
      <name val="Times New Roman"/>
      <family val="1"/>
      <charset val="204"/>
    </font>
    <font>
      <b/>
      <vertAlign val="superscript"/>
      <sz val="10"/>
      <color indexed="18"/>
      <name val="Times New Roman"/>
      <family val="1"/>
      <charset val="204"/>
    </font>
    <font>
      <b/>
      <vertAlign val="superscript"/>
      <sz val="8"/>
      <name val="Times New Roman"/>
      <family val="1"/>
      <charset val="204"/>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42"/>
        <bgColor indexed="64"/>
      </patternFill>
    </fill>
    <fill>
      <patternFill patternType="solid">
        <fgColor indexed="49"/>
        <bgColor indexed="64"/>
      </patternFill>
    </fill>
    <fill>
      <patternFill patternType="solid">
        <fgColor indexed="27"/>
        <bgColor indexed="64"/>
      </patternFill>
    </fill>
  </fills>
  <borders count="8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8"/>
      </bottom>
      <diagonal/>
    </border>
    <border>
      <left/>
      <right style="medium">
        <color indexed="64"/>
      </right>
      <top/>
      <bottom style="medium">
        <color indexed="8"/>
      </bottom>
      <diagonal/>
    </border>
    <border>
      <left style="thin">
        <color indexed="64"/>
      </left>
      <right style="thin">
        <color indexed="64"/>
      </right>
      <top/>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8"/>
      </bottom>
      <diagonal/>
    </border>
    <border>
      <left style="medium">
        <color indexed="64"/>
      </left>
      <right/>
      <top style="medium">
        <color indexed="64"/>
      </top>
      <bottom style="medium">
        <color indexed="8"/>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s>
  <cellStyleXfs count="70">
    <xf numFmtId="0" fontId="0"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183" fontId="57" fillId="0" borderId="0"/>
    <xf numFmtId="0" fontId="60" fillId="0" borderId="0"/>
    <xf numFmtId="0" fontId="61" fillId="0" borderId="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9" borderId="0" applyNumberFormat="0" applyBorder="0" applyAlignment="0" applyProtection="0"/>
    <xf numFmtId="0" fontId="27" fillId="7" borderId="1" applyNumberFormat="0" applyAlignment="0" applyProtection="0"/>
    <xf numFmtId="178" fontId="2" fillId="0" borderId="2" applyBorder="0">
      <protection hidden="1"/>
    </xf>
    <xf numFmtId="0" fontId="28" fillId="20" borderId="3" applyNumberFormat="0" applyAlignment="0" applyProtection="0"/>
    <xf numFmtId="0" fontId="29" fillId="20" borderId="1" applyNumberFormat="0" applyAlignment="0" applyProtection="0"/>
    <xf numFmtId="0" fontId="11" fillId="0" borderId="0" applyNumberFormat="0" applyFill="0" applyBorder="0" applyAlignment="0" applyProtection="0">
      <alignment vertical="top"/>
      <protection locked="0"/>
    </xf>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0" borderId="7" applyNumberFormat="0" applyFill="0" applyAlignment="0" applyProtection="0"/>
    <xf numFmtId="0" fontId="34" fillId="21" borderId="8" applyNumberFormat="0" applyAlignment="0" applyProtection="0"/>
    <xf numFmtId="0" fontId="35" fillId="0" borderId="0" applyNumberFormat="0" applyFill="0" applyBorder="0" applyAlignment="0" applyProtection="0"/>
    <xf numFmtId="0" fontId="36" fillId="22" borderId="0" applyNumberFormat="0" applyBorder="0" applyAlignment="0" applyProtection="0"/>
    <xf numFmtId="0" fontId="12" fillId="0" borderId="0"/>
    <xf numFmtId="0" fontId="12" fillId="0" borderId="0"/>
    <xf numFmtId="0" fontId="1" fillId="0" borderId="0"/>
    <xf numFmtId="0" fontId="1" fillId="0" borderId="0"/>
    <xf numFmtId="0" fontId="1" fillId="0" borderId="0"/>
    <xf numFmtId="0" fontId="12" fillId="0" borderId="0"/>
    <xf numFmtId="0" fontId="51" fillId="0" borderId="0"/>
    <xf numFmtId="0" fontId="51" fillId="0" borderId="0"/>
    <xf numFmtId="0" fontId="1" fillId="0" borderId="0"/>
    <xf numFmtId="0" fontId="1" fillId="0" borderId="0"/>
    <xf numFmtId="0" fontId="1" fillId="0" borderId="0"/>
    <xf numFmtId="0" fontId="12" fillId="0" borderId="0"/>
    <xf numFmtId="0" fontId="59" fillId="0" borderId="0"/>
    <xf numFmtId="0" fontId="55" fillId="0" borderId="0"/>
    <xf numFmtId="0" fontId="1" fillId="0" borderId="0"/>
    <xf numFmtId="0" fontId="1" fillId="0" borderId="0"/>
    <xf numFmtId="0" fontId="12" fillId="0" borderId="0"/>
    <xf numFmtId="0" fontId="37" fillId="3" borderId="0" applyNumberFormat="0" applyBorder="0" applyAlignment="0" applyProtection="0"/>
    <xf numFmtId="0" fontId="38" fillId="0" borderId="0" applyNumberFormat="0" applyFill="0" applyBorder="0" applyAlignment="0" applyProtection="0"/>
    <xf numFmtId="0" fontId="1" fillId="23" borderId="9" applyNumberFormat="0" applyFont="0" applyAlignment="0" applyProtection="0"/>
    <xf numFmtId="9" fontId="1" fillId="0" borderId="0" applyFont="0" applyFill="0" applyBorder="0" applyAlignment="0" applyProtection="0"/>
    <xf numFmtId="0" fontId="39" fillId="0" borderId="10" applyNumberFormat="0" applyFill="0" applyAlignment="0" applyProtection="0"/>
    <xf numFmtId="14" fontId="62" fillId="0" borderId="0" applyProtection="0">
      <alignment vertical="center"/>
    </xf>
    <xf numFmtId="0" fontId="40" fillId="0" borderId="0" applyNumberFormat="0" applyFill="0" applyBorder="0" applyAlignment="0" applyProtection="0"/>
    <xf numFmtId="38" fontId="57" fillId="0" borderId="0" applyFont="0" applyFill="0" applyBorder="0" applyAlignment="0" applyProtection="0"/>
    <xf numFmtId="40" fontId="57" fillId="0" borderId="0" applyFont="0" applyFill="0" applyBorder="0" applyAlignment="0" applyProtection="0"/>
    <xf numFmtId="165" fontId="1" fillId="0" borderId="0" applyFont="0" applyFill="0" applyBorder="0" applyAlignment="0" applyProtection="0"/>
    <xf numFmtId="0" fontId="41" fillId="4" borderId="0" applyNumberFormat="0" applyBorder="0" applyAlignment="0" applyProtection="0"/>
    <xf numFmtId="0" fontId="6" fillId="0" borderId="0"/>
  </cellStyleXfs>
  <cellXfs count="1139">
    <xf numFmtId="0" fontId="0" fillId="0" borderId="0" xfId="0"/>
    <xf numFmtId="0" fontId="2" fillId="0" borderId="0" xfId="0" applyFont="1"/>
    <xf numFmtId="0" fontId="2" fillId="0" borderId="0" xfId="0" applyFont="1" applyFill="1"/>
    <xf numFmtId="2" fontId="2" fillId="0" borderId="2" xfId="0" applyNumberFormat="1" applyFont="1" applyFill="1" applyBorder="1"/>
    <xf numFmtId="0" fontId="2" fillId="0" borderId="0" xfId="0" applyFont="1" applyAlignment="1">
      <alignment horizontal="center"/>
    </xf>
    <xf numFmtId="0" fontId="2" fillId="0" borderId="0" xfId="0" applyFont="1" applyBorder="1" applyAlignment="1">
      <alignment horizontal="center"/>
    </xf>
    <xf numFmtId="0" fontId="7" fillId="0" borderId="0" xfId="0" applyFont="1" applyAlignment="1">
      <alignment horizontal="left"/>
    </xf>
    <xf numFmtId="2" fontId="0" fillId="0" borderId="0" xfId="0" applyNumberFormat="1"/>
    <xf numFmtId="0" fontId="2" fillId="0" borderId="0" xfId="0" applyFont="1" applyFill="1" applyBorder="1" applyAlignment="1">
      <alignment horizontal="center"/>
    </xf>
    <xf numFmtId="0" fontId="4" fillId="0" borderId="0" xfId="0" applyFont="1" applyFill="1" applyBorder="1" applyAlignment="1">
      <alignment horizontal="center"/>
    </xf>
    <xf numFmtId="0" fontId="3" fillId="0" borderId="0" xfId="0" applyFont="1" applyBorder="1" applyAlignment="1">
      <alignment horizontal="left"/>
    </xf>
    <xf numFmtId="0" fontId="2" fillId="0" borderId="0" xfId="0" applyFont="1" applyBorder="1"/>
    <xf numFmtId="1" fontId="2" fillId="0" borderId="0" xfId="0" applyNumberFormat="1" applyFont="1" applyAlignment="1">
      <alignment horizontal="center"/>
    </xf>
    <xf numFmtId="0" fontId="2" fillId="0" borderId="0" xfId="0" applyFont="1" applyFill="1" applyBorder="1" applyAlignment="1">
      <alignment horizontal="left" vertical="top" wrapText="1"/>
    </xf>
    <xf numFmtId="0" fontId="2" fillId="0" borderId="0" xfId="0" applyFont="1" applyFill="1" applyBorder="1" applyAlignment="1">
      <alignment horizontal="right" vertical="top"/>
    </xf>
    <xf numFmtId="0" fontId="2" fillId="0" borderId="0" xfId="0" applyFont="1" applyFill="1" applyBorder="1"/>
    <xf numFmtId="0" fontId="2" fillId="0" borderId="0" xfId="0" applyFont="1" applyFill="1" applyBorder="1" applyAlignment="1">
      <alignment horizontal="left" vertical="top"/>
    </xf>
    <xf numFmtId="0" fontId="2" fillId="0" borderId="2" xfId="0" applyFont="1" applyFill="1" applyBorder="1"/>
    <xf numFmtId="0" fontId="3" fillId="0" borderId="0" xfId="0" applyFont="1" applyFill="1" applyBorder="1" applyAlignment="1">
      <alignment horizontal="left" vertical="top"/>
    </xf>
    <xf numFmtId="0" fontId="2" fillId="0" borderId="0" xfId="0" applyFont="1" applyFill="1" applyBorder="1" applyAlignment="1">
      <alignment horizontal="center" vertical="top" wrapText="1"/>
    </xf>
    <xf numFmtId="0" fontId="8" fillId="0" borderId="0" xfId="0" applyFont="1" applyFill="1" applyBorder="1" applyAlignment="1">
      <alignment horizontal="right" vertical="top"/>
    </xf>
    <xf numFmtId="174" fontId="2" fillId="0" borderId="0" xfId="0" applyNumberFormat="1" applyFont="1" applyFill="1" applyBorder="1" applyAlignment="1">
      <alignment horizontal="center"/>
    </xf>
    <xf numFmtId="0" fontId="10" fillId="0" borderId="0" xfId="0" applyFont="1" applyFill="1" applyBorder="1"/>
    <xf numFmtId="9" fontId="2" fillId="0" borderId="0" xfId="61" applyFont="1"/>
    <xf numFmtId="0" fontId="0" fillId="0" borderId="0" xfId="0" applyFill="1" applyBorder="1" applyAlignment="1"/>
    <xf numFmtId="14" fontId="0" fillId="0" borderId="0" xfId="0" applyNumberFormat="1"/>
    <xf numFmtId="0" fontId="3" fillId="0" borderId="0" xfId="0" applyFont="1"/>
    <xf numFmtId="0" fontId="0" fillId="0" borderId="0" xfId="0" applyBorder="1"/>
    <xf numFmtId="173" fontId="0" fillId="0" borderId="0" xfId="0" applyNumberFormat="1" applyBorder="1"/>
    <xf numFmtId="2" fontId="4" fillId="0" borderId="0" xfId="0" applyNumberFormat="1" applyFont="1" applyFill="1" applyBorder="1" applyAlignment="1">
      <alignment horizontal="center"/>
    </xf>
    <xf numFmtId="0" fontId="2" fillId="0" borderId="2" xfId="0" applyFont="1" applyFill="1" applyBorder="1" applyAlignment="1">
      <alignment horizontal="right"/>
    </xf>
    <xf numFmtId="14" fontId="2" fillId="0" borderId="0" xfId="0" applyNumberFormat="1" applyFont="1" applyAlignment="1">
      <alignment horizontal="center"/>
    </xf>
    <xf numFmtId="14" fontId="9" fillId="0" borderId="0" xfId="0" applyNumberFormat="1" applyFont="1" applyAlignment="1">
      <alignment horizontal="center"/>
    </xf>
    <xf numFmtId="0" fontId="15" fillId="0" borderId="0" xfId="0" applyFont="1"/>
    <xf numFmtId="2" fontId="15" fillId="0" borderId="0" xfId="0" applyNumberFormat="1" applyFont="1"/>
    <xf numFmtId="175" fontId="2" fillId="0" borderId="0" xfId="61" applyNumberFormat="1" applyFont="1"/>
    <xf numFmtId="9" fontId="0" fillId="0" borderId="0" xfId="61" applyFont="1"/>
    <xf numFmtId="0" fontId="13" fillId="0" borderId="0" xfId="0" applyFont="1" applyFill="1" applyBorder="1" applyAlignment="1">
      <alignment horizontal="centerContinuous"/>
    </xf>
    <xf numFmtId="2" fontId="0" fillId="0" borderId="0" xfId="0" applyNumberFormat="1" applyFill="1"/>
    <xf numFmtId="1" fontId="2" fillId="0" borderId="0" xfId="0" applyNumberFormat="1" applyFont="1" applyBorder="1" applyAlignment="1">
      <alignment horizontal="center"/>
    </xf>
    <xf numFmtId="1" fontId="2" fillId="0" borderId="0" xfId="0" applyNumberFormat="1" applyFont="1" applyFill="1" applyBorder="1" applyAlignment="1">
      <alignment horizontal="center"/>
    </xf>
    <xf numFmtId="0" fontId="3" fillId="0" borderId="0" xfId="0" applyFont="1" applyAlignment="1">
      <alignment horizontal="center"/>
    </xf>
    <xf numFmtId="0" fontId="3" fillId="0" borderId="0" xfId="0" applyFont="1" applyAlignment="1">
      <alignment horizontal="left"/>
    </xf>
    <xf numFmtId="176" fontId="15" fillId="0" borderId="0" xfId="0" applyNumberFormat="1" applyFont="1" applyAlignment="1">
      <alignment horizontal="center"/>
    </xf>
    <xf numFmtId="0" fontId="0" fillId="0" borderId="0" xfId="0" applyAlignment="1">
      <alignment horizontal="center"/>
    </xf>
    <xf numFmtId="0" fontId="0" fillId="0" borderId="0" xfId="0" applyAlignment="1"/>
    <xf numFmtId="0" fontId="19" fillId="0" borderId="0" xfId="0" applyFont="1"/>
    <xf numFmtId="0" fontId="15" fillId="0" borderId="0" xfId="0" applyFont="1" applyBorder="1"/>
    <xf numFmtId="0" fontId="3" fillId="0" borderId="0" xfId="0" applyFont="1" applyFill="1" applyBorder="1" applyAlignment="1"/>
    <xf numFmtId="14" fontId="21" fillId="0" borderId="0" xfId="0" applyNumberFormat="1" applyFont="1"/>
    <xf numFmtId="2" fontId="2" fillId="0" borderId="0" xfId="0" applyNumberFormat="1" applyFont="1" applyBorder="1" applyAlignment="1">
      <alignment horizontal="center"/>
    </xf>
    <xf numFmtId="2" fontId="2" fillId="0" borderId="0" xfId="0" applyNumberFormat="1" applyFont="1" applyFill="1" applyBorder="1" applyAlignment="1">
      <alignment horizontal="center"/>
    </xf>
    <xf numFmtId="0" fontId="3" fillId="0" borderId="0" xfId="0" applyFont="1" applyBorder="1" applyAlignment="1">
      <alignment horizontal="center"/>
    </xf>
    <xf numFmtId="0" fontId="2" fillId="0" borderId="0" xfId="0" applyFont="1" applyBorder="1" applyAlignment="1"/>
    <xf numFmtId="0" fontId="21" fillId="0" borderId="0" xfId="0" applyFont="1"/>
    <xf numFmtId="0" fontId="9" fillId="0" borderId="0" xfId="0" applyFont="1" applyFill="1" applyBorder="1" applyAlignment="1">
      <alignment horizontal="justify" vertical="top"/>
    </xf>
    <xf numFmtId="17" fontId="2" fillId="0" borderId="0" xfId="0" applyNumberFormat="1" applyFont="1" applyBorder="1" applyAlignment="1">
      <alignment horizontal="center"/>
    </xf>
    <xf numFmtId="0" fontId="15" fillId="0" borderId="0" xfId="0" applyFont="1" applyFill="1" applyBorder="1" applyAlignment="1">
      <alignment horizontal="center"/>
    </xf>
    <xf numFmtId="2" fontId="15" fillId="0" borderId="0" xfId="0" applyNumberFormat="1" applyFont="1" applyFill="1" applyBorder="1" applyAlignment="1">
      <alignment horizontal="center"/>
    </xf>
    <xf numFmtId="0" fontId="15" fillId="0" borderId="0" xfId="0" applyFont="1" applyBorder="1" applyAlignment="1">
      <alignment horizontal="center"/>
    </xf>
    <xf numFmtId="0" fontId="2" fillId="0" borderId="0" xfId="0" applyFont="1" applyFill="1" applyAlignment="1">
      <alignment horizontal="center"/>
    </xf>
    <xf numFmtId="176" fontId="15" fillId="0" borderId="0" xfId="52" applyNumberFormat="1" applyFont="1" applyBorder="1" applyAlignment="1">
      <alignment horizontal="center"/>
    </xf>
    <xf numFmtId="176" fontId="15" fillId="0" borderId="0" xfId="0" applyNumberFormat="1" applyFont="1" applyBorder="1" applyAlignment="1">
      <alignment horizontal="center"/>
    </xf>
    <xf numFmtId="175" fontId="2" fillId="0" borderId="0" xfId="61" applyNumberFormat="1" applyFont="1" applyFill="1" applyBorder="1"/>
    <xf numFmtId="0" fontId="3" fillId="0" borderId="11" xfId="0" applyFont="1" applyBorder="1" applyAlignment="1">
      <alignment horizontal="left"/>
    </xf>
    <xf numFmtId="2" fontId="2" fillId="0" borderId="12" xfId="0" applyNumberFormat="1" applyFont="1" applyFill="1" applyBorder="1"/>
    <xf numFmtId="0" fontId="2" fillId="0" borderId="12" xfId="0" applyFont="1" applyFill="1" applyBorder="1"/>
    <xf numFmtId="0" fontId="2" fillId="0" borderId="13" xfId="0" applyFont="1" applyFill="1" applyBorder="1"/>
    <xf numFmtId="0" fontId="2" fillId="0" borderId="14" xfId="0" applyFont="1" applyFill="1" applyBorder="1"/>
    <xf numFmtId="0" fontId="2" fillId="0" borderId="15" xfId="0" applyFont="1" applyFill="1" applyBorder="1"/>
    <xf numFmtId="2" fontId="2" fillId="0" borderId="14" xfId="0" applyNumberFormat="1" applyFont="1" applyFill="1" applyBorder="1"/>
    <xf numFmtId="2" fontId="2" fillId="0" borderId="16" xfId="0" applyNumberFormat="1" applyFont="1" applyFill="1" applyBorder="1"/>
    <xf numFmtId="0" fontId="2" fillId="0" borderId="17" xfId="0" applyFont="1" applyFill="1" applyBorder="1"/>
    <xf numFmtId="2" fontId="2" fillId="0" borderId="17" xfId="0" applyNumberFormat="1" applyFont="1" applyFill="1" applyBorder="1"/>
    <xf numFmtId="0" fontId="2" fillId="0" borderId="18" xfId="0" applyFont="1" applyFill="1" applyBorder="1"/>
    <xf numFmtId="2" fontId="2" fillId="0" borderId="19" xfId="0" applyNumberFormat="1" applyFont="1" applyFill="1" applyBorder="1"/>
    <xf numFmtId="0" fontId="7" fillId="0" borderId="0" xfId="0" applyFont="1" applyBorder="1" applyAlignment="1"/>
    <xf numFmtId="0" fontId="0" fillId="0" borderId="0" xfId="0" applyBorder="1" applyAlignment="1"/>
    <xf numFmtId="0" fontId="0" fillId="0" borderId="0" xfId="0" applyBorder="1" applyAlignment="1">
      <alignment horizontal="left"/>
    </xf>
    <xf numFmtId="0" fontId="4" fillId="0" borderId="0" xfId="0" applyFont="1" applyAlignment="1">
      <alignment horizontal="left"/>
    </xf>
    <xf numFmtId="0" fontId="2" fillId="0" borderId="0" xfId="51" applyFont="1"/>
    <xf numFmtId="0" fontId="3" fillId="0" borderId="0" xfId="51" applyFont="1"/>
    <xf numFmtId="0" fontId="2" fillId="0" borderId="20" xfId="51" applyFont="1" applyBorder="1"/>
    <xf numFmtId="0" fontId="42" fillId="0" borderId="0" xfId="51" applyFont="1" applyAlignment="1"/>
    <xf numFmtId="0" fontId="3" fillId="0" borderId="0" xfId="51" applyFont="1" applyAlignment="1">
      <alignment horizontal="left"/>
    </xf>
    <xf numFmtId="0" fontId="2" fillId="0" borderId="20" xfId="51" applyFont="1" applyBorder="1" applyAlignment="1">
      <alignment wrapText="1"/>
    </xf>
    <xf numFmtId="0" fontId="42" fillId="0" borderId="0" xfId="51" applyFont="1" applyAlignment="1">
      <alignment horizontal="justify"/>
    </xf>
    <xf numFmtId="0" fontId="2" fillId="0" borderId="0" xfId="57" applyFont="1" applyProtection="1">
      <protection hidden="1"/>
    </xf>
    <xf numFmtId="0" fontId="2" fillId="0" borderId="20" xfId="51" applyFont="1" applyBorder="1" applyAlignment="1">
      <alignment horizontal="center"/>
    </xf>
    <xf numFmtId="0" fontId="2" fillId="0" borderId="20" xfId="57" applyFont="1" applyFill="1" applyBorder="1" applyAlignment="1">
      <alignment horizontal="center"/>
    </xf>
    <xf numFmtId="0" fontId="2" fillId="0" borderId="20" xfId="57" applyFont="1" applyBorder="1"/>
    <xf numFmtId="177" fontId="2" fillId="0" borderId="20" xfId="29" applyNumberFormat="1" applyFont="1" applyFill="1" applyBorder="1">
      <protection hidden="1"/>
    </xf>
    <xf numFmtId="177" fontId="2" fillId="0" borderId="0" xfId="51" applyNumberFormat="1" applyFont="1"/>
    <xf numFmtId="0" fontId="2" fillId="0" borderId="20" xfId="57" applyFont="1" applyFill="1" applyBorder="1"/>
    <xf numFmtId="177" fontId="19" fillId="0" borderId="20" xfId="51" applyNumberFormat="1" applyFont="1" applyBorder="1" applyAlignment="1">
      <alignment horizontal="right" vertical="center"/>
    </xf>
    <xf numFmtId="174" fontId="1" fillId="0" borderId="0" xfId="51" applyNumberFormat="1" applyFill="1"/>
    <xf numFmtId="174" fontId="2" fillId="0" borderId="20" xfId="51" applyNumberFormat="1" applyFont="1" applyBorder="1"/>
    <xf numFmtId="0" fontId="2" fillId="0" borderId="0" xfId="51" applyFont="1" applyBorder="1"/>
    <xf numFmtId="177" fontId="19" fillId="0" borderId="0" xfId="51" applyNumberFormat="1" applyFont="1" applyBorder="1" applyAlignment="1">
      <alignment horizontal="right" vertical="center"/>
    </xf>
    <xf numFmtId="0" fontId="43" fillId="0" borderId="0" xfId="51" applyFont="1" applyAlignment="1">
      <alignment horizontal="left" vertical="top"/>
    </xf>
    <xf numFmtId="0" fontId="19" fillId="0" borderId="0" xfId="51" applyFont="1" applyAlignment="1">
      <alignment horizontal="left" vertical="top" wrapText="1"/>
    </xf>
    <xf numFmtId="0" fontId="43" fillId="0" borderId="20" xfId="51" applyFont="1" applyBorder="1" applyAlignment="1">
      <alignment horizontal="center" vertical="center" wrapText="1"/>
    </xf>
    <xf numFmtId="0" fontId="2" fillId="0" borderId="20" xfId="57" applyFont="1" applyFill="1" applyBorder="1" applyAlignment="1">
      <alignment horizontal="center" vertical="center" wrapText="1"/>
    </xf>
    <xf numFmtId="0" fontId="2" fillId="0" borderId="20" xfId="57" applyFont="1" applyFill="1" applyBorder="1" applyAlignment="1">
      <alignment horizontal="center" wrapText="1"/>
    </xf>
    <xf numFmtId="0" fontId="1" fillId="0" borderId="20" xfId="51" applyBorder="1"/>
    <xf numFmtId="0" fontId="19" fillId="0" borderId="20" xfId="51" applyFont="1" applyFill="1" applyBorder="1" applyAlignment="1">
      <alignment horizontal="left" vertical="top" wrapText="1"/>
    </xf>
    <xf numFmtId="179" fontId="2" fillId="0" borderId="20" xfId="29" applyNumberFormat="1" applyFont="1" applyFill="1" applyBorder="1">
      <protection hidden="1"/>
    </xf>
    <xf numFmtId="179" fontId="19" fillId="0" borderId="20" xfId="51" applyNumberFormat="1" applyFont="1" applyBorder="1" applyAlignment="1">
      <alignment horizontal="right" vertical="center"/>
    </xf>
    <xf numFmtId="0" fontId="19" fillId="0" borderId="20" xfId="51" applyFont="1" applyBorder="1" applyAlignment="1">
      <alignment horizontal="left" vertical="top" wrapText="1"/>
    </xf>
    <xf numFmtId="174" fontId="2" fillId="0" borderId="0" xfId="51" applyNumberFormat="1" applyFont="1" applyBorder="1"/>
    <xf numFmtId="0" fontId="43" fillId="0" borderId="0" xfId="51" applyFont="1" applyAlignment="1">
      <alignment horizontal="left" vertical="top" wrapText="1"/>
    </xf>
    <xf numFmtId="0" fontId="2" fillId="0" borderId="20" xfId="51" applyFont="1" applyBorder="1" applyAlignment="1"/>
    <xf numFmtId="0" fontId="2" fillId="0" borderId="20" xfId="51" applyFont="1" applyBorder="1" applyAlignment="1">
      <alignment horizontal="left" vertical="top" wrapText="1"/>
    </xf>
    <xf numFmtId="0" fontId="2" fillId="0" borderId="0" xfId="51" applyFont="1" applyBorder="1" applyAlignment="1">
      <alignment horizontal="left" vertical="top" wrapText="1"/>
    </xf>
    <xf numFmtId="177" fontId="2" fillId="0" borderId="20" xfId="51" applyNumberFormat="1" applyFont="1" applyBorder="1" applyAlignment="1">
      <alignment horizontal="center"/>
    </xf>
    <xf numFmtId="174" fontId="2" fillId="0" borderId="20" xfId="51" applyNumberFormat="1" applyFont="1" applyFill="1" applyBorder="1"/>
    <xf numFmtId="174" fontId="2" fillId="0" borderId="0" xfId="51" applyNumberFormat="1" applyFont="1" applyFill="1" applyBorder="1"/>
    <xf numFmtId="4" fontId="2" fillId="0" borderId="0" xfId="51" applyNumberFormat="1" applyFont="1" applyBorder="1"/>
    <xf numFmtId="177" fontId="2" fillId="0" borderId="20" xfId="51" applyNumberFormat="1" applyFont="1" applyFill="1" applyBorder="1" applyAlignment="1">
      <alignment horizontal="center"/>
    </xf>
    <xf numFmtId="0" fontId="3" fillId="0" borderId="0" xfId="51" applyFont="1" applyAlignment="1"/>
    <xf numFmtId="0" fontId="4" fillId="0" borderId="0" xfId="51" applyFont="1" applyAlignment="1">
      <alignment horizontal="left"/>
    </xf>
    <xf numFmtId="0" fontId="4" fillId="0" borderId="0" xfId="51" applyFont="1"/>
    <xf numFmtId="0" fontId="3" fillId="0" borderId="20" xfId="51" applyFont="1" applyBorder="1"/>
    <xf numFmtId="0" fontId="2" fillId="0" borderId="20" xfId="61" applyNumberFormat="1" applyFont="1" applyBorder="1"/>
    <xf numFmtId="173" fontId="2" fillId="0" borderId="0" xfId="51" applyNumberFormat="1" applyFont="1"/>
    <xf numFmtId="0" fontId="42" fillId="0" borderId="0" xfId="51" applyFont="1"/>
    <xf numFmtId="2" fontId="2" fillId="0" borderId="20" xfId="51" applyNumberFormat="1" applyFont="1" applyBorder="1"/>
    <xf numFmtId="0" fontId="2" fillId="0" borderId="20" xfId="51" applyFont="1" applyFill="1" applyBorder="1"/>
    <xf numFmtId="2" fontId="2" fillId="0" borderId="0" xfId="51" applyNumberFormat="1" applyFont="1"/>
    <xf numFmtId="2" fontId="2" fillId="0" borderId="0" xfId="51" applyNumberFormat="1" applyFont="1" applyBorder="1"/>
    <xf numFmtId="0" fontId="2" fillId="0" borderId="20" xfId="51" applyFont="1" applyBorder="1" applyAlignment="1">
      <alignment horizontal="center" vertical="center" wrapText="1"/>
    </xf>
    <xf numFmtId="0" fontId="7" fillId="0" borderId="0" xfId="51" applyFont="1" applyBorder="1"/>
    <xf numFmtId="0" fontId="3" fillId="0" borderId="21" xfId="51" applyFont="1" applyBorder="1" applyAlignment="1">
      <alignment horizontal="center"/>
    </xf>
    <xf numFmtId="0" fontId="3" fillId="0" borderId="22" xfId="51" applyFont="1" applyBorder="1" applyAlignment="1">
      <alignment horizontal="center"/>
    </xf>
    <xf numFmtId="17" fontId="3" fillId="0" borderId="23" xfId="51" applyNumberFormat="1" applyFont="1" applyFill="1" applyBorder="1" applyProtection="1">
      <protection locked="0"/>
    </xf>
    <xf numFmtId="174" fontId="2" fillId="0" borderId="24" xfId="51" applyNumberFormat="1" applyFont="1" applyBorder="1" applyAlignment="1">
      <alignment horizontal="center"/>
    </xf>
    <xf numFmtId="174" fontId="2" fillId="0" borderId="25" xfId="51" applyNumberFormat="1" applyFont="1" applyBorder="1" applyAlignment="1">
      <alignment horizontal="center"/>
    </xf>
    <xf numFmtId="17" fontId="3" fillId="0" borderId="26" xfId="51" applyNumberFormat="1" applyFont="1" applyFill="1" applyBorder="1" applyProtection="1">
      <protection locked="0"/>
    </xf>
    <xf numFmtId="174" fontId="2" fillId="0" borderId="27" xfId="51" applyNumberFormat="1" applyFont="1" applyBorder="1" applyAlignment="1">
      <alignment horizontal="center"/>
    </xf>
    <xf numFmtId="174" fontId="2" fillId="0" borderId="15" xfId="51" applyNumberFormat="1" applyFont="1" applyBorder="1" applyAlignment="1">
      <alignment horizontal="center"/>
    </xf>
    <xf numFmtId="17" fontId="3" fillId="0" borderId="26" xfId="51" applyNumberFormat="1" applyFont="1" applyFill="1" applyBorder="1" applyProtection="1"/>
    <xf numFmtId="0" fontId="4" fillId="0" borderId="0" xfId="51" applyFont="1" applyBorder="1"/>
    <xf numFmtId="17" fontId="3" fillId="0" borderId="28" xfId="51" applyNumberFormat="1" applyFont="1" applyFill="1" applyBorder="1" applyProtection="1">
      <protection locked="0"/>
    </xf>
    <xf numFmtId="174" fontId="2" fillId="0" borderId="29" xfId="51" applyNumberFormat="1" applyFont="1" applyBorder="1" applyAlignment="1">
      <alignment horizontal="center"/>
    </xf>
    <xf numFmtId="174" fontId="2" fillId="0" borderId="19" xfId="51" applyNumberFormat="1" applyFont="1" applyBorder="1" applyAlignment="1">
      <alignment horizontal="center"/>
    </xf>
    <xf numFmtId="0" fontId="3" fillId="0" borderId="20" xfId="51" applyFont="1" applyBorder="1" applyAlignment="1">
      <alignment horizontal="center"/>
    </xf>
    <xf numFmtId="0" fontId="42" fillId="0" borderId="0" xfId="51" applyFont="1" applyAlignment="1">
      <alignment horizontal="left"/>
    </xf>
    <xf numFmtId="175" fontId="2" fillId="0" borderId="20" xfId="51" applyNumberFormat="1" applyFont="1" applyBorder="1"/>
    <xf numFmtId="0" fontId="2" fillId="0" borderId="0" xfId="51" applyFont="1" applyAlignment="1">
      <alignment wrapText="1"/>
    </xf>
    <xf numFmtId="9" fontId="2" fillId="0" borderId="20" xfId="61" applyFont="1" applyBorder="1"/>
    <xf numFmtId="0" fontId="16" fillId="0" borderId="0" xfId="51" applyFont="1"/>
    <xf numFmtId="0" fontId="16" fillId="0" borderId="0" xfId="51" applyFont="1" applyAlignment="1">
      <alignment wrapText="1"/>
    </xf>
    <xf numFmtId="9" fontId="2" fillId="0" borderId="20" xfId="51" applyNumberFormat="1" applyFont="1" applyBorder="1"/>
    <xf numFmtId="3" fontId="2" fillId="0" borderId="20" xfId="51" applyNumberFormat="1" applyFont="1" applyBorder="1"/>
    <xf numFmtId="1" fontId="2" fillId="0" borderId="20" xfId="51" applyNumberFormat="1" applyFont="1" applyBorder="1"/>
    <xf numFmtId="0" fontId="2" fillId="0" borderId="0" xfId="51" applyFont="1" applyBorder="1" applyAlignment="1">
      <alignment wrapText="1"/>
    </xf>
    <xf numFmtId="0" fontId="2" fillId="0" borderId="0" xfId="51" applyFont="1" applyBorder="1" applyAlignment="1"/>
    <xf numFmtId="174" fontId="2" fillId="0" borderId="0" xfId="51" applyNumberFormat="1" applyFont="1"/>
    <xf numFmtId="0" fontId="1" fillId="0" borderId="0" xfId="51"/>
    <xf numFmtId="0" fontId="2" fillId="0" borderId="20" xfId="51" applyFont="1" applyFill="1" applyBorder="1" applyAlignment="1">
      <alignment wrapText="1"/>
    </xf>
    <xf numFmtId="0" fontId="9" fillId="0" borderId="0" xfId="51" applyFont="1"/>
    <xf numFmtId="0" fontId="9" fillId="0" borderId="0" xfId="51" applyFont="1" applyBorder="1"/>
    <xf numFmtId="0" fontId="9" fillId="0" borderId="0" xfId="51" applyFont="1" applyFill="1" applyBorder="1" applyAlignment="1">
      <alignment horizontal="left"/>
    </xf>
    <xf numFmtId="0" fontId="42" fillId="0" borderId="0" xfId="51" applyFont="1" applyFill="1" applyBorder="1" applyAlignment="1">
      <alignment horizontal="left"/>
    </xf>
    <xf numFmtId="0" fontId="2" fillId="0" borderId="20" xfId="67" applyNumberFormat="1" applyFont="1" applyFill="1" applyBorder="1" applyAlignment="1" applyProtection="1">
      <alignment horizontal="center"/>
    </xf>
    <xf numFmtId="0" fontId="2" fillId="0" borderId="12" xfId="51" applyFont="1" applyBorder="1"/>
    <xf numFmtId="174" fontId="2" fillId="0" borderId="12" xfId="51" applyNumberFormat="1" applyFont="1" applyBorder="1"/>
    <xf numFmtId="8" fontId="2" fillId="0" borderId="0" xfId="51" applyNumberFormat="1" applyFont="1"/>
    <xf numFmtId="0" fontId="45" fillId="0" borderId="0" xfId="51" applyFont="1" applyAlignment="1">
      <alignment horizontal="left"/>
    </xf>
    <xf numFmtId="0" fontId="2" fillId="0" borderId="20" xfId="51" applyFont="1" applyBorder="1" applyAlignment="1">
      <alignment horizontal="center" wrapText="1"/>
    </xf>
    <xf numFmtId="17" fontId="2" fillId="0" borderId="20" xfId="51" applyNumberFormat="1" applyFont="1" applyBorder="1"/>
    <xf numFmtId="0" fontId="46" fillId="0" borderId="0" xfId="51" applyFont="1"/>
    <xf numFmtId="0" fontId="3" fillId="0" borderId="0" xfId="0" applyFont="1" applyBorder="1" applyAlignment="1"/>
    <xf numFmtId="0" fontId="3" fillId="0" borderId="0" xfId="57" applyFont="1"/>
    <xf numFmtId="0" fontId="3" fillId="0" borderId="0" xfId="57" applyFont="1" applyProtection="1">
      <protection hidden="1"/>
    </xf>
    <xf numFmtId="0" fontId="2" fillId="0" borderId="0" xfId="57" applyFont="1"/>
    <xf numFmtId="0" fontId="48" fillId="0" borderId="20" xfId="57" applyFont="1" applyFill="1" applyBorder="1" applyAlignment="1">
      <alignment horizontal="right" vertical="top"/>
    </xf>
    <xf numFmtId="177" fontId="2" fillId="0" borderId="20" xfId="57" applyNumberFormat="1" applyFont="1" applyFill="1" applyBorder="1" applyProtection="1">
      <protection hidden="1"/>
    </xf>
    <xf numFmtId="0" fontId="2" fillId="0" borderId="20" xfId="51" applyFont="1" applyBorder="1" applyAlignment="1">
      <alignment horizontal="right" wrapText="1"/>
    </xf>
    <xf numFmtId="0" fontId="2" fillId="0" borderId="20" xfId="57" applyFont="1" applyBorder="1" applyProtection="1">
      <protection hidden="1"/>
    </xf>
    <xf numFmtId="177" fontId="2" fillId="0" borderId="0" xfId="57" applyNumberFormat="1" applyFont="1" applyProtection="1">
      <protection hidden="1"/>
    </xf>
    <xf numFmtId="0" fontId="2" fillId="0" borderId="0" xfId="57" applyFont="1" applyFill="1" applyBorder="1"/>
    <xf numFmtId="177" fontId="2" fillId="0" borderId="0" xfId="57" applyNumberFormat="1" applyFont="1" applyFill="1" applyBorder="1" applyProtection="1">
      <protection hidden="1"/>
    </xf>
    <xf numFmtId="0" fontId="2" fillId="0" borderId="0" xfId="57" applyFont="1" applyBorder="1" applyProtection="1">
      <protection hidden="1"/>
    </xf>
    <xf numFmtId="4" fontId="2" fillId="0" borderId="0" xfId="57" applyNumberFormat="1" applyFont="1" applyFill="1" applyProtection="1">
      <protection hidden="1"/>
    </xf>
    <xf numFmtId="0" fontId="2" fillId="0" borderId="0" xfId="57" applyFont="1" applyFill="1" applyProtection="1">
      <protection hidden="1"/>
    </xf>
    <xf numFmtId="173" fontId="2" fillId="0" borderId="0" xfId="57" applyNumberFormat="1" applyFont="1" applyFill="1" applyProtection="1">
      <protection hidden="1"/>
    </xf>
    <xf numFmtId="0" fontId="2" fillId="0" borderId="0" xfId="42" applyFont="1"/>
    <xf numFmtId="0" fontId="3" fillId="0" borderId="0" xfId="42" applyFont="1"/>
    <xf numFmtId="0" fontId="2" fillId="0" borderId="0" xfId="42" applyFont="1" applyAlignment="1"/>
    <xf numFmtId="0" fontId="3" fillId="0" borderId="20" xfId="42" applyFont="1" applyFill="1" applyBorder="1" applyAlignment="1">
      <alignment horizontal="center" wrapText="1"/>
    </xf>
    <xf numFmtId="0" fontId="3" fillId="0" borderId="30" xfId="42" applyFont="1" applyFill="1" applyBorder="1" applyAlignment="1">
      <alignment horizontal="center" wrapText="1"/>
    </xf>
    <xf numFmtId="0" fontId="3" fillId="0" borderId="20" xfId="42" applyFont="1" applyFill="1" applyBorder="1"/>
    <xf numFmtId="0" fontId="2" fillId="24" borderId="31" xfId="42" applyFont="1" applyFill="1" applyBorder="1" applyAlignment="1">
      <alignment horizontal="center" wrapText="1"/>
    </xf>
    <xf numFmtId="0" fontId="2" fillId="24" borderId="31" xfId="42" applyFont="1" applyFill="1" applyBorder="1" applyAlignment="1">
      <alignment horizontal="right" wrapText="1"/>
    </xf>
    <xf numFmtId="0" fontId="2" fillId="0" borderId="32" xfId="42" applyFont="1" applyFill="1" applyBorder="1"/>
    <xf numFmtId="0" fontId="2" fillId="0" borderId="31" xfId="42" applyFont="1" applyBorder="1" applyAlignment="1">
      <alignment horizontal="center" wrapText="1"/>
    </xf>
    <xf numFmtId="1" fontId="2" fillId="0" borderId="31" xfId="42" applyNumberFormat="1" applyFont="1" applyBorder="1" applyAlignment="1">
      <alignment horizontal="right" wrapText="1"/>
    </xf>
    <xf numFmtId="0" fontId="3" fillId="0" borderId="32" xfId="42" applyFont="1" applyFill="1" applyBorder="1" applyAlignment="1">
      <alignment wrapText="1"/>
    </xf>
    <xf numFmtId="1" fontId="2" fillId="24" borderId="31" xfId="42" applyNumberFormat="1" applyFont="1" applyFill="1" applyBorder="1" applyAlignment="1">
      <alignment horizontal="right" wrapText="1"/>
    </xf>
    <xf numFmtId="0" fontId="4" fillId="0" borderId="0" xfId="42" applyFont="1"/>
    <xf numFmtId="0" fontId="3" fillId="0" borderId="20" xfId="42" applyFont="1" applyFill="1" applyBorder="1" applyAlignment="1"/>
    <xf numFmtId="0" fontId="3" fillId="0" borderId="33" xfId="42" applyFont="1" applyFill="1" applyBorder="1" applyAlignment="1">
      <alignment horizontal="center" wrapText="1"/>
    </xf>
    <xf numFmtId="14" fontId="3" fillId="0" borderId="33" xfId="42" applyNumberFormat="1" applyFont="1" applyFill="1" applyBorder="1" applyAlignment="1">
      <alignment horizontal="center" wrapText="1"/>
    </xf>
    <xf numFmtId="0" fontId="3" fillId="0" borderId="32" xfId="42" applyFont="1" applyFill="1" applyBorder="1"/>
    <xf numFmtId="0" fontId="2" fillId="0" borderId="31" xfId="42" applyFont="1" applyBorder="1" applyAlignment="1">
      <alignment horizontal="center"/>
    </xf>
    <xf numFmtId="0" fontId="3" fillId="0" borderId="32" xfId="42" applyFont="1" applyFill="1" applyBorder="1" applyAlignment="1">
      <alignment vertical="top" wrapText="1"/>
    </xf>
    <xf numFmtId="0" fontId="7" fillId="0" borderId="32" xfId="42" applyFont="1" applyFill="1" applyBorder="1" applyAlignment="1">
      <alignment vertical="top" wrapText="1"/>
    </xf>
    <xf numFmtId="0" fontId="2" fillId="0" borderId="20" xfId="42" applyFont="1" applyBorder="1" applyAlignment="1">
      <alignment horizontal="center"/>
    </xf>
    <xf numFmtId="0" fontId="2" fillId="0" borderId="20" xfId="42" applyFont="1" applyFill="1" applyBorder="1" applyAlignment="1">
      <alignment wrapText="1"/>
    </xf>
    <xf numFmtId="14" fontId="3" fillId="0" borderId="30" xfId="42" applyNumberFormat="1" applyFont="1" applyFill="1" applyBorder="1" applyAlignment="1">
      <alignment horizontal="center" wrapText="1"/>
    </xf>
    <xf numFmtId="14" fontId="45" fillId="0" borderId="30" xfId="42" applyNumberFormat="1" applyFont="1" applyFill="1" applyBorder="1" applyAlignment="1">
      <alignment horizontal="center" wrapText="1"/>
    </xf>
    <xf numFmtId="3" fontId="2" fillId="0" borderId="31" xfId="42" applyNumberFormat="1" applyFont="1" applyBorder="1" applyAlignment="1">
      <alignment horizontal="center" wrapText="1"/>
    </xf>
    <xf numFmtId="0" fontId="14" fillId="0" borderId="18" xfId="42" applyFont="1" applyBorder="1"/>
    <xf numFmtId="0" fontId="2" fillId="0" borderId="18" xfId="42" applyFont="1" applyBorder="1"/>
    <xf numFmtId="0" fontId="2" fillId="0" borderId="0" xfId="42" applyFont="1" applyBorder="1"/>
    <xf numFmtId="0" fontId="2" fillId="0" borderId="34" xfId="42" applyFont="1" applyFill="1" applyBorder="1"/>
    <xf numFmtId="0" fontId="3" fillId="0" borderId="28" xfId="42" applyFont="1" applyFill="1" applyBorder="1" applyAlignment="1">
      <alignment horizontal="left"/>
    </xf>
    <xf numFmtId="0" fontId="3" fillId="0" borderId="16" xfId="42" applyFont="1" applyFill="1" applyBorder="1" applyAlignment="1">
      <alignment horizontal="right"/>
    </xf>
    <xf numFmtId="0" fontId="3" fillId="0" borderId="19" xfId="42" applyFont="1" applyFill="1" applyBorder="1" applyAlignment="1">
      <alignment horizontal="center"/>
    </xf>
    <xf numFmtId="0" fontId="3" fillId="0" borderId="23" xfId="42" applyFont="1" applyFill="1" applyBorder="1"/>
    <xf numFmtId="177" fontId="2" fillId="0" borderId="35" xfId="42" applyNumberFormat="1" applyFont="1" applyBorder="1"/>
    <xf numFmtId="9" fontId="2" fillId="0" borderId="25" xfId="42" applyNumberFormat="1" applyFont="1" applyBorder="1"/>
    <xf numFmtId="177" fontId="2" fillId="0" borderId="24" xfId="42" applyNumberFormat="1" applyFont="1" applyBorder="1"/>
    <xf numFmtId="0" fontId="3" fillId="0" borderId="26" xfId="42" applyFont="1" applyFill="1" applyBorder="1"/>
    <xf numFmtId="177" fontId="2" fillId="0" borderId="14" xfId="42" applyNumberFormat="1" applyFont="1" applyBorder="1"/>
    <xf numFmtId="9" fontId="2" fillId="0" borderId="15" xfId="42" applyNumberFormat="1" applyFont="1" applyBorder="1"/>
    <xf numFmtId="177" fontId="2" fillId="0" borderId="27" xfId="42" applyNumberFormat="1" applyFont="1" applyBorder="1"/>
    <xf numFmtId="177" fontId="2" fillId="25" borderId="14" xfId="42" applyNumberFormat="1" applyFont="1" applyFill="1" applyBorder="1"/>
    <xf numFmtId="9" fontId="2" fillId="25" borderId="15" xfId="42" applyNumberFormat="1" applyFont="1" applyFill="1" applyBorder="1"/>
    <xf numFmtId="177" fontId="2" fillId="26" borderId="14" xfId="42" applyNumberFormat="1" applyFont="1" applyFill="1" applyBorder="1"/>
    <xf numFmtId="9" fontId="2" fillId="26" borderId="15" xfId="42" applyNumberFormat="1" applyFont="1" applyFill="1" applyBorder="1"/>
    <xf numFmtId="0" fontId="3" fillId="0" borderId="36" xfId="42" applyFont="1" applyFill="1" applyBorder="1"/>
    <xf numFmtId="177" fontId="2" fillId="0" borderId="37" xfId="42" applyNumberFormat="1" applyFont="1" applyBorder="1"/>
    <xf numFmtId="9" fontId="2" fillId="0" borderId="38" xfId="42" applyNumberFormat="1" applyFont="1" applyBorder="1"/>
    <xf numFmtId="177" fontId="2" fillId="0" borderId="39" xfId="42" applyNumberFormat="1" applyFont="1" applyBorder="1"/>
    <xf numFmtId="177" fontId="3" fillId="0" borderId="40" xfId="42" applyNumberFormat="1" applyFont="1" applyBorder="1"/>
    <xf numFmtId="9" fontId="2" fillId="0" borderId="22" xfId="42" applyNumberFormat="1" applyFont="1" applyBorder="1"/>
    <xf numFmtId="177" fontId="3" fillId="0" borderId="21" xfId="42" applyNumberFormat="1" applyFont="1" applyBorder="1"/>
    <xf numFmtId="177" fontId="3" fillId="0" borderId="41" xfId="42" applyNumberFormat="1" applyFont="1" applyBorder="1"/>
    <xf numFmtId="9" fontId="2" fillId="0" borderId="0" xfId="42" applyNumberFormat="1" applyFont="1"/>
    <xf numFmtId="0" fontId="3" fillId="0" borderId="42" xfId="42" applyFont="1" applyFill="1" applyBorder="1"/>
    <xf numFmtId="0" fontId="2" fillId="0" borderId="0" xfId="42" applyFont="1" applyAlignment="1">
      <alignment wrapText="1"/>
    </xf>
    <xf numFmtId="0" fontId="2" fillId="0" borderId="0" xfId="42" applyFont="1" applyFill="1" applyAlignment="1">
      <alignment wrapText="1"/>
    </xf>
    <xf numFmtId="0" fontId="2" fillId="0" borderId="0" xfId="42" applyFont="1" applyAlignment="1">
      <alignment horizontal="right"/>
    </xf>
    <xf numFmtId="0" fontId="3" fillId="0" borderId="20" xfId="42" applyFont="1" applyBorder="1" applyAlignment="1">
      <alignment horizontal="center" wrapText="1"/>
    </xf>
    <xf numFmtId="0" fontId="42" fillId="0" borderId="0" xfId="42" applyFont="1"/>
    <xf numFmtId="0" fontId="50" fillId="0" borderId="11" xfId="50" applyFont="1" applyFill="1" applyBorder="1" applyAlignment="1">
      <alignment horizontal="left" vertical="center" wrapText="1"/>
    </xf>
    <xf numFmtId="0" fontId="3" fillId="0" borderId="20" xfId="50" applyFont="1" applyFill="1" applyBorder="1" applyAlignment="1">
      <alignment horizontal="center" vertical="center" wrapText="1"/>
    </xf>
    <xf numFmtId="0" fontId="3" fillId="0" borderId="30" xfId="50" applyFont="1" applyFill="1" applyBorder="1" applyAlignment="1">
      <alignment horizontal="center" vertical="center" wrapText="1"/>
    </xf>
    <xf numFmtId="0" fontId="50" fillId="0" borderId="43" xfId="50" applyFont="1" applyFill="1" applyBorder="1" applyAlignment="1">
      <alignment vertical="center" wrapText="1"/>
    </xf>
    <xf numFmtId="4" fontId="2" fillId="0" borderId="23" xfId="50" applyNumberFormat="1" applyFont="1" applyFill="1" applyBorder="1" applyAlignment="1">
      <alignment horizontal="center" vertical="center" wrapText="1"/>
    </xf>
    <xf numFmtId="3" fontId="2" fillId="0" borderId="23" xfId="50" applyNumberFormat="1" applyFont="1" applyFill="1" applyBorder="1" applyAlignment="1">
      <alignment horizontal="center" vertical="center" wrapText="1"/>
    </xf>
    <xf numFmtId="3" fontId="2" fillId="0" borderId="44" xfId="50" applyNumberFormat="1" applyFont="1" applyFill="1" applyBorder="1" applyAlignment="1">
      <alignment horizontal="center" vertical="center" wrapText="1"/>
    </xf>
    <xf numFmtId="0" fontId="3" fillId="0" borderId="45" xfId="42" applyFont="1" applyFill="1" applyBorder="1"/>
    <xf numFmtId="4" fontId="2" fillId="0" borderId="26" xfId="42" applyNumberFormat="1" applyFont="1" applyBorder="1" applyAlignment="1">
      <alignment horizontal="center"/>
    </xf>
    <xf numFmtId="177" fontId="2" fillId="0" borderId="26" xfId="42" applyNumberFormat="1" applyFont="1" applyBorder="1" applyAlignment="1">
      <alignment horizontal="center"/>
    </xf>
    <xf numFmtId="177" fontId="2" fillId="0" borderId="46" xfId="42" applyNumberFormat="1" applyFont="1" applyBorder="1" applyAlignment="1">
      <alignment horizontal="center"/>
    </xf>
    <xf numFmtId="0" fontId="3" fillId="24" borderId="47" xfId="42" applyFont="1" applyFill="1" applyBorder="1"/>
    <xf numFmtId="9" fontId="3" fillId="0" borderId="36" xfId="42" applyNumberFormat="1" applyFont="1" applyBorder="1" applyAlignment="1">
      <alignment horizontal="center"/>
    </xf>
    <xf numFmtId="9" fontId="3" fillId="0" borderId="48" xfId="42" applyNumberFormat="1" applyFont="1" applyBorder="1" applyAlignment="1">
      <alignment horizontal="center"/>
    </xf>
    <xf numFmtId="0" fontId="3" fillId="0" borderId="43" xfId="42" applyFont="1" applyFill="1" applyBorder="1" applyAlignment="1">
      <alignment wrapText="1"/>
    </xf>
    <xf numFmtId="176" fontId="2" fillId="0" borderId="34" xfId="42" applyNumberFormat="1" applyFont="1" applyFill="1" applyBorder="1" applyAlignment="1">
      <alignment horizontal="center" wrapText="1"/>
    </xf>
    <xf numFmtId="176" fontId="2" fillId="0" borderId="49" xfId="42" applyNumberFormat="1" applyFont="1" applyFill="1" applyBorder="1" applyAlignment="1">
      <alignment horizontal="center" wrapText="1"/>
    </xf>
    <xf numFmtId="0" fontId="3" fillId="0" borderId="45" xfId="42" applyFont="1" applyFill="1" applyBorder="1" applyAlignment="1">
      <alignment wrapText="1"/>
    </xf>
    <xf numFmtId="176" fontId="2" fillId="0" borderId="26" xfId="42" applyNumberFormat="1" applyFont="1" applyFill="1" applyBorder="1" applyAlignment="1">
      <alignment horizontal="center" wrapText="1"/>
    </xf>
    <xf numFmtId="176" fontId="2" fillId="0" borderId="46" xfId="42" applyNumberFormat="1" applyFont="1" applyFill="1" applyBorder="1" applyAlignment="1">
      <alignment horizontal="center" wrapText="1"/>
    </xf>
    <xf numFmtId="0" fontId="3" fillId="24" borderId="50" xfId="42" applyFont="1" applyFill="1" applyBorder="1"/>
    <xf numFmtId="2" fontId="3" fillId="0" borderId="28" xfId="42" applyNumberFormat="1" applyFont="1" applyFill="1" applyBorder="1" applyAlignment="1">
      <alignment horizontal="center"/>
    </xf>
    <xf numFmtId="2" fontId="3" fillId="0" borderId="51" xfId="42" applyNumberFormat="1" applyFont="1" applyFill="1" applyBorder="1" applyAlignment="1">
      <alignment horizontal="center"/>
    </xf>
    <xf numFmtId="0" fontId="2" fillId="27" borderId="0" xfId="42" applyFont="1" applyFill="1"/>
    <xf numFmtId="0" fontId="3" fillId="0" borderId="11" xfId="47" applyFont="1" applyBorder="1"/>
    <xf numFmtId="0" fontId="3" fillId="0" borderId="52" xfId="47" applyFont="1" applyBorder="1"/>
    <xf numFmtId="14" fontId="2" fillId="0" borderId="43" xfId="47" applyNumberFormat="1" applyFont="1" applyBorder="1"/>
    <xf numFmtId="0" fontId="2" fillId="0" borderId="34" xfId="47" applyFont="1" applyBorder="1"/>
    <xf numFmtId="14" fontId="2" fillId="0" borderId="45" xfId="47" applyNumberFormat="1" applyFont="1" applyBorder="1"/>
    <xf numFmtId="0" fontId="2" fillId="0" borderId="26" xfId="47" applyFont="1" applyBorder="1"/>
    <xf numFmtId="14" fontId="2" fillId="0" borderId="50" xfId="47" applyNumberFormat="1" applyFont="1" applyBorder="1"/>
    <xf numFmtId="0" fontId="2" fillId="0" borderId="28" xfId="47" applyFont="1" applyBorder="1"/>
    <xf numFmtId="0" fontId="2" fillId="0" borderId="0" xfId="42" applyFont="1" applyAlignment="1">
      <alignment horizontal="center"/>
    </xf>
    <xf numFmtId="0" fontId="2" fillId="0" borderId="33" xfId="42" applyFont="1" applyBorder="1"/>
    <xf numFmtId="0" fontId="3" fillId="0" borderId="20" xfId="48" applyFont="1" applyBorder="1" applyAlignment="1">
      <alignment horizontal="center" wrapText="1"/>
    </xf>
    <xf numFmtId="0" fontId="2" fillId="0" borderId="53" xfId="42" applyFont="1" applyBorder="1" applyAlignment="1">
      <alignment horizontal="center"/>
    </xf>
    <xf numFmtId="0" fontId="2" fillId="0" borderId="23" xfId="48" applyFont="1" applyBorder="1" applyAlignment="1">
      <alignment horizontal="center"/>
    </xf>
    <xf numFmtId="0" fontId="2" fillId="0" borderId="45" xfId="48" applyFont="1" applyBorder="1" applyAlignment="1">
      <alignment horizontal="center"/>
    </xf>
    <xf numFmtId="0" fontId="2" fillId="0" borderId="26" xfId="48" applyFont="1" applyBorder="1" applyAlignment="1">
      <alignment horizontal="center"/>
    </xf>
    <xf numFmtId="2" fontId="2" fillId="0" borderId="26" xfId="48" applyNumberFormat="1" applyFont="1" applyBorder="1" applyAlignment="1">
      <alignment horizontal="center"/>
    </xf>
    <xf numFmtId="0" fontId="2" fillId="0" borderId="50" xfId="48" applyFont="1" applyBorder="1" applyAlignment="1">
      <alignment horizontal="center"/>
    </xf>
    <xf numFmtId="0" fontId="2" fillId="0" borderId="28" xfId="48" applyFont="1" applyBorder="1" applyAlignment="1">
      <alignment horizontal="center"/>
    </xf>
    <xf numFmtId="2" fontId="2" fillId="0" borderId="28" xfId="48" applyNumberFormat="1" applyFont="1" applyBorder="1" applyAlignment="1">
      <alignment horizontal="center"/>
    </xf>
    <xf numFmtId="0" fontId="42" fillId="0" borderId="0" xfId="42" applyFont="1" applyFill="1" applyBorder="1" applyAlignment="1">
      <alignment horizontal="left" vertical="top" wrapText="1"/>
    </xf>
    <xf numFmtId="0" fontId="3" fillId="0" borderId="33" xfId="42" applyFont="1" applyBorder="1"/>
    <xf numFmtId="0" fontId="9" fillId="0" borderId="0" xfId="42" applyFont="1" applyBorder="1" applyAlignment="1">
      <alignment wrapText="1"/>
    </xf>
    <xf numFmtId="0" fontId="2" fillId="0" borderId="53" xfId="42" applyFont="1" applyFill="1" applyBorder="1" applyAlignment="1">
      <alignment horizontal="right" wrapText="1"/>
    </xf>
    <xf numFmtId="176" fontId="2" fillId="0" borderId="23" xfId="42" applyNumberFormat="1" applyFont="1" applyBorder="1" applyAlignment="1">
      <alignment horizontal="right" wrapText="1"/>
    </xf>
    <xf numFmtId="0" fontId="2" fillId="0" borderId="45" xfId="42" applyFont="1" applyFill="1" applyBorder="1" applyAlignment="1">
      <alignment horizontal="right" wrapText="1"/>
    </xf>
    <xf numFmtId="176" fontId="2" fillId="0" borderId="26" xfId="42" applyNumberFormat="1" applyFont="1" applyBorder="1" applyAlignment="1">
      <alignment horizontal="right" wrapText="1"/>
    </xf>
    <xf numFmtId="0" fontId="2" fillId="0" borderId="50" xfId="42" applyFont="1" applyFill="1" applyBorder="1" applyAlignment="1">
      <alignment horizontal="right" wrapText="1"/>
    </xf>
    <xf numFmtId="176" fontId="2" fillId="0" borderId="28" xfId="42" applyNumberFormat="1" applyFont="1" applyBorder="1" applyAlignment="1">
      <alignment horizontal="right" wrapText="1"/>
    </xf>
    <xf numFmtId="0" fontId="23" fillId="0" borderId="0" xfId="32" applyFont="1" applyBorder="1" applyAlignment="1" applyProtection="1"/>
    <xf numFmtId="0" fontId="2" fillId="0" borderId="0" xfId="41" applyFont="1"/>
    <xf numFmtId="0" fontId="3" fillId="0" borderId="0" xfId="41" applyFont="1"/>
    <xf numFmtId="0" fontId="2" fillId="0" borderId="34" xfId="41" applyFont="1" applyFill="1" applyBorder="1"/>
    <xf numFmtId="0" fontId="3" fillId="0" borderId="33" xfId="41" applyFont="1" applyFill="1" applyBorder="1"/>
    <xf numFmtId="0" fontId="3" fillId="0" borderId="20" xfId="41" applyFont="1" applyFill="1" applyBorder="1"/>
    <xf numFmtId="0" fontId="3" fillId="0" borderId="26" xfId="41" applyFont="1" applyFill="1" applyBorder="1"/>
    <xf numFmtId="0" fontId="2" fillId="0" borderId="54" xfId="41" applyFont="1" applyFill="1" applyBorder="1"/>
    <xf numFmtId="1" fontId="2" fillId="0" borderId="23" xfId="41" applyNumberFormat="1" applyFont="1" applyFill="1" applyBorder="1"/>
    <xf numFmtId="0" fontId="2" fillId="0" borderId="55" xfId="41" applyFont="1" applyFill="1" applyBorder="1"/>
    <xf numFmtId="1" fontId="2" fillId="0" borderId="26" xfId="41" applyNumberFormat="1" applyFont="1" applyFill="1" applyBorder="1"/>
    <xf numFmtId="0" fontId="3" fillId="0" borderId="28" xfId="41" applyFont="1" applyFill="1" applyBorder="1"/>
    <xf numFmtId="0" fontId="2" fillId="0" borderId="56" xfId="41" applyFont="1" applyFill="1" applyBorder="1"/>
    <xf numFmtId="1" fontId="2" fillId="0" borderId="28" xfId="41" applyNumberFormat="1" applyFont="1" applyFill="1" applyBorder="1"/>
    <xf numFmtId="0" fontId="42" fillId="0" borderId="0" xfId="41" applyFont="1"/>
    <xf numFmtId="0" fontId="4" fillId="0" borderId="0" xfId="41" applyFont="1"/>
    <xf numFmtId="0" fontId="2" fillId="0" borderId="0" xfId="41" applyFont="1" applyAlignment="1">
      <alignment wrapText="1"/>
    </xf>
    <xf numFmtId="0" fontId="3" fillId="0" borderId="52" xfId="41" applyFont="1" applyFill="1" applyBorder="1"/>
    <xf numFmtId="0" fontId="2" fillId="0" borderId="20" xfId="41" applyFont="1" applyBorder="1"/>
    <xf numFmtId="0" fontId="3" fillId="0" borderId="20" xfId="41" applyFont="1" applyFill="1" applyBorder="1" applyAlignment="1">
      <alignment horizontal="center"/>
    </xf>
    <xf numFmtId="0" fontId="3" fillId="0" borderId="57" xfId="41" applyFont="1" applyFill="1" applyBorder="1" applyAlignment="1">
      <alignment horizontal="center"/>
    </xf>
    <xf numFmtId="0" fontId="3" fillId="0" borderId="30" xfId="41" applyFont="1" applyFill="1" applyBorder="1" applyAlignment="1">
      <alignment horizontal="center"/>
    </xf>
    <xf numFmtId="0" fontId="3" fillId="0" borderId="23" xfId="41" applyFont="1" applyFill="1" applyBorder="1"/>
    <xf numFmtId="0" fontId="2" fillId="0" borderId="23" xfId="41" applyFont="1" applyBorder="1" applyAlignment="1">
      <alignment horizontal="center"/>
    </xf>
    <xf numFmtId="1" fontId="2" fillId="0" borderId="54" xfId="41" applyNumberFormat="1" applyFont="1" applyBorder="1" applyAlignment="1">
      <alignment horizontal="center"/>
    </xf>
    <xf numFmtId="1" fontId="2" fillId="0" borderId="23" xfId="41" applyNumberFormat="1" applyFont="1" applyBorder="1" applyAlignment="1">
      <alignment horizontal="center"/>
    </xf>
    <xf numFmtId="1" fontId="2" fillId="0" borderId="44" xfId="41" applyNumberFormat="1" applyFont="1" applyBorder="1" applyAlignment="1">
      <alignment horizontal="center"/>
    </xf>
    <xf numFmtId="0" fontId="2" fillId="0" borderId="26" xfId="41" applyFont="1" applyBorder="1" applyAlignment="1">
      <alignment horizontal="center"/>
    </xf>
    <xf numFmtId="1" fontId="2" fillId="0" borderId="55" xfId="41" applyNumberFormat="1" applyFont="1" applyBorder="1" applyAlignment="1">
      <alignment horizontal="center"/>
    </xf>
    <xf numFmtId="1" fontId="2" fillId="0" borderId="26" xfId="41" applyNumberFormat="1" applyFont="1" applyBorder="1" applyAlignment="1">
      <alignment horizontal="center"/>
    </xf>
    <xf numFmtId="1" fontId="2" fillId="0" borderId="46" xfId="41" applyNumberFormat="1" applyFont="1" applyBorder="1" applyAlignment="1">
      <alignment horizontal="center"/>
    </xf>
    <xf numFmtId="0" fontId="2" fillId="0" borderId="28" xfId="41" applyFont="1" applyBorder="1" applyAlignment="1">
      <alignment horizontal="center"/>
    </xf>
    <xf numFmtId="1" fontId="2" fillId="0" borderId="56" xfId="41" applyNumberFormat="1" applyFont="1" applyBorder="1" applyAlignment="1">
      <alignment horizontal="center"/>
    </xf>
    <xf numFmtId="1" fontId="2" fillId="0" borderId="28" xfId="41" applyNumberFormat="1" applyFont="1" applyBorder="1" applyAlignment="1">
      <alignment horizontal="center"/>
    </xf>
    <xf numFmtId="1" fontId="2" fillId="0" borderId="51" xfId="41" applyNumberFormat="1" applyFont="1" applyBorder="1" applyAlignment="1">
      <alignment horizontal="center"/>
    </xf>
    <xf numFmtId="0" fontId="3" fillId="0" borderId="57" xfId="41" applyFont="1" applyFill="1" applyBorder="1"/>
    <xf numFmtId="1" fontId="2" fillId="0" borderId="54" xfId="41" applyNumberFormat="1" applyFont="1" applyFill="1" applyBorder="1"/>
    <xf numFmtId="1" fontId="2" fillId="0" borderId="55" xfId="41" applyNumberFormat="1" applyFont="1" applyFill="1" applyBorder="1"/>
    <xf numFmtId="0" fontId="3" fillId="0" borderId="34" xfId="41" applyFont="1" applyFill="1" applyBorder="1"/>
    <xf numFmtId="1" fontId="2" fillId="0" borderId="56" xfId="41" applyNumberFormat="1" applyFont="1" applyFill="1" applyBorder="1"/>
    <xf numFmtId="0" fontId="2" fillId="0" borderId="0" xfId="41" applyFont="1" applyAlignment="1">
      <alignment horizontal="left" wrapText="1"/>
    </xf>
    <xf numFmtId="0" fontId="2" fillId="0" borderId="0" xfId="41" applyFont="1" applyAlignment="1"/>
    <xf numFmtId="0" fontId="2" fillId="0" borderId="0" xfId="45" applyFont="1"/>
    <xf numFmtId="0" fontId="3" fillId="0" borderId="20" xfId="45" applyFont="1" applyBorder="1"/>
    <xf numFmtId="14" fontId="3" fillId="0" borderId="57" xfId="45" applyNumberFormat="1" applyFont="1" applyBorder="1" applyAlignment="1">
      <alignment horizontal="center"/>
    </xf>
    <xf numFmtId="14" fontId="3" fillId="0" borderId="20" xfId="45" applyNumberFormat="1" applyFont="1" applyBorder="1" applyAlignment="1">
      <alignment horizontal="center"/>
    </xf>
    <xf numFmtId="0" fontId="3" fillId="0" borderId="57" xfId="45" applyFont="1" applyBorder="1" applyAlignment="1">
      <alignment horizontal="center"/>
    </xf>
    <xf numFmtId="0" fontId="3" fillId="0" borderId="20" xfId="45" applyFont="1" applyBorder="1" applyAlignment="1">
      <alignment horizontal="center"/>
    </xf>
    <xf numFmtId="0" fontId="2" fillId="0" borderId="23" xfId="45" applyFont="1" applyBorder="1"/>
    <xf numFmtId="175" fontId="2" fillId="0" borderId="54" xfId="45" applyNumberFormat="1" applyFont="1" applyBorder="1"/>
    <xf numFmtId="175" fontId="2" fillId="0" borderId="23" xfId="45" applyNumberFormat="1" applyFont="1" applyBorder="1"/>
    <xf numFmtId="0" fontId="2" fillId="0" borderId="28" xfId="45" applyFont="1" applyBorder="1"/>
    <xf numFmtId="175" fontId="2" fillId="0" borderId="56" xfId="45" applyNumberFormat="1" applyFont="1" applyBorder="1"/>
    <xf numFmtId="175" fontId="2" fillId="0" borderId="28" xfId="45" applyNumberFormat="1" applyFont="1" applyBorder="1"/>
    <xf numFmtId="0" fontId="4" fillId="0" borderId="0" xfId="45" applyFont="1"/>
    <xf numFmtId="0" fontId="2" fillId="0" borderId="0" xfId="45" applyFont="1" applyAlignment="1">
      <alignment horizontal="right"/>
    </xf>
    <xf numFmtId="0" fontId="3" fillId="0" borderId="20" xfId="45" applyFont="1" applyBorder="1" applyAlignment="1">
      <alignment horizontal="center" vertical="center"/>
    </xf>
    <xf numFmtId="14" fontId="3" fillId="0" borderId="57" xfId="45" applyNumberFormat="1" applyFont="1" applyBorder="1" applyAlignment="1">
      <alignment horizontal="center" vertical="center" wrapText="1"/>
    </xf>
    <xf numFmtId="14" fontId="3" fillId="0" borderId="20" xfId="45" applyNumberFormat="1" applyFont="1" applyBorder="1" applyAlignment="1">
      <alignment horizontal="center" vertical="center" wrapText="1"/>
    </xf>
    <xf numFmtId="14" fontId="3" fillId="0" borderId="20" xfId="45" applyNumberFormat="1" applyFont="1" applyFill="1" applyBorder="1" applyAlignment="1">
      <alignment horizontal="center" vertical="center" wrapText="1"/>
    </xf>
    <xf numFmtId="0" fontId="3" fillId="0" borderId="57" xfId="45" applyNumberFormat="1" applyFont="1" applyBorder="1" applyAlignment="1">
      <alignment horizontal="center" vertical="center" wrapText="1"/>
    </xf>
    <xf numFmtId="0" fontId="3" fillId="0" borderId="20" xfId="45" applyNumberFormat="1" applyFont="1" applyBorder="1" applyAlignment="1">
      <alignment horizontal="center" vertical="center" wrapText="1"/>
    </xf>
    <xf numFmtId="3" fontId="2" fillId="0" borderId="54" xfId="45" applyNumberFormat="1" applyFont="1" applyBorder="1"/>
    <xf numFmtId="3" fontId="2" fillId="0" borderId="23" xfId="45" applyNumberFormat="1" applyFont="1" applyBorder="1" applyAlignment="1">
      <alignment horizontal="right" vertical="center" wrapText="1"/>
    </xf>
    <xf numFmtId="3" fontId="2" fillId="0" borderId="23" xfId="45" applyNumberFormat="1" applyFont="1" applyBorder="1"/>
    <xf numFmtId="0" fontId="2" fillId="0" borderId="26" xfId="45" applyFont="1" applyBorder="1"/>
    <xf numFmtId="3" fontId="2" fillId="0" borderId="55" xfId="45" applyNumberFormat="1" applyFont="1" applyBorder="1"/>
    <xf numFmtId="3" fontId="2" fillId="0" borderId="26" xfId="45" applyNumberFormat="1" applyFont="1" applyBorder="1"/>
    <xf numFmtId="3" fontId="2" fillId="0" borderId="56" xfId="45" applyNumberFormat="1" applyFont="1" applyBorder="1"/>
    <xf numFmtId="3" fontId="2" fillId="0" borderId="28" xfId="45" applyNumberFormat="1" applyFont="1" applyBorder="1"/>
    <xf numFmtId="0" fontId="53" fillId="0" borderId="20" xfId="45" applyNumberFormat="1" applyFont="1" applyBorder="1" applyAlignment="1">
      <alignment horizontal="center" vertical="center" wrapText="1"/>
    </xf>
    <xf numFmtId="0" fontId="3" fillId="0" borderId="20" xfId="45" applyFont="1" applyBorder="1" applyAlignment="1">
      <alignment horizontal="left" vertical="center" wrapText="1"/>
    </xf>
    <xf numFmtId="14" fontId="3" fillId="0" borderId="57" xfId="45" applyNumberFormat="1" applyFont="1" applyFill="1" applyBorder="1" applyAlignment="1">
      <alignment horizontal="center" vertical="center" wrapText="1"/>
    </xf>
    <xf numFmtId="0" fontId="3" fillId="0" borderId="30" xfId="45" applyNumberFormat="1" applyFont="1" applyBorder="1" applyAlignment="1">
      <alignment horizontal="center" vertical="center" wrapText="1"/>
    </xf>
    <xf numFmtId="175" fontId="2" fillId="0" borderId="44" xfId="45" applyNumberFormat="1" applyFont="1" applyBorder="1"/>
    <xf numFmtId="175" fontId="2" fillId="0" borderId="51" xfId="45" applyNumberFormat="1" applyFont="1" applyBorder="1"/>
    <xf numFmtId="0" fontId="3" fillId="0" borderId="20" xfId="45" applyFont="1" applyBorder="1" applyAlignment="1">
      <alignment vertical="center" wrapText="1"/>
    </xf>
    <xf numFmtId="14" fontId="3" fillId="0" borderId="57" xfId="45" applyNumberFormat="1" applyFont="1" applyBorder="1" applyAlignment="1">
      <alignment vertical="center" wrapText="1"/>
    </xf>
    <xf numFmtId="14" fontId="3" fillId="0" borderId="20" xfId="45" applyNumberFormat="1" applyFont="1" applyBorder="1" applyAlignment="1">
      <alignment vertical="center" wrapText="1"/>
    </xf>
    <xf numFmtId="14" fontId="3" fillId="0" borderId="57" xfId="45" applyNumberFormat="1" applyFont="1" applyFill="1" applyBorder="1" applyAlignment="1">
      <alignment vertical="center" wrapText="1"/>
    </xf>
    <xf numFmtId="0" fontId="3" fillId="0" borderId="20" xfId="45" applyNumberFormat="1" applyFont="1" applyBorder="1" applyAlignment="1">
      <alignment vertical="center" wrapText="1"/>
    </xf>
    <xf numFmtId="0" fontId="3" fillId="0" borderId="30" xfId="45" applyNumberFormat="1" applyFont="1" applyBorder="1" applyAlignment="1">
      <alignment vertical="center" wrapText="1"/>
    </xf>
    <xf numFmtId="0" fontId="2" fillId="0" borderId="23" xfId="45" applyFont="1" applyBorder="1" applyAlignment="1">
      <alignment vertical="center"/>
    </xf>
    <xf numFmtId="177" fontId="2" fillId="0" borderId="54" xfId="67" applyNumberFormat="1" applyFont="1" applyFill="1" applyBorder="1" applyAlignment="1">
      <alignment horizontal="right"/>
    </xf>
    <xf numFmtId="177" fontId="2" fillId="0" borderId="23" xfId="67" applyNumberFormat="1" applyFont="1" applyFill="1" applyBorder="1" applyAlignment="1">
      <alignment horizontal="right"/>
    </xf>
    <xf numFmtId="177" fontId="2" fillId="0" borderId="44" xfId="67" applyNumberFormat="1" applyFont="1" applyBorder="1" applyAlignment="1">
      <alignment horizontal="right"/>
    </xf>
    <xf numFmtId="0" fontId="2" fillId="0" borderId="28" xfId="45" applyFont="1" applyBorder="1" applyAlignment="1">
      <alignment vertical="center" wrapText="1"/>
    </xf>
    <xf numFmtId="177" fontId="2" fillId="0" borderId="56" xfId="45" applyNumberFormat="1" applyFont="1" applyBorder="1" applyAlignment="1">
      <alignment horizontal="right" vertical="center"/>
    </xf>
    <xf numFmtId="177" fontId="2" fillId="0" borderId="28" xfId="45" applyNumberFormat="1" applyFont="1" applyBorder="1" applyAlignment="1">
      <alignment horizontal="right" vertical="center" wrapText="1"/>
    </xf>
    <xf numFmtId="177" fontId="2" fillId="0" borderId="56" xfId="45" applyNumberFormat="1" applyFont="1" applyBorder="1" applyAlignment="1">
      <alignment horizontal="right" vertical="center" wrapText="1"/>
    </xf>
    <xf numFmtId="177" fontId="2" fillId="0" borderId="28" xfId="45" applyNumberFormat="1" applyFont="1" applyBorder="1" applyAlignment="1">
      <alignment horizontal="right" vertical="center"/>
    </xf>
    <xf numFmtId="177" fontId="2" fillId="0" borderId="51" xfId="45" applyNumberFormat="1" applyFont="1" applyBorder="1" applyAlignment="1">
      <alignment horizontal="right" vertical="center"/>
    </xf>
    <xf numFmtId="14" fontId="3" fillId="0" borderId="30" xfId="45" applyNumberFormat="1" applyFont="1" applyBorder="1" applyAlignment="1">
      <alignment horizontal="center" vertical="center" wrapText="1"/>
    </xf>
    <xf numFmtId="0" fontId="2" fillId="0" borderId="23" xfId="45" applyFont="1" applyBorder="1" applyAlignment="1">
      <alignment vertical="center" wrapText="1"/>
    </xf>
    <xf numFmtId="0" fontId="2" fillId="0" borderId="26" xfId="45" applyFont="1" applyBorder="1" applyAlignment="1">
      <alignment vertical="center" wrapText="1"/>
    </xf>
    <xf numFmtId="175" fontId="2" fillId="0" borderId="55" xfId="45" applyNumberFormat="1" applyFont="1" applyBorder="1"/>
    <xf numFmtId="175" fontId="2" fillId="0" borderId="26" xfId="45" applyNumberFormat="1" applyFont="1" applyBorder="1"/>
    <xf numFmtId="175" fontId="2" fillId="0" borderId="46" xfId="45" applyNumberFormat="1" applyFont="1" applyBorder="1"/>
    <xf numFmtId="175" fontId="2" fillId="0" borderId="26" xfId="45" applyNumberFormat="1" applyFont="1" applyBorder="1" applyAlignment="1">
      <alignment horizontal="center"/>
    </xf>
    <xf numFmtId="0" fontId="3" fillId="0" borderId="20" xfId="45" applyFont="1" applyBorder="1" applyAlignment="1">
      <alignment wrapText="1"/>
    </xf>
    <xf numFmtId="14" fontId="3" fillId="0" borderId="58" xfId="45" applyNumberFormat="1" applyFont="1" applyBorder="1" applyAlignment="1">
      <alignment horizontal="center"/>
    </xf>
    <xf numFmtId="14" fontId="3" fillId="0" borderId="20" xfId="45" applyNumberFormat="1" applyFont="1" applyFill="1" applyBorder="1" applyAlignment="1">
      <alignment horizontal="center"/>
    </xf>
    <xf numFmtId="0" fontId="3" fillId="0" borderId="23" xfId="45" applyFont="1" applyBorder="1"/>
    <xf numFmtId="177" fontId="2" fillId="0" borderId="59" xfId="45" applyNumberFormat="1" applyFont="1" applyFill="1" applyBorder="1" applyProtection="1"/>
    <xf numFmtId="180" fontId="2" fillId="0" borderId="23" xfId="67" applyNumberFormat="1" applyFont="1" applyFill="1" applyBorder="1" applyAlignment="1">
      <alignment horizontal="center"/>
    </xf>
    <xf numFmtId="180" fontId="2" fillId="0" borderId="54" xfId="67" applyNumberFormat="1" applyFont="1" applyFill="1" applyBorder="1" applyAlignment="1">
      <alignment horizontal="center"/>
    </xf>
    <xf numFmtId="180" fontId="2" fillId="0" borderId="23" xfId="67" applyNumberFormat="1" applyFont="1" applyBorder="1"/>
    <xf numFmtId="0" fontId="3" fillId="0" borderId="26" xfId="45" applyFont="1" applyBorder="1"/>
    <xf numFmtId="177" fontId="2" fillId="0" borderId="60" xfId="67" applyNumberFormat="1" applyFont="1" applyBorder="1"/>
    <xf numFmtId="180" fontId="2" fillId="0" borderId="26" xfId="67" applyNumberFormat="1" applyFont="1" applyFill="1" applyBorder="1" applyAlignment="1">
      <alignment horizontal="center"/>
    </xf>
    <xf numFmtId="180" fontId="2" fillId="0" borderId="55" xfId="67" applyNumberFormat="1" applyFont="1" applyFill="1" applyBorder="1" applyAlignment="1">
      <alignment horizontal="center"/>
    </xf>
    <xf numFmtId="180" fontId="2" fillId="0" borderId="26" xfId="67" applyNumberFormat="1" applyFont="1" applyBorder="1"/>
    <xf numFmtId="0" fontId="3" fillId="0" borderId="26" xfId="45" applyFont="1" applyFill="1" applyBorder="1"/>
    <xf numFmtId="180" fontId="2" fillId="0" borderId="55" xfId="67" applyNumberFormat="1" applyFont="1" applyBorder="1"/>
    <xf numFmtId="0" fontId="3" fillId="0" borderId="28" xfId="45" applyFont="1" applyBorder="1"/>
    <xf numFmtId="177" fontId="2" fillId="0" borderId="61" xfId="67" applyNumberFormat="1" applyFont="1" applyBorder="1"/>
    <xf numFmtId="180" fontId="2" fillId="0" borderId="28" xfId="67" applyNumberFormat="1" applyFont="1" applyBorder="1"/>
    <xf numFmtId="180" fontId="2" fillId="0" borderId="56" xfId="67" applyNumberFormat="1" applyFont="1" applyBorder="1"/>
    <xf numFmtId="180" fontId="2" fillId="0" borderId="28" xfId="67" applyNumberFormat="1" applyFont="1" applyFill="1" applyBorder="1" applyAlignment="1">
      <alignment horizontal="right"/>
    </xf>
    <xf numFmtId="0" fontId="2" fillId="0" borderId="0" xfId="45" applyFont="1" applyFill="1" applyBorder="1"/>
    <xf numFmtId="0" fontId="2" fillId="0" borderId="28" xfId="45" applyFont="1" applyFill="1" applyBorder="1"/>
    <xf numFmtId="0" fontId="2" fillId="0" borderId="26" xfId="45" applyFont="1" applyFill="1" applyBorder="1" applyAlignment="1">
      <alignment vertical="center" wrapText="1"/>
    </xf>
    <xf numFmtId="0" fontId="2" fillId="0" borderId="28" xfId="45" applyFont="1" applyFill="1" applyBorder="1" applyAlignment="1">
      <alignment vertical="center" wrapText="1"/>
    </xf>
    <xf numFmtId="0" fontId="3" fillId="0" borderId="20" xfId="45" applyFont="1" applyBorder="1" applyAlignment="1">
      <alignment horizontal="center" vertical="center" wrapText="1"/>
    </xf>
    <xf numFmtId="14" fontId="3" fillId="0" borderId="20" xfId="45" applyNumberFormat="1" applyFont="1" applyBorder="1" applyAlignment="1">
      <alignment horizontal="center" vertical="center"/>
    </xf>
    <xf numFmtId="14" fontId="3" fillId="0" borderId="12" xfId="45" applyNumberFormat="1" applyFont="1" applyBorder="1" applyAlignment="1">
      <alignment horizontal="center" vertical="center" wrapText="1"/>
    </xf>
    <xf numFmtId="14" fontId="3" fillId="0" borderId="52" xfId="45" applyNumberFormat="1" applyFont="1" applyBorder="1" applyAlignment="1">
      <alignment horizontal="center" vertical="center" wrapText="1"/>
    </xf>
    <xf numFmtId="14" fontId="3" fillId="0" borderId="12" xfId="45" applyNumberFormat="1" applyFont="1" applyFill="1" applyBorder="1" applyAlignment="1">
      <alignment horizontal="center" vertical="center" wrapText="1"/>
    </xf>
    <xf numFmtId="0" fontId="3" fillId="0" borderId="52" xfId="45" applyNumberFormat="1" applyFont="1" applyBorder="1" applyAlignment="1">
      <alignment horizontal="center" vertical="center" wrapText="1"/>
    </xf>
    <xf numFmtId="0" fontId="3" fillId="0" borderId="13" xfId="45" applyNumberFormat="1" applyFont="1" applyBorder="1" applyAlignment="1">
      <alignment horizontal="center" vertical="center" wrapText="1"/>
    </xf>
    <xf numFmtId="0" fontId="3" fillId="0" borderId="34" xfId="45" applyFont="1" applyBorder="1" applyAlignment="1">
      <alignment vertical="center"/>
    </xf>
    <xf numFmtId="174" fontId="2" fillId="0" borderId="34" xfId="45" applyNumberFormat="1" applyFont="1" applyBorder="1"/>
    <xf numFmtId="174" fontId="2" fillId="0" borderId="62" xfId="45" applyNumberFormat="1" applyFont="1" applyBorder="1"/>
    <xf numFmtId="174" fontId="2" fillId="0" borderId="49" xfId="45" applyNumberFormat="1" applyFont="1" applyBorder="1"/>
    <xf numFmtId="0" fontId="3" fillId="0" borderId="28" xfId="45" applyFont="1" applyBorder="1" applyAlignment="1">
      <alignment vertical="center"/>
    </xf>
    <xf numFmtId="174" fontId="2" fillId="0" borderId="28" xfId="45" applyNumberFormat="1" applyFont="1" applyBorder="1"/>
    <xf numFmtId="174" fontId="2" fillId="0" borderId="56" xfId="45" applyNumberFormat="1" applyFont="1" applyBorder="1"/>
    <xf numFmtId="174" fontId="2" fillId="0" borderId="51" xfId="45" applyNumberFormat="1" applyFont="1" applyBorder="1"/>
    <xf numFmtId="177" fontId="2" fillId="0" borderId="54" xfId="45" applyNumberFormat="1" applyFont="1" applyBorder="1" applyAlignment="1">
      <alignment vertical="top"/>
    </xf>
    <xf numFmtId="177" fontId="2" fillId="0" borderId="23" xfId="45" applyNumberFormat="1" applyFont="1" applyBorder="1" applyAlignment="1">
      <alignment horizontal="right" vertical="top" wrapText="1"/>
    </xf>
    <xf numFmtId="177" fontId="2" fillId="0" borderId="54" xfId="45" applyNumberFormat="1" applyFont="1" applyBorder="1" applyAlignment="1">
      <alignment horizontal="right" vertical="top" wrapText="1"/>
    </xf>
    <xf numFmtId="177" fontId="2" fillId="0" borderId="44" xfId="45" applyNumberFormat="1" applyFont="1" applyBorder="1" applyAlignment="1">
      <alignment horizontal="right" vertical="top" wrapText="1"/>
    </xf>
    <xf numFmtId="177" fontId="2" fillId="0" borderId="56" xfId="45" applyNumberFormat="1" applyFont="1" applyBorder="1" applyAlignment="1">
      <alignment vertical="top"/>
    </xf>
    <xf numFmtId="177" fontId="2" fillId="0" borderId="28" xfId="45" applyNumberFormat="1" applyFont="1" applyBorder="1" applyAlignment="1">
      <alignment horizontal="right" vertical="top" wrapText="1"/>
    </xf>
    <xf numFmtId="177" fontId="2" fillId="0" borderId="56" xfId="45" applyNumberFormat="1" applyFont="1" applyBorder="1" applyAlignment="1">
      <alignment horizontal="right" vertical="top" wrapText="1"/>
    </xf>
    <xf numFmtId="177" fontId="2" fillId="0" borderId="51" xfId="45" applyNumberFormat="1" applyFont="1" applyBorder="1" applyAlignment="1">
      <alignment horizontal="right" vertical="top" wrapText="1"/>
    </xf>
    <xf numFmtId="0" fontId="3" fillId="0" borderId="20" xfId="45" applyFont="1" applyFill="1" applyBorder="1" applyAlignment="1">
      <alignment horizontal="center" vertical="center" wrapText="1"/>
    </xf>
    <xf numFmtId="0" fontId="3" fillId="0" borderId="23" xfId="45" applyFont="1" applyFill="1" applyBorder="1" applyAlignment="1">
      <alignment vertical="center" wrapText="1"/>
    </xf>
    <xf numFmtId="174" fontId="2" fillId="0" borderId="54" xfId="45" applyNumberFormat="1" applyFont="1" applyFill="1" applyBorder="1" applyAlignment="1">
      <alignment horizontal="right" vertical="center" wrapText="1"/>
    </xf>
    <xf numFmtId="174" fontId="2" fillId="0" borderId="23" xfId="45" applyNumberFormat="1" applyFont="1" applyFill="1" applyBorder="1" applyAlignment="1">
      <alignment horizontal="right" vertical="center" wrapText="1"/>
    </xf>
    <xf numFmtId="0" fontId="3" fillId="0" borderId="26" xfId="45" applyFont="1" applyFill="1" applyBorder="1" applyAlignment="1">
      <alignment vertical="center" wrapText="1"/>
    </xf>
    <xf numFmtId="174" fontId="2" fillId="0" borderId="55" xfId="45" applyNumberFormat="1" applyFont="1" applyFill="1" applyBorder="1" applyAlignment="1">
      <alignment horizontal="right" vertical="center" wrapText="1"/>
    </xf>
    <xf numFmtId="174" fontId="2" fillId="0" borderId="26" xfId="45" applyNumberFormat="1" applyFont="1" applyBorder="1" applyAlignment="1">
      <alignment vertical="center"/>
    </xf>
    <xf numFmtId="174" fontId="2" fillId="0" borderId="55" xfId="45" applyNumberFormat="1" applyFont="1" applyFill="1" applyBorder="1" applyAlignment="1">
      <alignment vertical="center" wrapText="1"/>
    </xf>
    <xf numFmtId="0" fontId="3" fillId="0" borderId="28" xfId="45" applyFont="1" applyFill="1" applyBorder="1" applyAlignment="1">
      <alignment vertical="center" wrapText="1"/>
    </xf>
    <xf numFmtId="174" fontId="2" fillId="0" borderId="56" xfId="45" applyNumberFormat="1" applyFont="1" applyBorder="1" applyAlignment="1">
      <alignment vertical="center"/>
    </xf>
    <xf numFmtId="174" fontId="2" fillId="0" borderId="28" xfId="45" applyNumberFormat="1" applyFont="1" applyBorder="1" applyAlignment="1">
      <alignment vertical="center"/>
    </xf>
    <xf numFmtId="0" fontId="42" fillId="0" borderId="0" xfId="45" applyFont="1"/>
    <xf numFmtId="0" fontId="2" fillId="0" borderId="0" xfId="46" applyFont="1"/>
    <xf numFmtId="0" fontId="52" fillId="0" borderId="0" xfId="46" applyFont="1"/>
    <xf numFmtId="0" fontId="2" fillId="0" borderId="20" xfId="46" applyFont="1" applyFill="1" applyBorder="1"/>
    <xf numFmtId="0" fontId="3" fillId="0" borderId="21" xfId="46" applyFont="1" applyFill="1" applyBorder="1" applyAlignment="1">
      <alignment wrapText="1"/>
    </xf>
    <xf numFmtId="0" fontId="3" fillId="0" borderId="41" xfId="46" applyFont="1" applyFill="1" applyBorder="1" applyAlignment="1">
      <alignment wrapText="1"/>
    </xf>
    <xf numFmtId="4" fontId="3" fillId="0" borderId="41" xfId="46" applyNumberFormat="1" applyFont="1" applyFill="1" applyBorder="1" applyAlignment="1">
      <alignment horizontal="center" vertical="center" wrapText="1"/>
    </xf>
    <xf numFmtId="4" fontId="3" fillId="0" borderId="22" xfId="46" applyNumberFormat="1" applyFont="1" applyFill="1" applyBorder="1" applyAlignment="1">
      <alignment horizontal="center" vertical="center" wrapText="1"/>
    </xf>
    <xf numFmtId="14" fontId="2" fillId="0" borderId="23" xfId="46" applyNumberFormat="1" applyFont="1" applyFill="1" applyBorder="1"/>
    <xf numFmtId="4" fontId="2" fillId="0" borderId="24" xfId="46" applyNumberFormat="1" applyFont="1" applyBorder="1"/>
    <xf numFmtId="4" fontId="2" fillId="0" borderId="63" xfId="46" applyNumberFormat="1" applyFont="1" applyBorder="1"/>
    <xf numFmtId="4" fontId="2" fillId="0" borderId="25" xfId="46" applyNumberFormat="1" applyFont="1" applyBorder="1"/>
    <xf numFmtId="4" fontId="2" fillId="0" borderId="0" xfId="46" applyNumberFormat="1" applyFont="1"/>
    <xf numFmtId="14" fontId="2" fillId="0" borderId="26" xfId="46" applyNumberFormat="1" applyFont="1" applyFill="1" applyBorder="1"/>
    <xf numFmtId="4" fontId="2" fillId="0" borderId="27" xfId="46" applyNumberFormat="1" applyFont="1" applyBorder="1"/>
    <xf numFmtId="4" fontId="2" fillId="0" borderId="2" xfId="46" applyNumberFormat="1" applyFont="1" applyBorder="1"/>
    <xf numFmtId="4" fontId="2" fillId="0" borderId="15" xfId="46" applyNumberFormat="1" applyFont="1" applyBorder="1"/>
    <xf numFmtId="14" fontId="2" fillId="0" borderId="28" xfId="46" applyNumberFormat="1" applyFont="1" applyFill="1" applyBorder="1"/>
    <xf numFmtId="4" fontId="2" fillId="0" borderId="29" xfId="46" applyNumberFormat="1" applyFont="1" applyBorder="1"/>
    <xf numFmtId="4" fontId="2" fillId="0" borderId="17" xfId="46" applyNumberFormat="1" applyFont="1" applyBorder="1"/>
    <xf numFmtId="4" fontId="2" fillId="0" borderId="19" xfId="46" applyNumberFormat="1" applyFont="1" applyBorder="1"/>
    <xf numFmtId="0" fontId="42" fillId="0" borderId="0" xfId="46" applyFont="1"/>
    <xf numFmtId="0" fontId="3" fillId="0" borderId="0" xfId="46" applyFont="1" applyAlignment="1">
      <alignment horizontal="center"/>
    </xf>
    <xf numFmtId="0" fontId="2" fillId="0" borderId="20" xfId="56" applyFont="1" applyFill="1" applyBorder="1" applyAlignment="1" applyProtection="1">
      <alignment horizontal="left" wrapText="1" indent="2"/>
    </xf>
    <xf numFmtId="0" fontId="3" fillId="0" borderId="21" xfId="56" applyFont="1" applyFill="1" applyBorder="1" applyAlignment="1" applyProtection="1">
      <alignment horizontal="center" vertical="center" wrapText="1"/>
    </xf>
    <xf numFmtId="0" fontId="3" fillId="0" borderId="41" xfId="56" applyFont="1" applyFill="1" applyBorder="1" applyAlignment="1" applyProtection="1">
      <alignment horizontal="center" vertical="center" wrapText="1"/>
    </xf>
    <xf numFmtId="0" fontId="3" fillId="0" borderId="22" xfId="56" applyFont="1" applyFill="1" applyBorder="1" applyAlignment="1" applyProtection="1">
      <alignment horizontal="center" vertical="center" wrapText="1"/>
    </xf>
    <xf numFmtId="0" fontId="3" fillId="0" borderId="34" xfId="56" applyFont="1" applyFill="1" applyBorder="1" applyAlignment="1" applyProtection="1">
      <alignment horizontal="justify" wrapText="1"/>
    </xf>
    <xf numFmtId="10" fontId="54" fillId="0" borderId="64" xfId="49" applyNumberFormat="1" applyFont="1" applyFill="1" applyBorder="1" applyAlignment="1">
      <alignment horizontal="center" wrapText="1"/>
    </xf>
    <xf numFmtId="10" fontId="54" fillId="0" borderId="65" xfId="49" applyNumberFormat="1" applyFont="1" applyFill="1" applyBorder="1" applyAlignment="1">
      <alignment horizontal="center" wrapText="1"/>
    </xf>
    <xf numFmtId="10" fontId="54" fillId="0" borderId="66" xfId="49" applyNumberFormat="1" applyFont="1" applyFill="1" applyBorder="1" applyAlignment="1">
      <alignment horizontal="center" wrapText="1"/>
    </xf>
    <xf numFmtId="10" fontId="2" fillId="0" borderId="0" xfId="46" applyNumberFormat="1" applyFont="1"/>
    <xf numFmtId="0" fontId="3" fillId="0" borderId="36" xfId="56" applyFont="1" applyFill="1" applyBorder="1" applyAlignment="1" applyProtection="1">
      <alignment horizontal="justify" wrapText="1"/>
    </xf>
    <xf numFmtId="10" fontId="2" fillId="0" borderId="39" xfId="49" applyNumberFormat="1" applyFont="1" applyFill="1" applyBorder="1" applyAlignment="1">
      <alignment horizontal="center" wrapText="1"/>
    </xf>
    <xf numFmtId="10" fontId="2" fillId="0" borderId="67" xfId="49" applyNumberFormat="1" applyFont="1" applyFill="1" applyBorder="1" applyAlignment="1">
      <alignment horizontal="center" wrapText="1"/>
    </xf>
    <xf numFmtId="10" fontId="2" fillId="0" borderId="38" xfId="49" applyNumberFormat="1" applyFont="1" applyFill="1" applyBorder="1" applyAlignment="1">
      <alignment horizontal="center" wrapText="1"/>
    </xf>
    <xf numFmtId="0" fontId="43" fillId="0" borderId="26" xfId="46" applyFont="1" applyFill="1" applyBorder="1" applyAlignment="1">
      <alignment wrapText="1"/>
    </xf>
    <xf numFmtId="10" fontId="19" fillId="0" borderId="27" xfId="46" applyNumberFormat="1" applyFont="1" applyBorder="1"/>
    <xf numFmtId="10" fontId="19" fillId="0" borderId="2" xfId="46" applyNumberFormat="1" applyFont="1" applyBorder="1"/>
    <xf numFmtId="10" fontId="19" fillId="0" borderId="68" xfId="46" applyNumberFormat="1" applyFont="1" applyBorder="1"/>
    <xf numFmtId="0" fontId="43" fillId="0" borderId="23" xfId="46" applyFont="1" applyFill="1" applyBorder="1" applyAlignment="1">
      <alignment wrapText="1"/>
    </xf>
    <xf numFmtId="10" fontId="19" fillId="0" borderId="24" xfId="46" applyNumberFormat="1" applyFont="1" applyBorder="1"/>
    <xf numFmtId="10" fontId="19" fillId="0" borderId="63" xfId="46" applyNumberFormat="1" applyFont="1" applyBorder="1"/>
    <xf numFmtId="10" fontId="19" fillId="0" borderId="25" xfId="46" applyNumberFormat="1" applyFont="1" applyBorder="1"/>
    <xf numFmtId="10" fontId="19" fillId="0" borderId="15" xfId="46" applyNumberFormat="1" applyFont="1" applyBorder="1"/>
    <xf numFmtId="0" fontId="43" fillId="0" borderId="28" xfId="46" applyFont="1" applyFill="1" applyBorder="1" applyAlignment="1">
      <alignment wrapText="1"/>
    </xf>
    <xf numFmtId="10" fontId="19" fillId="0" borderId="29" xfId="46" applyNumberFormat="1" applyFont="1" applyBorder="1"/>
    <xf numFmtId="10" fontId="19" fillId="0" borderId="17" xfId="46" applyNumberFormat="1" applyFont="1" applyBorder="1"/>
    <xf numFmtId="10" fontId="19" fillId="0" borderId="19" xfId="46" applyNumberFormat="1" applyFont="1" applyBorder="1"/>
    <xf numFmtId="0" fontId="4" fillId="0" borderId="0" xfId="46" applyFont="1"/>
    <xf numFmtId="0" fontId="2" fillId="0" borderId="0" xfId="46" applyFont="1" applyAlignment="1">
      <alignment wrapText="1"/>
    </xf>
    <xf numFmtId="0" fontId="2" fillId="0" borderId="66" xfId="55" applyFont="1" applyBorder="1" applyAlignment="1" applyProtection="1">
      <alignment wrapText="1"/>
    </xf>
    <xf numFmtId="0" fontId="2" fillId="0" borderId="15" xfId="55" applyFont="1" applyBorder="1" applyAlignment="1" applyProtection="1">
      <alignment wrapText="1"/>
    </xf>
    <xf numFmtId="0" fontId="2" fillId="0" borderId="15" xfId="55" applyFont="1" applyFill="1" applyBorder="1" applyAlignment="1" applyProtection="1">
      <alignment wrapText="1"/>
    </xf>
    <xf numFmtId="0" fontId="2" fillId="0" borderId="19" xfId="55" applyFont="1" applyFill="1" applyBorder="1" applyAlignment="1" applyProtection="1">
      <alignment wrapText="1"/>
    </xf>
    <xf numFmtId="0" fontId="3" fillId="0" borderId="20" xfId="46" applyFont="1" applyBorder="1" applyAlignment="1">
      <alignment horizontal="center"/>
    </xf>
    <xf numFmtId="14" fontId="2" fillId="0" borderId="53" xfId="46" applyNumberFormat="1" applyFont="1" applyBorder="1" applyAlignment="1">
      <alignment horizontal="center"/>
    </xf>
    <xf numFmtId="0" fontId="2" fillId="0" borderId="23" xfId="46" applyFont="1" applyBorder="1" applyAlignment="1">
      <alignment horizontal="center"/>
    </xf>
    <xf numFmtId="14" fontId="2" fillId="0" borderId="45" xfId="46" applyNumberFormat="1" applyFont="1" applyBorder="1" applyAlignment="1">
      <alignment horizontal="center"/>
    </xf>
    <xf numFmtId="0" fontId="2" fillId="0" borderId="26" xfId="46" applyFont="1" applyBorder="1" applyAlignment="1">
      <alignment horizontal="center"/>
    </xf>
    <xf numFmtId="0" fontId="2" fillId="0" borderId="45" xfId="46" applyFont="1" applyBorder="1" applyAlignment="1">
      <alignment horizontal="center"/>
    </xf>
    <xf numFmtId="14" fontId="2" fillId="0" borderId="50" xfId="46" applyNumberFormat="1" applyFont="1" applyBorder="1" applyAlignment="1">
      <alignment horizontal="center"/>
    </xf>
    <xf numFmtId="0" fontId="2" fillId="0" borderId="28" xfId="46" applyFont="1" applyBorder="1" applyAlignment="1">
      <alignment horizontal="center"/>
    </xf>
    <xf numFmtId="0" fontId="3" fillId="0" borderId="43" xfId="46" applyFont="1" applyBorder="1"/>
    <xf numFmtId="0" fontId="3" fillId="0" borderId="34" xfId="46" applyFont="1" applyBorder="1"/>
    <xf numFmtId="0" fontId="3" fillId="0" borderId="45" xfId="46" applyFont="1" applyBorder="1"/>
    <xf numFmtId="0" fontId="3" fillId="0" borderId="26" xfId="46" applyFont="1" applyBorder="1"/>
    <xf numFmtId="0" fontId="3" fillId="0" borderId="50" xfId="46" applyFont="1" applyBorder="1"/>
    <xf numFmtId="0" fontId="3" fillId="0" borderId="28" xfId="46" applyFont="1" applyBorder="1"/>
    <xf numFmtId="0" fontId="2" fillId="0" borderId="34" xfId="46" applyFont="1" applyBorder="1"/>
    <xf numFmtId="0" fontId="2" fillId="0" borderId="26" xfId="46" applyFont="1" applyBorder="1"/>
    <xf numFmtId="0" fontId="2" fillId="0" borderId="28" xfId="46" applyFont="1" applyBorder="1"/>
    <xf numFmtId="0" fontId="43" fillId="0" borderId="20" xfId="46" applyFont="1" applyBorder="1" applyAlignment="1">
      <alignment horizontal="center" wrapText="1"/>
    </xf>
    <xf numFmtId="0" fontId="19" fillId="0" borderId="31" xfId="46" applyFont="1" applyBorder="1" applyAlignment="1">
      <alignment horizontal="center"/>
    </xf>
    <xf numFmtId="0" fontId="19" fillId="0" borderId="31" xfId="46" applyFont="1" applyBorder="1" applyAlignment="1">
      <alignment horizontal="center" wrapText="1"/>
    </xf>
    <xf numFmtId="0" fontId="2" fillId="0" borderId="0" xfId="54" applyFont="1"/>
    <xf numFmtId="0" fontId="3" fillId="0" borderId="0" xfId="54" applyFont="1"/>
    <xf numFmtId="0" fontId="2" fillId="0" borderId="2" xfId="54" applyFont="1" applyBorder="1" applyAlignment="1">
      <alignment wrapText="1"/>
    </xf>
    <xf numFmtId="0" fontId="2" fillId="0" borderId="0" xfId="54" applyFont="1" applyAlignment="1">
      <alignment wrapText="1"/>
    </xf>
    <xf numFmtId="0" fontId="2" fillId="0" borderId="69" xfId="54" applyFont="1" applyBorder="1" applyAlignment="1">
      <alignment wrapText="1"/>
    </xf>
    <xf numFmtId="0" fontId="2" fillId="0" borderId="0" xfId="54" applyFont="1" applyBorder="1"/>
    <xf numFmtId="0" fontId="2" fillId="0" borderId="70" xfId="54" applyFont="1" applyBorder="1"/>
    <xf numFmtId="0" fontId="9" fillId="0" borderId="2" xfId="54" applyFont="1" applyFill="1" applyBorder="1" applyAlignment="1">
      <alignment vertical="top" wrapText="1"/>
    </xf>
    <xf numFmtId="175" fontId="9" fillId="0" borderId="2" xfId="61" applyNumberFormat="1" applyFont="1" applyFill="1" applyBorder="1" applyAlignment="1">
      <alignment horizontal="center" vertical="center" wrapText="1"/>
    </xf>
    <xf numFmtId="0" fontId="9" fillId="0" borderId="59" xfId="54" applyFont="1" applyBorder="1"/>
    <xf numFmtId="0" fontId="2" fillId="0" borderId="54" xfId="54" applyFont="1" applyBorder="1"/>
    <xf numFmtId="0" fontId="2" fillId="0" borderId="24" xfId="54" applyFont="1" applyBorder="1"/>
    <xf numFmtId="0" fontId="42" fillId="0" borderId="0" xfId="54" applyFont="1" applyFill="1" applyBorder="1" applyAlignment="1">
      <alignment vertical="top" wrapText="1"/>
    </xf>
    <xf numFmtId="0" fontId="3" fillId="0" borderId="2" xfId="54" applyFont="1" applyBorder="1" applyAlignment="1">
      <alignment horizontal="center" wrapText="1"/>
    </xf>
    <xf numFmtId="0" fontId="3" fillId="0" borderId="2" xfId="54" applyFont="1" applyBorder="1" applyAlignment="1">
      <alignment horizontal="center"/>
    </xf>
    <xf numFmtId="177" fontId="2" fillId="0" borderId="2" xfId="54" applyNumberFormat="1" applyFont="1" applyBorder="1" applyAlignment="1">
      <alignment horizontal="center" vertical="center"/>
    </xf>
    <xf numFmtId="3" fontId="9" fillId="0" borderId="2" xfId="67" applyNumberFormat="1" applyFont="1" applyFill="1" applyBorder="1" applyAlignment="1">
      <alignment horizontal="center" vertical="center" wrapText="1"/>
    </xf>
    <xf numFmtId="177" fontId="9" fillId="0" borderId="2" xfId="67" applyNumberFormat="1" applyFont="1" applyFill="1" applyBorder="1" applyAlignment="1">
      <alignment horizontal="center" vertical="center" wrapText="1"/>
    </xf>
    <xf numFmtId="0" fontId="3" fillId="25" borderId="2" xfId="54" applyFont="1" applyFill="1" applyBorder="1" applyAlignment="1">
      <alignment horizontal="center" vertical="center" wrapText="1"/>
    </xf>
    <xf numFmtId="0" fontId="3" fillId="0" borderId="2" xfId="54" applyFont="1" applyBorder="1" applyAlignment="1">
      <alignment vertical="top" wrapText="1"/>
    </xf>
    <xf numFmtId="177" fontId="3" fillId="0" borderId="2" xfId="54" applyNumberFormat="1" applyFont="1" applyBorder="1" applyAlignment="1">
      <alignment horizontal="center" vertical="center" wrapText="1"/>
    </xf>
    <xf numFmtId="0" fontId="4" fillId="0" borderId="2" xfId="54" applyFont="1" applyBorder="1" applyAlignment="1">
      <alignment wrapText="1"/>
    </xf>
    <xf numFmtId="175" fontId="4" fillId="0" borderId="2" xfId="61" applyNumberFormat="1" applyFont="1" applyBorder="1" applyAlignment="1">
      <alignment horizontal="center" vertical="center" wrapText="1"/>
    </xf>
    <xf numFmtId="0" fontId="4" fillId="0" borderId="2" xfId="54" applyFont="1" applyBorder="1" applyAlignment="1">
      <alignment vertical="top" wrapText="1"/>
    </xf>
    <xf numFmtId="0" fontId="55" fillId="0" borderId="0" xfId="54" applyAlignment="1"/>
    <xf numFmtId="0" fontId="11" fillId="0" borderId="0" xfId="32" applyAlignment="1" applyProtection="1"/>
    <xf numFmtId="0" fontId="3" fillId="0" borderId="0" xfId="0" applyFont="1" applyFill="1" applyAlignment="1">
      <alignment horizontal="center"/>
    </xf>
    <xf numFmtId="0" fontId="3" fillId="0" borderId="0" xfId="42" applyFont="1" applyAlignment="1">
      <alignment horizontal="center"/>
    </xf>
    <xf numFmtId="0" fontId="2" fillId="0" borderId="14" xfId="0" applyFont="1" applyBorder="1" applyAlignment="1">
      <alignment horizontal="center"/>
    </xf>
    <xf numFmtId="0" fontId="2" fillId="0" borderId="16" xfId="0" applyFont="1" applyBorder="1" applyAlignment="1"/>
    <xf numFmtId="3" fontId="2" fillId="0" borderId="26" xfId="0" applyNumberFormat="1" applyFont="1" applyBorder="1" applyAlignment="1">
      <alignment horizontal="center"/>
    </xf>
    <xf numFmtId="1" fontId="2" fillId="0" borderId="28" xfId="0" applyNumberFormat="1" applyFont="1" applyBorder="1" applyAlignment="1">
      <alignment horizontal="center"/>
    </xf>
    <xf numFmtId="15" fontId="15" fillId="0" borderId="26" xfId="52" applyNumberFormat="1" applyFont="1" applyBorder="1" applyAlignment="1">
      <alignment horizontal="center"/>
    </xf>
    <xf numFmtId="15" fontId="15" fillId="0" borderId="28" xfId="52" applyNumberFormat="1" applyFont="1" applyBorder="1" applyAlignment="1">
      <alignment horizontal="center"/>
    </xf>
    <xf numFmtId="176" fontId="15" fillId="0" borderId="26" xfId="52" applyNumberFormat="1" applyFont="1" applyBorder="1" applyAlignment="1">
      <alignment horizontal="center"/>
    </xf>
    <xf numFmtId="176" fontId="15" fillId="0" borderId="28" xfId="52" applyNumberFormat="1" applyFont="1" applyBorder="1" applyAlignment="1">
      <alignment horizontal="center"/>
    </xf>
    <xf numFmtId="0" fontId="2" fillId="0" borderId="26" xfId="0" applyFont="1" applyFill="1" applyBorder="1" applyAlignment="1">
      <alignment horizontal="center"/>
    </xf>
    <xf numFmtId="172" fontId="2" fillId="0" borderId="26" xfId="0" applyNumberFormat="1" applyFont="1" applyFill="1" applyBorder="1" applyAlignment="1">
      <alignment horizontal="center"/>
    </xf>
    <xf numFmtId="172" fontId="2" fillId="0" borderId="28" xfId="0" applyNumberFormat="1" applyFont="1" applyFill="1" applyBorder="1" applyAlignment="1">
      <alignment horizontal="center"/>
    </xf>
    <xf numFmtId="0" fontId="2" fillId="0" borderId="28" xfId="0" applyFont="1" applyFill="1" applyBorder="1" applyAlignment="1">
      <alignment horizontal="center"/>
    </xf>
    <xf numFmtId="14" fontId="0" fillId="0" borderId="26" xfId="0" applyNumberFormat="1" applyBorder="1" applyAlignment="1">
      <alignment horizontal="center"/>
    </xf>
    <xf numFmtId="14" fontId="0" fillId="0" borderId="28" xfId="0" applyNumberFormat="1" applyBorder="1" applyAlignment="1">
      <alignment horizontal="center"/>
    </xf>
    <xf numFmtId="0" fontId="0" fillId="0" borderId="26" xfId="0" applyBorder="1" applyAlignment="1">
      <alignment horizontal="center"/>
    </xf>
    <xf numFmtId="0" fontId="0" fillId="0" borderId="28" xfId="0" applyBorder="1" applyAlignment="1">
      <alignment horizontal="center"/>
    </xf>
    <xf numFmtId="14" fontId="2" fillId="0" borderId="26" xfId="0" applyNumberFormat="1" applyFont="1" applyBorder="1" applyAlignment="1">
      <alignment horizontal="center"/>
    </xf>
    <xf numFmtId="14" fontId="2" fillId="0" borderId="28" xfId="0" applyNumberFormat="1" applyFont="1" applyBorder="1" applyAlignment="1">
      <alignment horizontal="center"/>
    </xf>
    <xf numFmtId="0" fontId="2" fillId="0" borderId="26" xfId="0" applyFont="1" applyBorder="1" applyAlignment="1">
      <alignment horizontal="center"/>
    </xf>
    <xf numFmtId="0" fontId="2" fillId="0" borderId="28" xfId="0" applyFont="1" applyBorder="1" applyAlignment="1">
      <alignment horizontal="center"/>
    </xf>
    <xf numFmtId="2" fontId="0" fillId="0" borderId="26" xfId="0" applyNumberFormat="1" applyBorder="1" applyAlignment="1">
      <alignment horizontal="center"/>
    </xf>
    <xf numFmtId="2" fontId="0" fillId="0" borderId="28" xfId="0" applyNumberFormat="1" applyBorder="1" applyAlignment="1">
      <alignment horizontal="center"/>
    </xf>
    <xf numFmtId="14" fontId="0" fillId="0" borderId="26" xfId="0" applyNumberFormat="1" applyFill="1" applyBorder="1" applyAlignment="1">
      <alignment horizontal="center"/>
    </xf>
    <xf numFmtId="0" fontId="0" fillId="0" borderId="26" xfId="0" applyFill="1" applyBorder="1" applyAlignment="1">
      <alignment horizontal="center"/>
    </xf>
    <xf numFmtId="17" fontId="2" fillId="0" borderId="26" xfId="0" applyNumberFormat="1" applyFont="1" applyBorder="1" applyAlignment="1">
      <alignment horizontal="center"/>
    </xf>
    <xf numFmtId="17" fontId="2" fillId="0" borderId="28" xfId="0" applyNumberFormat="1" applyFont="1" applyBorder="1" applyAlignment="1">
      <alignment horizontal="center"/>
    </xf>
    <xf numFmtId="2" fontId="2" fillId="0" borderId="26" xfId="0" applyNumberFormat="1" applyFont="1" applyBorder="1" applyAlignment="1">
      <alignment horizontal="center"/>
    </xf>
    <xf numFmtId="2" fontId="2" fillId="0" borderId="28" xfId="0" applyNumberFormat="1" applyFont="1" applyBorder="1" applyAlignment="1">
      <alignment horizontal="center"/>
    </xf>
    <xf numFmtId="0" fontId="2" fillId="0" borderId="26" xfId="0" applyFont="1" applyFill="1" applyBorder="1"/>
    <xf numFmtId="0" fontId="2" fillId="0" borderId="28" xfId="0" applyFont="1" applyFill="1" applyBorder="1"/>
    <xf numFmtId="174" fontId="2" fillId="0" borderId="26" xfId="0" applyNumberFormat="1" applyFont="1" applyFill="1" applyBorder="1"/>
    <xf numFmtId="174" fontId="2" fillId="0" borderId="28" xfId="0" applyNumberFormat="1" applyFont="1" applyFill="1" applyBorder="1"/>
    <xf numFmtId="0" fontId="2" fillId="0" borderId="34" xfId="0" applyFont="1" applyBorder="1" applyAlignment="1"/>
    <xf numFmtId="2" fontId="2" fillId="0" borderId="26" xfId="0" applyNumberFormat="1" applyFont="1" applyFill="1" applyBorder="1" applyAlignment="1">
      <alignment horizontal="center"/>
    </xf>
    <xf numFmtId="2" fontId="2" fillId="0" borderId="28" xfId="0" applyNumberFormat="1" applyFont="1" applyFill="1" applyBorder="1" applyAlignment="1">
      <alignment horizontal="center"/>
    </xf>
    <xf numFmtId="14" fontId="2" fillId="0" borderId="34" xfId="0" applyNumberFormat="1" applyFont="1" applyFill="1" applyBorder="1" applyAlignment="1">
      <alignment horizontal="left"/>
    </xf>
    <xf numFmtId="14" fontId="2" fillId="0" borderId="26" xfId="0" applyNumberFormat="1" applyFont="1" applyFill="1" applyBorder="1" applyAlignment="1">
      <alignment horizontal="left"/>
    </xf>
    <xf numFmtId="14" fontId="2" fillId="0" borderId="28" xfId="0" applyNumberFormat="1" applyFont="1" applyFill="1" applyBorder="1" applyAlignment="1">
      <alignment horizontal="left"/>
    </xf>
    <xf numFmtId="2" fontId="2" fillId="0" borderId="34" xfId="0" applyNumberFormat="1" applyFont="1" applyFill="1" applyBorder="1" applyAlignment="1">
      <alignment horizontal="center" wrapText="1"/>
    </xf>
    <xf numFmtId="14" fontId="2" fillId="0" borderId="26" xfId="0" applyNumberFormat="1" applyFont="1" applyFill="1" applyBorder="1" applyAlignment="1">
      <alignment horizontal="center"/>
    </xf>
    <xf numFmtId="14" fontId="2" fillId="0" borderId="28" xfId="0" applyNumberFormat="1" applyFont="1" applyFill="1" applyBorder="1" applyAlignment="1">
      <alignment horizontal="center"/>
    </xf>
    <xf numFmtId="0" fontId="15" fillId="0" borderId="26" xfId="0" applyFont="1" applyFill="1" applyBorder="1" applyAlignment="1">
      <alignment horizontal="center"/>
    </xf>
    <xf numFmtId="0" fontId="15" fillId="0" borderId="28" xfId="0" applyFont="1" applyFill="1" applyBorder="1" applyAlignment="1">
      <alignment horizontal="center"/>
    </xf>
    <xf numFmtId="2" fontId="15" fillId="0" borderId="26" xfId="0" applyNumberFormat="1" applyFont="1" applyFill="1" applyBorder="1" applyAlignment="1">
      <alignment horizontal="center"/>
    </xf>
    <xf numFmtId="2" fontId="15" fillId="0" borderId="28" xfId="0" applyNumberFormat="1" applyFont="1" applyFill="1" applyBorder="1" applyAlignment="1">
      <alignment horizontal="center"/>
    </xf>
    <xf numFmtId="175" fontId="2" fillId="0" borderId="18" xfId="45" applyNumberFormat="1" applyFont="1" applyBorder="1"/>
    <xf numFmtId="175" fontId="2" fillId="0" borderId="32" xfId="45" applyNumberFormat="1" applyFont="1" applyBorder="1"/>
    <xf numFmtId="175" fontId="2" fillId="0" borderId="31" xfId="45" applyNumberFormat="1" applyFont="1" applyBorder="1"/>
    <xf numFmtId="0" fontId="2" fillId="0" borderId="20" xfId="45" applyFont="1" applyBorder="1" applyAlignment="1">
      <alignment horizontal="left" vertical="center" wrapText="1"/>
    </xf>
    <xf numFmtId="175" fontId="2" fillId="0" borderId="57" xfId="45" applyNumberFormat="1" applyFont="1" applyBorder="1"/>
    <xf numFmtId="175" fontId="2" fillId="0" borderId="20" xfId="45" applyNumberFormat="1" applyFont="1" applyBorder="1"/>
    <xf numFmtId="175" fontId="2" fillId="0" borderId="30" xfId="45" applyNumberFormat="1" applyFont="1" applyBorder="1"/>
    <xf numFmtId="0" fontId="2" fillId="0" borderId="23" xfId="0" applyFont="1" applyBorder="1" applyAlignment="1">
      <alignment horizontal="center"/>
    </xf>
    <xf numFmtId="0" fontId="3" fillId="28" borderId="2" xfId="0" applyFont="1" applyFill="1" applyBorder="1" applyAlignment="1">
      <alignment horizontal="left"/>
    </xf>
    <xf numFmtId="0" fontId="0" fillId="29" borderId="0" xfId="0" applyFill="1" applyBorder="1" applyAlignment="1"/>
    <xf numFmtId="0" fontId="3" fillId="29" borderId="0" xfId="0" applyFont="1" applyFill="1" applyAlignment="1">
      <alignment horizontal="center"/>
    </xf>
    <xf numFmtId="0" fontId="23" fillId="28" borderId="2" xfId="32" applyFont="1" applyFill="1" applyBorder="1" applyAlignment="1" applyProtection="1"/>
    <xf numFmtId="0" fontId="3" fillId="29" borderId="0" xfId="0" applyFont="1" applyFill="1" applyBorder="1" applyAlignment="1"/>
    <xf numFmtId="0" fontId="7" fillId="29" borderId="0" xfId="0" applyFont="1" applyFill="1" applyBorder="1" applyAlignment="1">
      <alignment horizontal="center"/>
    </xf>
    <xf numFmtId="0" fontId="45" fillId="28" borderId="2" xfId="0" applyFont="1" applyFill="1" applyBorder="1" applyAlignment="1">
      <alignment horizontal="left"/>
    </xf>
    <xf numFmtId="0" fontId="23" fillId="28" borderId="2" xfId="32" applyFont="1" applyFill="1" applyBorder="1" applyAlignment="1" applyProtection="1">
      <alignment horizontal="left"/>
    </xf>
    <xf numFmtId="2" fontId="2" fillId="0" borderId="23" xfId="0" applyNumberFormat="1" applyFont="1" applyBorder="1" applyAlignment="1">
      <alignment horizontal="center"/>
    </xf>
    <xf numFmtId="0" fontId="2" fillId="0" borderId="20" xfId="0" applyFont="1" applyBorder="1" applyAlignment="1">
      <alignment horizontal="center" wrapText="1"/>
    </xf>
    <xf numFmtId="0" fontId="3" fillId="28" borderId="2" xfId="0" applyFont="1" applyFill="1" applyBorder="1"/>
    <xf numFmtId="0" fontId="0" fillId="29" borderId="0" xfId="0" applyFill="1" applyBorder="1" applyAlignment="1">
      <alignment horizontal="center"/>
    </xf>
    <xf numFmtId="0" fontId="7" fillId="29" borderId="0" xfId="0" applyFont="1" applyFill="1" applyAlignment="1">
      <alignment horizontal="center"/>
    </xf>
    <xf numFmtId="0" fontId="15" fillId="0" borderId="23" xfId="0" applyFont="1" applyFill="1" applyBorder="1" applyAlignment="1">
      <alignment horizontal="center"/>
    </xf>
    <xf numFmtId="2" fontId="15" fillId="0" borderId="23" xfId="0" applyNumberFormat="1" applyFont="1" applyFill="1" applyBorder="1" applyAlignment="1">
      <alignment horizontal="center"/>
    </xf>
    <xf numFmtId="0" fontId="15" fillId="0" borderId="20" xfId="0" applyFont="1" applyFill="1" applyBorder="1" applyAlignment="1">
      <alignment horizontal="center" wrapText="1"/>
    </xf>
    <xf numFmtId="14" fontId="2" fillId="0" borderId="23" xfId="0" applyNumberFormat="1" applyFont="1" applyFill="1" applyBorder="1" applyAlignment="1">
      <alignment horizontal="center"/>
    </xf>
    <xf numFmtId="2" fontId="2" fillId="0" borderId="23" xfId="0" applyNumberFormat="1" applyFont="1" applyFill="1" applyBorder="1" applyAlignment="1">
      <alignment horizontal="center"/>
    </xf>
    <xf numFmtId="2" fontId="2" fillId="0" borderId="28" xfId="0" applyNumberFormat="1" applyFont="1" applyFill="1" applyBorder="1" applyAlignment="1">
      <alignment horizontal="center" wrapText="1"/>
    </xf>
    <xf numFmtId="0" fontId="4" fillId="0" borderId="0" xfId="0" applyFont="1"/>
    <xf numFmtId="14" fontId="2" fillId="0" borderId="23" xfId="0" applyNumberFormat="1" applyFont="1" applyFill="1" applyBorder="1" applyAlignment="1">
      <alignment horizontal="left"/>
    </xf>
    <xf numFmtId="0" fontId="2" fillId="0" borderId="20" xfId="0" applyFont="1" applyBorder="1" applyAlignment="1"/>
    <xf numFmtId="0" fontId="2" fillId="0" borderId="23" xfId="0" applyFont="1" applyFill="1" applyBorder="1"/>
    <xf numFmtId="174" fontId="2" fillId="0" borderId="23" xfId="0" applyNumberFormat="1" applyFont="1" applyFill="1" applyBorder="1"/>
    <xf numFmtId="0" fontId="2" fillId="0" borderId="20" xfId="0" applyFont="1" applyFill="1" applyBorder="1"/>
    <xf numFmtId="17" fontId="2" fillId="0" borderId="23" xfId="0" applyNumberFormat="1" applyFont="1" applyBorder="1" applyAlignment="1">
      <alignment horizontal="center"/>
    </xf>
    <xf numFmtId="0" fontId="2" fillId="0" borderId="20" xfId="0" applyFont="1" applyBorder="1" applyAlignment="1">
      <alignment horizontal="center" vertical="center"/>
    </xf>
    <xf numFmtId="0" fontId="2" fillId="0" borderId="20" xfId="0" applyFont="1" applyBorder="1" applyAlignment="1">
      <alignment horizontal="center" vertical="center" wrapText="1"/>
    </xf>
    <xf numFmtId="14" fontId="0" fillId="0" borderId="23" xfId="0" applyNumberFormat="1" applyBorder="1" applyAlignment="1">
      <alignment horizontal="center"/>
    </xf>
    <xf numFmtId="0" fontId="0" fillId="0" borderId="23" xfId="0" applyBorder="1" applyAlignment="1">
      <alignment horizontal="center"/>
    </xf>
    <xf numFmtId="0" fontId="0" fillId="0" borderId="20" xfId="0" applyBorder="1" applyAlignment="1">
      <alignment horizontal="center" wrapText="1"/>
    </xf>
    <xf numFmtId="172" fontId="2" fillId="0" borderId="23" xfId="0" applyNumberFormat="1" applyFont="1" applyFill="1" applyBorder="1" applyAlignment="1">
      <alignment horizontal="center"/>
    </xf>
    <xf numFmtId="0" fontId="2" fillId="0" borderId="23" xfId="0" applyFont="1" applyFill="1" applyBorder="1" applyAlignment="1">
      <alignment horizontal="center"/>
    </xf>
    <xf numFmtId="0" fontId="2" fillId="0" borderId="20" xfId="0" applyFont="1" applyFill="1" applyBorder="1" applyAlignment="1">
      <alignment horizontal="center"/>
    </xf>
    <xf numFmtId="0" fontId="2" fillId="0" borderId="20" xfId="0" applyFont="1" applyFill="1" applyBorder="1" applyAlignment="1">
      <alignment horizontal="center" wrapText="1"/>
    </xf>
    <xf numFmtId="0" fontId="2" fillId="0" borderId="35" xfId="0" applyFont="1" applyBorder="1" applyAlignment="1">
      <alignment horizontal="center"/>
    </xf>
    <xf numFmtId="3" fontId="2" fillId="0" borderId="23" xfId="0" applyNumberFormat="1" applyFont="1" applyBorder="1" applyAlignment="1">
      <alignment horizontal="center"/>
    </xf>
    <xf numFmtId="0" fontId="0" fillId="0" borderId="40" xfId="0" applyBorder="1" applyAlignment="1">
      <alignment horizontal="center"/>
    </xf>
    <xf numFmtId="0" fontId="0" fillId="0" borderId="20" xfId="0" applyBorder="1"/>
    <xf numFmtId="0" fontId="2" fillId="0" borderId="0" xfId="51" applyFont="1" applyFill="1" applyBorder="1"/>
    <xf numFmtId="0" fontId="2" fillId="0" borderId="0" xfId="51" applyFont="1" applyFill="1" applyBorder="1" applyAlignment="1">
      <alignment horizontal="left"/>
    </xf>
    <xf numFmtId="2" fontId="0" fillId="0" borderId="23" xfId="0" applyNumberFormat="1" applyBorder="1" applyAlignment="1">
      <alignment horizontal="center"/>
    </xf>
    <xf numFmtId="0" fontId="0" fillId="0" borderId="20" xfId="0" applyBorder="1" applyAlignment="1">
      <alignment horizontal="center"/>
    </xf>
    <xf numFmtId="14" fontId="2" fillId="0" borderId="23" xfId="0" applyNumberFormat="1" applyFont="1" applyBorder="1" applyAlignment="1">
      <alignment horizontal="center"/>
    </xf>
    <xf numFmtId="15" fontId="15" fillId="0" borderId="23" xfId="52" applyNumberFormat="1" applyFont="1" applyBorder="1" applyAlignment="1">
      <alignment horizontal="center"/>
    </xf>
    <xf numFmtId="176" fontId="15" fillId="0" borderId="23" xfId="52" applyNumberFormat="1" applyFont="1" applyBorder="1" applyAlignment="1">
      <alignment horizontal="center"/>
    </xf>
    <xf numFmtId="0" fontId="2" fillId="0" borderId="20" xfId="0" applyFont="1" applyBorder="1" applyAlignment="1">
      <alignment horizontal="center"/>
    </xf>
    <xf numFmtId="176" fontId="2" fillId="0" borderId="20" xfId="52" applyNumberFormat="1" applyFont="1" applyBorder="1" applyAlignment="1">
      <alignment horizontal="center" wrapText="1"/>
    </xf>
    <xf numFmtId="0" fontId="3" fillId="0" borderId="0" xfId="46" applyFont="1"/>
    <xf numFmtId="0" fontId="2" fillId="0" borderId="71" xfId="55" applyFont="1" applyFill="1" applyBorder="1" applyAlignment="1" applyProtection="1">
      <alignment wrapText="1"/>
    </xf>
    <xf numFmtId="0" fontId="2" fillId="0" borderId="14" xfId="55" applyFont="1" applyFill="1" applyBorder="1" applyAlignment="1" applyProtection="1">
      <alignment wrapText="1"/>
    </xf>
    <xf numFmtId="0" fontId="2" fillId="0" borderId="16" xfId="55" applyFont="1" applyFill="1" applyBorder="1" applyAlignment="1" applyProtection="1">
      <alignment wrapText="1"/>
    </xf>
    <xf numFmtId="0" fontId="3" fillId="0" borderId="33" xfId="46" applyFont="1" applyBorder="1"/>
    <xf numFmtId="0" fontId="0" fillId="28" borderId="0" xfId="0" applyFill="1" applyBorder="1" applyAlignment="1"/>
    <xf numFmtId="0" fontId="3" fillId="28" borderId="0" xfId="0" applyFont="1" applyFill="1" applyAlignment="1">
      <alignment horizontal="center"/>
    </xf>
    <xf numFmtId="0" fontId="2" fillId="0" borderId="0" xfId="44" applyFont="1"/>
    <xf numFmtId="0" fontId="3" fillId="0" borderId="0" xfId="44" applyFont="1"/>
    <xf numFmtId="0" fontId="2" fillId="0" borderId="20" xfId="44" applyFont="1" applyBorder="1" applyAlignment="1">
      <alignment vertical="top" wrapText="1"/>
    </xf>
    <xf numFmtId="14" fontId="3" fillId="0" borderId="30" xfId="44" applyNumberFormat="1" applyFont="1" applyBorder="1" applyAlignment="1">
      <alignment vertical="top" wrapText="1"/>
    </xf>
    <xf numFmtId="0" fontId="2" fillId="0" borderId="32" xfId="44" applyFont="1" applyBorder="1" applyAlignment="1">
      <alignment vertical="top" wrapText="1"/>
    </xf>
    <xf numFmtId="0" fontId="2" fillId="0" borderId="31" xfId="44" applyFont="1" applyBorder="1" applyAlignment="1">
      <alignment horizontal="center" wrapText="1"/>
    </xf>
    <xf numFmtId="0" fontId="4" fillId="0" borderId="0" xfId="44" applyFont="1" applyFill="1" applyBorder="1" applyAlignment="1">
      <alignment wrapText="1"/>
    </xf>
    <xf numFmtId="0" fontId="2" fillId="0" borderId="34" xfId="44" applyFont="1" applyBorder="1" applyAlignment="1">
      <alignment wrapText="1"/>
    </xf>
    <xf numFmtId="0" fontId="2" fillId="0" borderId="34" xfId="44" applyFont="1" applyBorder="1"/>
    <xf numFmtId="0" fontId="2" fillId="0" borderId="26" xfId="44" applyFont="1" applyBorder="1" applyAlignment="1">
      <alignment wrapText="1"/>
    </xf>
    <xf numFmtId="0" fontId="2" fillId="0" borderId="26" xfId="44" applyFont="1" applyBorder="1"/>
    <xf numFmtId="0" fontId="2" fillId="0" borderId="28" xfId="44" applyFont="1" applyBorder="1" applyAlignment="1">
      <alignment wrapText="1"/>
    </xf>
    <xf numFmtId="0" fontId="2" fillId="0" borderId="28" xfId="44" applyFont="1" applyBorder="1"/>
    <xf numFmtId="0" fontId="2" fillId="0" borderId="20" xfId="44" applyFont="1" applyBorder="1"/>
    <xf numFmtId="49" fontId="2" fillId="0" borderId="20" xfId="44" applyNumberFormat="1" applyFont="1" applyBorder="1" applyAlignment="1">
      <alignment horizontal="center"/>
    </xf>
    <xf numFmtId="0" fontId="2" fillId="0" borderId="23" xfId="44" applyFont="1" applyBorder="1" applyAlignment="1">
      <alignment wrapText="1"/>
    </xf>
    <xf numFmtId="0" fontId="2" fillId="0" borderId="23" xfId="44" applyFont="1" applyBorder="1" applyAlignment="1">
      <alignment horizontal="center"/>
    </xf>
    <xf numFmtId="0" fontId="2" fillId="0" borderId="28" xfId="44" applyFont="1" applyBorder="1" applyAlignment="1">
      <alignment horizontal="center"/>
    </xf>
    <xf numFmtId="0" fontId="4" fillId="0" borderId="0" xfId="44" applyFont="1" applyFill="1" applyBorder="1"/>
    <xf numFmtId="14" fontId="2" fillId="0" borderId="20" xfId="44" applyNumberFormat="1" applyFont="1" applyBorder="1" applyAlignment="1">
      <alignment horizontal="center"/>
    </xf>
    <xf numFmtId="0" fontId="2" fillId="0" borderId="20" xfId="44" applyFont="1" applyBorder="1" applyAlignment="1">
      <alignment wrapText="1"/>
    </xf>
    <xf numFmtId="177" fontId="2" fillId="0" borderId="20" xfId="44" applyNumberFormat="1" applyFont="1" applyBorder="1"/>
    <xf numFmtId="0" fontId="2" fillId="0" borderId="32" xfId="44" applyFont="1" applyBorder="1" applyAlignment="1">
      <alignment wrapText="1"/>
    </xf>
    <xf numFmtId="177" fontId="2" fillId="0" borderId="32" xfId="44" applyNumberFormat="1" applyFont="1" applyBorder="1"/>
    <xf numFmtId="0" fontId="2" fillId="0" borderId="34" xfId="53" applyFont="1" applyBorder="1"/>
    <xf numFmtId="0" fontId="2" fillId="0" borderId="26" xfId="53" applyFont="1" applyBorder="1" applyAlignment="1">
      <alignment wrapText="1"/>
    </xf>
    <xf numFmtId="0" fontId="2" fillId="0" borderId="26" xfId="53" applyFont="1" applyBorder="1"/>
    <xf numFmtId="0" fontId="2" fillId="0" borderId="26" xfId="53" applyFont="1" applyFill="1" applyBorder="1"/>
    <xf numFmtId="0" fontId="2" fillId="0" borderId="28" xfId="53" applyFont="1" applyBorder="1" applyAlignment="1">
      <alignment wrapText="1"/>
    </xf>
    <xf numFmtId="0" fontId="2" fillId="0" borderId="28" xfId="53" applyFont="1" applyFill="1" applyBorder="1"/>
    <xf numFmtId="49" fontId="2" fillId="0" borderId="34" xfId="44" applyNumberFormat="1" applyFont="1" applyBorder="1"/>
    <xf numFmtId="177" fontId="2" fillId="0" borderId="26" xfId="44" applyNumberFormat="1" applyFont="1" applyBorder="1"/>
    <xf numFmtId="177" fontId="2" fillId="0" borderId="28" xfId="44" applyNumberFormat="1" applyFont="1" applyBorder="1"/>
    <xf numFmtId="0" fontId="2" fillId="0" borderId="0" xfId="44" applyFont="1" applyBorder="1"/>
    <xf numFmtId="14" fontId="2" fillId="0" borderId="34" xfId="44" applyNumberFormat="1" applyFont="1" applyBorder="1" applyAlignment="1">
      <alignment horizontal="center"/>
    </xf>
    <xf numFmtId="0" fontId="2" fillId="0" borderId="26" xfId="44" applyFont="1" applyFill="1" applyBorder="1" applyAlignment="1">
      <alignment wrapText="1"/>
    </xf>
    <xf numFmtId="182" fontId="2" fillId="0" borderId="26" xfId="67" applyNumberFormat="1" applyFont="1" applyFill="1" applyBorder="1"/>
    <xf numFmtId="0" fontId="2" fillId="0" borderId="28" xfId="44" applyFont="1" applyFill="1" applyBorder="1" applyAlignment="1">
      <alignment wrapText="1"/>
    </xf>
    <xf numFmtId="182" fontId="2" fillId="0" borderId="28" xfId="67" applyNumberFormat="1" applyFont="1" applyFill="1" applyBorder="1"/>
    <xf numFmtId="0" fontId="2" fillId="0" borderId="0" xfId="44" applyFont="1" applyFill="1" applyBorder="1" applyAlignment="1">
      <alignment horizontal="left"/>
    </xf>
    <xf numFmtId="3" fontId="2" fillId="0" borderId="40" xfId="44" applyNumberFormat="1" applyFont="1" applyBorder="1"/>
    <xf numFmtId="49" fontId="2" fillId="0" borderId="41" xfId="44" applyNumberFormat="1" applyFont="1" applyBorder="1"/>
    <xf numFmtId="49" fontId="2" fillId="0" borderId="22" xfId="44" applyNumberFormat="1" applyFont="1" applyBorder="1"/>
    <xf numFmtId="0" fontId="2" fillId="0" borderId="72" xfId="44" applyFont="1" applyBorder="1" applyAlignment="1">
      <alignment wrapText="1"/>
    </xf>
    <xf numFmtId="2" fontId="2" fillId="0" borderId="73" xfId="44" applyNumberFormat="1" applyFont="1" applyBorder="1"/>
    <xf numFmtId="2" fontId="2" fillId="0" borderId="74" xfId="44" applyNumberFormat="1" applyFont="1" applyBorder="1"/>
    <xf numFmtId="0" fontId="2" fillId="0" borderId="40" xfId="44" applyFont="1" applyBorder="1" applyAlignment="1">
      <alignment horizontal="center"/>
    </xf>
    <xf numFmtId="49" fontId="2" fillId="0" borderId="41" xfId="44" applyNumberFormat="1" applyFont="1" applyBorder="1" applyAlignment="1">
      <alignment horizontal="center"/>
    </xf>
    <xf numFmtId="49" fontId="2" fillId="0" borderId="22" xfId="44" applyNumberFormat="1" applyFont="1" applyBorder="1" applyAlignment="1">
      <alignment horizontal="center"/>
    </xf>
    <xf numFmtId="0" fontId="2" fillId="0" borderId="72" xfId="44" applyFont="1" applyBorder="1"/>
    <xf numFmtId="4" fontId="2" fillId="0" borderId="73" xfId="44" applyNumberFormat="1" applyFont="1" applyBorder="1"/>
    <xf numFmtId="4" fontId="2" fillId="0" borderId="74" xfId="44" applyNumberFormat="1" applyFont="1" applyBorder="1"/>
    <xf numFmtId="0" fontId="2" fillId="0" borderId="0" xfId="44" applyFont="1" applyFill="1" applyBorder="1"/>
    <xf numFmtId="4" fontId="2" fillId="0" borderId="0" xfId="44" applyNumberFormat="1" applyFont="1" applyBorder="1"/>
    <xf numFmtId="14" fontId="2" fillId="0" borderId="75" xfId="44" applyNumberFormat="1" applyFont="1" applyBorder="1" applyAlignment="1">
      <alignment horizontal="center" wrapText="1"/>
    </xf>
    <xf numFmtId="14" fontId="2" fillId="0" borderId="76" xfId="44" applyNumberFormat="1" applyFont="1" applyBorder="1" applyAlignment="1">
      <alignment horizontal="center" wrapText="1"/>
    </xf>
    <xf numFmtId="0" fontId="2" fillId="0" borderId="32" xfId="44" applyFont="1" applyBorder="1"/>
    <xf numFmtId="0" fontId="2" fillId="0" borderId="31" xfId="44" applyFont="1" applyBorder="1" applyAlignment="1">
      <alignment horizontal="center"/>
    </xf>
    <xf numFmtId="0" fontId="3" fillId="0" borderId="32" xfId="44" applyFont="1" applyBorder="1"/>
    <xf numFmtId="0" fontId="3" fillId="0" borderId="31" xfId="44" applyFont="1" applyBorder="1" applyAlignment="1">
      <alignment horizontal="center"/>
    </xf>
    <xf numFmtId="0" fontId="3" fillId="0" borderId="31" xfId="44" applyFont="1" applyBorder="1" applyAlignment="1">
      <alignment horizontal="center" wrapText="1"/>
    </xf>
    <xf numFmtId="0" fontId="3" fillId="0" borderId="34" xfId="44" applyFont="1" applyBorder="1"/>
    <xf numFmtId="49" fontId="3" fillId="0" borderId="43" xfId="44" applyNumberFormat="1" applyFont="1" applyBorder="1" applyAlignment="1">
      <alignment horizontal="center" vertical="center" wrapText="1"/>
    </xf>
    <xf numFmtId="49" fontId="3" fillId="0" borderId="34" xfId="44" applyNumberFormat="1" applyFont="1" applyBorder="1" applyAlignment="1">
      <alignment horizontal="center" vertical="center" wrapText="1"/>
    </xf>
    <xf numFmtId="182" fontId="2" fillId="0" borderId="45" xfId="67" applyNumberFormat="1" applyFont="1" applyBorder="1"/>
    <xf numFmtId="182" fontId="2" fillId="0" borderId="26" xfId="67" applyNumberFormat="1" applyFont="1" applyBorder="1"/>
    <xf numFmtId="182" fontId="2" fillId="0" borderId="50" xfId="67" applyNumberFormat="1" applyFont="1" applyBorder="1"/>
    <xf numFmtId="182" fontId="2" fillId="0" borderId="28" xfId="67" applyNumberFormat="1" applyFont="1" applyBorder="1"/>
    <xf numFmtId="0" fontId="2" fillId="0" borderId="33" xfId="44" applyFont="1" applyBorder="1"/>
    <xf numFmtId="49" fontId="2" fillId="0" borderId="20" xfId="44" applyNumberFormat="1" applyFont="1" applyBorder="1"/>
    <xf numFmtId="0" fontId="2" fillId="0" borderId="53" xfId="44" applyFont="1" applyBorder="1" applyAlignment="1">
      <alignment wrapText="1"/>
    </xf>
    <xf numFmtId="0" fontId="2" fillId="0" borderId="23" xfId="44" applyFont="1" applyBorder="1"/>
    <xf numFmtId="0" fontId="2" fillId="0" borderId="50" xfId="44" applyFont="1" applyBorder="1" applyAlignment="1">
      <alignment wrapText="1"/>
    </xf>
    <xf numFmtId="0" fontId="2" fillId="0" borderId="71" xfId="44" applyFont="1" applyBorder="1"/>
    <xf numFmtId="0" fontId="2" fillId="0" borderId="66" xfId="44" applyFont="1" applyBorder="1"/>
    <xf numFmtId="0" fontId="2" fillId="0" borderId="14" xfId="44" applyFont="1" applyBorder="1"/>
    <xf numFmtId="0" fontId="2" fillId="0" borderId="15" xfId="44" applyFont="1" applyBorder="1"/>
    <xf numFmtId="0" fontId="2" fillId="0" borderId="16" xfId="44" applyFont="1" applyBorder="1"/>
    <xf numFmtId="0" fontId="2" fillId="0" borderId="19" xfId="44" applyFont="1" applyBorder="1"/>
    <xf numFmtId="49" fontId="2" fillId="0" borderId="40" xfId="44" applyNumberFormat="1" applyFont="1" applyBorder="1" applyAlignment="1">
      <alignment horizontal="center"/>
    </xf>
    <xf numFmtId="174" fontId="2" fillId="0" borderId="72" xfId="44" applyNumberFormat="1" applyFont="1" applyBorder="1" applyAlignment="1">
      <alignment horizontal="center"/>
    </xf>
    <xf numFmtId="174" fontId="2" fillId="0" borderId="73" xfId="44" applyNumberFormat="1" applyFont="1" applyBorder="1" applyAlignment="1">
      <alignment horizontal="center"/>
    </xf>
    <xf numFmtId="174" fontId="2" fillId="0" borderId="74" xfId="44" applyNumberFormat="1" applyFont="1" applyBorder="1" applyAlignment="1">
      <alignment horizontal="center"/>
    </xf>
    <xf numFmtId="0" fontId="2" fillId="0" borderId="40" xfId="44" applyFont="1" applyBorder="1" applyAlignment="1">
      <alignment horizontal="left"/>
    </xf>
    <xf numFmtId="0" fontId="2" fillId="0" borderId="41" xfId="44" applyFont="1" applyBorder="1" applyAlignment="1">
      <alignment wrapText="1"/>
    </xf>
    <xf numFmtId="0" fontId="2" fillId="0" borderId="22" xfId="44" applyFont="1" applyBorder="1"/>
    <xf numFmtId="49" fontId="2" fillId="0" borderId="35" xfId="44" applyNumberFormat="1" applyFont="1" applyBorder="1" applyAlignment="1">
      <alignment horizontal="left"/>
    </xf>
    <xf numFmtId="1" fontId="2" fillId="0" borderId="63" xfId="44" applyNumberFormat="1" applyFont="1" applyBorder="1"/>
    <xf numFmtId="1" fontId="2" fillId="0" borderId="25" xfId="44" applyNumberFormat="1" applyFont="1" applyBorder="1"/>
    <xf numFmtId="49" fontId="2" fillId="0" borderId="14" xfId="44" applyNumberFormat="1" applyFont="1" applyBorder="1" applyAlignment="1">
      <alignment horizontal="left"/>
    </xf>
    <xf numFmtId="1" fontId="2" fillId="0" borderId="2" xfId="44" applyNumberFormat="1" applyFont="1" applyBorder="1"/>
    <xf numFmtId="1" fontId="2" fillId="0" borderId="15" xfId="44" applyNumberFormat="1" applyFont="1" applyBorder="1"/>
    <xf numFmtId="49" fontId="2" fillId="0" borderId="16" xfId="44" applyNumberFormat="1" applyFont="1" applyBorder="1" applyAlignment="1">
      <alignment horizontal="left"/>
    </xf>
    <xf numFmtId="1" fontId="2" fillId="0" borderId="17" xfId="44" applyNumberFormat="1" applyFont="1" applyBorder="1"/>
    <xf numFmtId="1" fontId="2" fillId="0" borderId="19" xfId="44" applyNumberFormat="1" applyFont="1" applyBorder="1"/>
    <xf numFmtId="49" fontId="2" fillId="0" borderId="0" xfId="44" applyNumberFormat="1" applyFont="1" applyFill="1" applyBorder="1" applyAlignment="1">
      <alignment horizontal="left"/>
    </xf>
    <xf numFmtId="0" fontId="2" fillId="0" borderId="40" xfId="44" applyFont="1" applyBorder="1"/>
    <xf numFmtId="0" fontId="2" fillId="0" borderId="41" xfId="44" applyFont="1" applyBorder="1"/>
    <xf numFmtId="49" fontId="2" fillId="0" borderId="35" xfId="44" applyNumberFormat="1" applyFont="1" applyBorder="1"/>
    <xf numFmtId="0" fontId="2" fillId="0" borderId="63" xfId="44" applyFont="1" applyBorder="1"/>
    <xf numFmtId="0" fontId="2" fillId="0" borderId="25" xfId="44" applyFont="1" applyBorder="1"/>
    <xf numFmtId="49" fontId="2" fillId="0" borderId="14" xfId="44" applyNumberFormat="1" applyFont="1" applyBorder="1"/>
    <xf numFmtId="0" fontId="2" fillId="0" borderId="2" xfId="44" applyFont="1" applyBorder="1"/>
    <xf numFmtId="49" fontId="2" fillId="0" borderId="16" xfId="44" applyNumberFormat="1" applyFont="1" applyBorder="1"/>
    <xf numFmtId="0" fontId="2" fillId="0" borderId="17" xfId="44" applyFont="1" applyBorder="1"/>
    <xf numFmtId="49" fontId="2" fillId="0" borderId="0" xfId="44" applyNumberFormat="1" applyFont="1" applyFill="1" applyBorder="1"/>
    <xf numFmtId="49" fontId="4" fillId="0" borderId="0" xfId="44" applyNumberFormat="1" applyFont="1" applyFill="1" applyBorder="1"/>
    <xf numFmtId="0" fontId="2" fillId="0" borderId="20" xfId="44" applyFont="1" applyBorder="1" applyAlignment="1">
      <alignment horizontal="center" vertical="center"/>
    </xf>
    <xf numFmtId="174" fontId="2" fillId="0" borderId="20" xfId="44" applyNumberFormat="1" applyFont="1" applyBorder="1" applyAlignment="1">
      <alignment horizontal="center" vertical="center"/>
    </xf>
    <xf numFmtId="0" fontId="4" fillId="0" borderId="0" xfId="44" applyFont="1"/>
    <xf numFmtId="0" fontId="2" fillId="0" borderId="73" xfId="44" applyFont="1" applyBorder="1"/>
    <xf numFmtId="0" fontId="2" fillId="0" borderId="74" xfId="44" applyFont="1" applyBorder="1"/>
    <xf numFmtId="0" fontId="2" fillId="0" borderId="35" xfId="44" applyFont="1" applyBorder="1" applyAlignment="1">
      <alignment wrapText="1"/>
    </xf>
    <xf numFmtId="0" fontId="2" fillId="0" borderId="63" xfId="44" applyFont="1" applyBorder="1" applyAlignment="1">
      <alignment horizontal="center"/>
    </xf>
    <xf numFmtId="0" fontId="2" fillId="0" borderId="25" xfId="44" applyFont="1" applyBorder="1" applyAlignment="1">
      <alignment horizontal="center"/>
    </xf>
    <xf numFmtId="0" fontId="2" fillId="0" borderId="16" xfId="44" applyFont="1" applyBorder="1" applyAlignment="1">
      <alignment wrapText="1"/>
    </xf>
    <xf numFmtId="0" fontId="2" fillId="0" borderId="17" xfId="44" applyFont="1" applyBorder="1" applyAlignment="1">
      <alignment horizontal="center"/>
    </xf>
    <xf numFmtId="0" fontId="2" fillId="0" borderId="19" xfId="44" applyFont="1" applyBorder="1" applyAlignment="1">
      <alignment horizontal="center"/>
    </xf>
    <xf numFmtId="0" fontId="2" fillId="0" borderId="72" xfId="44" applyFont="1" applyBorder="1" applyAlignment="1">
      <alignment horizontal="center"/>
    </xf>
    <xf numFmtId="0" fontId="2" fillId="0" borderId="73" xfId="44" applyFont="1" applyBorder="1" applyAlignment="1">
      <alignment horizontal="center"/>
    </xf>
    <xf numFmtId="0" fontId="2" fillId="0" borderId="74" xfId="44" applyFont="1" applyBorder="1" applyAlignment="1">
      <alignment horizontal="center"/>
    </xf>
    <xf numFmtId="0" fontId="42" fillId="0" borderId="0" xfId="44" applyFont="1"/>
    <xf numFmtId="14" fontId="2" fillId="0" borderId="41" xfId="44" applyNumberFormat="1" applyFont="1" applyBorder="1"/>
    <xf numFmtId="14" fontId="2" fillId="0" borderId="22" xfId="44" applyNumberFormat="1" applyFont="1" applyBorder="1"/>
    <xf numFmtId="2" fontId="2" fillId="0" borderId="63" xfId="44" applyNumberFormat="1" applyFont="1" applyBorder="1"/>
    <xf numFmtId="2" fontId="2" fillId="0" borderId="25" xfId="44" applyNumberFormat="1" applyFont="1" applyBorder="1"/>
    <xf numFmtId="2" fontId="2" fillId="0" borderId="17" xfId="44" applyNumberFormat="1" applyFont="1" applyBorder="1"/>
    <xf numFmtId="2" fontId="2" fillId="0" borderId="19" xfId="44" applyNumberFormat="1" applyFont="1" applyBorder="1"/>
    <xf numFmtId="0" fontId="2" fillId="0" borderId="0" xfId="44" applyNumberFormat="1" applyFont="1" applyFill="1" applyBorder="1" applyAlignment="1" applyProtection="1"/>
    <xf numFmtId="0" fontId="2" fillId="0" borderId="35" xfId="44" applyFont="1" applyBorder="1"/>
    <xf numFmtId="14" fontId="2" fillId="0" borderId="0" xfId="44" applyNumberFormat="1" applyFont="1"/>
    <xf numFmtId="4" fontId="2" fillId="0" borderId="63" xfId="44" applyNumberFormat="1" applyFont="1" applyBorder="1"/>
    <xf numFmtId="4" fontId="9" fillId="0" borderId="63" xfId="44" applyNumberFormat="1" applyFont="1" applyBorder="1"/>
    <xf numFmtId="4" fontId="2" fillId="0" borderId="25" xfId="44" applyNumberFormat="1" applyFont="1" applyBorder="1"/>
    <xf numFmtId="4" fontId="2" fillId="0" borderId="17" xfId="44" applyNumberFormat="1" applyFont="1" applyBorder="1"/>
    <xf numFmtId="4" fontId="9" fillId="0" borderId="17" xfId="44" applyNumberFormat="1" applyFont="1" applyBorder="1"/>
    <xf numFmtId="4" fontId="2" fillId="0" borderId="19" xfId="44" applyNumberFormat="1" applyFont="1" applyBorder="1"/>
    <xf numFmtId="14" fontId="14" fillId="0" borderId="0" xfId="44" applyNumberFormat="1" applyFont="1" applyBorder="1" applyAlignment="1">
      <alignment horizontal="center"/>
    </xf>
    <xf numFmtId="3" fontId="9" fillId="0" borderId="0" xfId="44" applyNumberFormat="1" applyFont="1" applyBorder="1"/>
    <xf numFmtId="0" fontId="2" fillId="0" borderId="0" xfId="44" applyNumberFormat="1" applyFont="1"/>
    <xf numFmtId="0" fontId="2" fillId="0" borderId="0" xfId="44" applyFont="1" applyBorder="1" applyAlignment="1">
      <alignment wrapText="1"/>
    </xf>
    <xf numFmtId="4" fontId="9" fillId="0" borderId="0" xfId="44" applyNumberFormat="1" applyFont="1" applyBorder="1"/>
    <xf numFmtId="0" fontId="2" fillId="0" borderId="0" xfId="44" applyFont="1" applyBorder="1" applyAlignment="1"/>
    <xf numFmtId="14" fontId="2" fillId="0" borderId="40" xfId="44" applyNumberFormat="1" applyFont="1" applyBorder="1"/>
    <xf numFmtId="0" fontId="2" fillId="0" borderId="23" xfId="44" applyFont="1" applyBorder="1" applyAlignment="1">
      <alignment vertical="top" wrapText="1"/>
    </xf>
    <xf numFmtId="174" fontId="2" fillId="0" borderId="35" xfId="44" applyNumberFormat="1" applyFont="1" applyBorder="1"/>
    <xf numFmtId="174" fontId="2" fillId="0" borderId="63" xfId="44" applyNumberFormat="1" applyFont="1" applyBorder="1"/>
    <xf numFmtId="174" fontId="2" fillId="0" borderId="25" xfId="44" applyNumberFormat="1" applyFont="1" applyBorder="1"/>
    <xf numFmtId="0" fontId="2" fillId="0" borderId="26" xfId="44" applyFont="1" applyBorder="1" applyAlignment="1">
      <alignment vertical="top" wrapText="1"/>
    </xf>
    <xf numFmtId="174" fontId="2" fillId="0" borderId="14" xfId="44" applyNumberFormat="1" applyFont="1" applyBorder="1"/>
    <xf numFmtId="174" fontId="2" fillId="0" borderId="2" xfId="44" applyNumberFormat="1" applyFont="1" applyBorder="1"/>
    <xf numFmtId="174" fontId="2" fillId="0" borderId="15" xfId="44" applyNumberFormat="1" applyFont="1" applyBorder="1"/>
    <xf numFmtId="0" fontId="2" fillId="0" borderId="28" xfId="44" applyFont="1" applyBorder="1" applyAlignment="1">
      <alignment vertical="top" wrapText="1"/>
    </xf>
    <xf numFmtId="174" fontId="2" fillId="0" borderId="16" xfId="44" applyNumberFormat="1" applyFont="1" applyBorder="1"/>
    <xf numFmtId="174" fontId="2" fillId="0" borderId="17" xfId="44" applyNumberFormat="1" applyFont="1" applyBorder="1"/>
    <xf numFmtId="174" fontId="2" fillId="0" borderId="19" xfId="44" applyNumberFormat="1" applyFont="1" applyBorder="1"/>
    <xf numFmtId="174" fontId="2" fillId="0" borderId="0" xfId="44" applyNumberFormat="1" applyFont="1" applyBorder="1"/>
    <xf numFmtId="0" fontId="4" fillId="0" borderId="0" xfId="44" applyFont="1" applyBorder="1" applyAlignment="1">
      <alignment vertical="top" wrapText="1"/>
    </xf>
    <xf numFmtId="49" fontId="2" fillId="0" borderId="0" xfId="44" applyNumberFormat="1" applyFont="1"/>
    <xf numFmtId="49" fontId="2" fillId="0" borderId="77" xfId="44" applyNumberFormat="1" applyFont="1" applyFill="1" applyBorder="1"/>
    <xf numFmtId="177" fontId="2" fillId="0" borderId="23" xfId="44" applyNumberFormat="1" applyFont="1" applyBorder="1"/>
    <xf numFmtId="0" fontId="19" fillId="0" borderId="0" xfId="44" applyFont="1"/>
    <xf numFmtId="0" fontId="2" fillId="0" borderId="43" xfId="44" applyFont="1" applyBorder="1"/>
    <xf numFmtId="14" fontId="2" fillId="0" borderId="34" xfId="44" applyNumberFormat="1" applyFont="1" applyBorder="1"/>
    <xf numFmtId="14" fontId="2" fillId="0" borderId="62" xfId="44" applyNumberFormat="1" applyFont="1" applyBorder="1"/>
    <xf numFmtId="0" fontId="43" fillId="0" borderId="45" xfId="44" applyFont="1" applyBorder="1" applyAlignment="1">
      <alignment wrapText="1"/>
    </xf>
    <xf numFmtId="177" fontId="2" fillId="0" borderId="26" xfId="44" applyNumberFormat="1" applyFont="1" applyFill="1" applyBorder="1"/>
    <xf numFmtId="177" fontId="2" fillId="0" borderId="55" xfId="44" applyNumberFormat="1" applyFont="1" applyFill="1" applyBorder="1"/>
    <xf numFmtId="0" fontId="9" fillId="0" borderId="45" xfId="44" applyFont="1" applyFill="1" applyBorder="1" applyAlignment="1">
      <alignment horizontal="left" vertical="center" wrapText="1"/>
    </xf>
    <xf numFmtId="177" fontId="19" fillId="0" borderId="55" xfId="44" applyNumberFormat="1" applyFont="1" applyFill="1" applyBorder="1"/>
    <xf numFmtId="0" fontId="9" fillId="0" borderId="50" xfId="44" applyFont="1" applyFill="1" applyBorder="1" applyAlignment="1">
      <alignment horizontal="left" vertical="center" wrapText="1"/>
    </xf>
    <xf numFmtId="177" fontId="19" fillId="0" borderId="28" xfId="44" applyNumberFormat="1" applyFont="1" applyFill="1" applyBorder="1"/>
    <xf numFmtId="177" fontId="19" fillId="0" borderId="56" xfId="44" applyNumberFormat="1" applyFont="1" applyFill="1" applyBorder="1"/>
    <xf numFmtId="177" fontId="2" fillId="0" borderId="28" xfId="44" applyNumberFormat="1" applyFont="1" applyFill="1" applyBorder="1"/>
    <xf numFmtId="0" fontId="19" fillId="0" borderId="0" xfId="44" applyFont="1" applyBorder="1"/>
    <xf numFmtId="177" fontId="19" fillId="0" borderId="0" xfId="44" applyNumberFormat="1" applyFont="1" applyBorder="1"/>
    <xf numFmtId="4" fontId="19" fillId="0" borderId="0" xfId="44" applyNumberFormat="1" applyFont="1" applyBorder="1"/>
    <xf numFmtId="14" fontId="19" fillId="0" borderId="0" xfId="44" applyNumberFormat="1" applyFont="1" applyBorder="1"/>
    <xf numFmtId="0" fontId="19" fillId="0" borderId="0" xfId="44" applyNumberFormat="1" applyFont="1" applyBorder="1"/>
    <xf numFmtId="0" fontId="42" fillId="0" borderId="0" xfId="44" applyFont="1" applyFill="1" applyBorder="1"/>
    <xf numFmtId="0" fontId="19" fillId="0" borderId="0" xfId="44" applyFont="1" applyFill="1" applyBorder="1"/>
    <xf numFmtId="0" fontId="19" fillId="0" borderId="53" xfId="44" applyFont="1" applyBorder="1"/>
    <xf numFmtId="0" fontId="19" fillId="0" borderId="45" xfId="44" applyFont="1" applyBorder="1"/>
    <xf numFmtId="0" fontId="19" fillId="0" borderId="50" xfId="44" applyFont="1" applyBorder="1"/>
    <xf numFmtId="0" fontId="19" fillId="0" borderId="20" xfId="44" applyFont="1" applyBorder="1" applyAlignment="1">
      <alignment horizontal="center" vertical="center" wrapText="1"/>
    </xf>
    <xf numFmtId="177" fontId="19" fillId="0" borderId="23" xfId="44" applyNumberFormat="1" applyFont="1" applyBorder="1"/>
    <xf numFmtId="177" fontId="19" fillId="0" borderId="26" xfId="44" applyNumberFormat="1" applyFont="1" applyBorder="1"/>
    <xf numFmtId="177" fontId="19" fillId="0" borderId="28" xfId="44" applyNumberFormat="1" applyFont="1" applyBorder="1"/>
    <xf numFmtId="0" fontId="3" fillId="0" borderId="0" xfId="44" applyNumberFormat="1" applyFont="1" applyFill="1" applyBorder="1" applyAlignment="1" applyProtection="1"/>
    <xf numFmtId="0" fontId="2" fillId="0" borderId="20" xfId="44" applyFont="1" applyBorder="1" applyAlignment="1">
      <alignment horizontal="center" vertical="center" wrapText="1"/>
    </xf>
    <xf numFmtId="174" fontId="2" fillId="0" borderId="23" xfId="44" applyNumberFormat="1" applyFont="1" applyBorder="1" applyAlignment="1">
      <alignment horizontal="center"/>
    </xf>
    <xf numFmtId="174" fontId="2" fillId="0" borderId="26" xfId="44" applyNumberFormat="1" applyFont="1" applyBorder="1" applyAlignment="1">
      <alignment horizontal="center"/>
    </xf>
    <xf numFmtId="174" fontId="2" fillId="0" borderId="28" xfId="44" applyNumberFormat="1" applyFont="1" applyBorder="1" applyAlignment="1">
      <alignment horizontal="center"/>
    </xf>
    <xf numFmtId="14" fontId="4" fillId="0" borderId="0" xfId="44" applyNumberFormat="1" applyFont="1" applyFill="1" applyBorder="1" applyAlignment="1">
      <alignment horizontal="left" vertical="center"/>
    </xf>
    <xf numFmtId="0" fontId="2" fillId="0" borderId="49" xfId="44" applyFont="1" applyBorder="1"/>
    <xf numFmtId="0" fontId="2" fillId="0" borderId="46" xfId="44" applyFont="1" applyBorder="1"/>
    <xf numFmtId="0" fontId="2" fillId="0" borderId="51" xfId="44" applyFont="1" applyBorder="1"/>
    <xf numFmtId="174" fontId="2" fillId="0" borderId="26" xfId="44" applyNumberFormat="1" applyFont="1" applyBorder="1"/>
    <xf numFmtId="0" fontId="2" fillId="0" borderId="28" xfId="44" applyFont="1" applyFill="1" applyBorder="1"/>
    <xf numFmtId="174" fontId="2" fillId="0" borderId="28" xfId="44" applyNumberFormat="1" applyFont="1" applyBorder="1"/>
    <xf numFmtId="49" fontId="2" fillId="0" borderId="65" xfId="44" applyNumberFormat="1" applyFont="1" applyBorder="1"/>
    <xf numFmtId="49" fontId="2" fillId="0" borderId="66" xfId="44" applyNumberFormat="1" applyFont="1" applyBorder="1"/>
    <xf numFmtId="0" fontId="43" fillId="0" borderId="16" xfId="44" applyFont="1" applyBorder="1"/>
    <xf numFmtId="177" fontId="19" fillId="0" borderId="17" xfId="44" applyNumberFormat="1" applyFont="1" applyBorder="1" applyAlignment="1">
      <alignment horizontal="center"/>
    </xf>
    <xf numFmtId="177" fontId="19" fillId="0" borderId="19" xfId="44" applyNumberFormat="1" applyFont="1" applyBorder="1" applyAlignment="1">
      <alignment horizontal="center"/>
    </xf>
    <xf numFmtId="0" fontId="3" fillId="0" borderId="0" xfId="43" applyFont="1"/>
    <xf numFmtId="0" fontId="2" fillId="0" borderId="0" xfId="43" applyFont="1"/>
    <xf numFmtId="0" fontId="2" fillId="0" borderId="20" xfId="43" applyFont="1" applyFill="1" applyBorder="1"/>
    <xf numFmtId="17" fontId="7" fillId="0" borderId="20" xfId="43" applyNumberFormat="1" applyFont="1" applyFill="1" applyBorder="1" applyAlignment="1">
      <alignment horizontal="center" wrapText="1"/>
    </xf>
    <xf numFmtId="0" fontId="7" fillId="0" borderId="20" xfId="43" applyNumberFormat="1" applyFont="1" applyFill="1" applyBorder="1" applyAlignment="1">
      <alignment horizontal="center" wrapText="1"/>
    </xf>
    <xf numFmtId="14" fontId="7" fillId="0" borderId="20" xfId="43" applyNumberFormat="1" applyFont="1" applyFill="1" applyBorder="1" applyAlignment="1">
      <alignment horizontal="center" wrapText="1"/>
    </xf>
    <xf numFmtId="0" fontId="2" fillId="0" borderId="20" xfId="43" applyFont="1" applyBorder="1"/>
    <xf numFmtId="0" fontId="2" fillId="25" borderId="20" xfId="43" applyFont="1" applyFill="1" applyBorder="1"/>
    <xf numFmtId="174" fontId="2" fillId="0" borderId="20" xfId="43" applyNumberFormat="1" applyFont="1" applyBorder="1"/>
    <xf numFmtId="174" fontId="2" fillId="0" borderId="0" xfId="43" applyNumberFormat="1" applyFont="1"/>
    <xf numFmtId="2" fontId="2" fillId="0" borderId="0" xfId="43" applyNumberFormat="1" applyFont="1"/>
    <xf numFmtId="0" fontId="2" fillId="0" borderId="0" xfId="43" applyFont="1" applyFill="1" applyBorder="1"/>
    <xf numFmtId="0" fontId="4" fillId="0" borderId="0" xfId="43" applyFont="1"/>
    <xf numFmtId="0" fontId="2" fillId="0" borderId="2" xfId="43" applyFont="1" applyBorder="1"/>
    <xf numFmtId="0" fontId="2" fillId="0" borderId="15" xfId="43" applyFont="1" applyBorder="1"/>
    <xf numFmtId="0" fontId="2" fillId="0" borderId="14" xfId="43" applyFont="1" applyBorder="1" applyAlignment="1">
      <alignment horizontal="left"/>
    </xf>
    <xf numFmtId="174" fontId="2" fillId="0" borderId="2" xfId="43" applyNumberFormat="1" applyFont="1" applyBorder="1"/>
    <xf numFmtId="174" fontId="2" fillId="0" borderId="2" xfId="43" applyNumberFormat="1" applyFont="1" applyFill="1" applyBorder="1"/>
    <xf numFmtId="174" fontId="2" fillId="0" borderId="15" xfId="43" applyNumberFormat="1" applyFont="1" applyFill="1" applyBorder="1"/>
    <xf numFmtId="0" fontId="2" fillId="0" borderId="16" xfId="43" applyFont="1" applyBorder="1" applyAlignment="1">
      <alignment horizontal="left"/>
    </xf>
    <xf numFmtId="174" fontId="2" fillId="0" borderId="17" xfId="43" applyNumberFormat="1" applyFont="1" applyBorder="1"/>
    <xf numFmtId="174" fontId="2" fillId="0" borderId="17" xfId="43" applyNumberFormat="1" applyFont="1" applyFill="1" applyBorder="1"/>
    <xf numFmtId="0" fontId="2" fillId="0" borderId="17" xfId="43" applyFont="1" applyBorder="1"/>
    <xf numFmtId="0" fontId="2" fillId="0" borderId="17" xfId="43" applyFont="1" applyFill="1" applyBorder="1"/>
    <xf numFmtId="174" fontId="2" fillId="0" borderId="19" xfId="43" applyNumberFormat="1" applyFont="1" applyFill="1" applyBorder="1"/>
    <xf numFmtId="0" fontId="2" fillId="0" borderId="0" xfId="43" applyFont="1" applyBorder="1" applyAlignment="1">
      <alignment horizontal="left"/>
    </xf>
    <xf numFmtId="174" fontId="2" fillId="0" borderId="0" xfId="43" applyNumberFormat="1" applyFont="1" applyBorder="1"/>
    <xf numFmtId="174" fontId="2" fillId="0" borderId="0" xfId="43" applyNumberFormat="1" applyFont="1" applyFill="1" applyBorder="1"/>
    <xf numFmtId="0" fontId="2" fillId="0" borderId="0" xfId="43" applyFont="1" applyBorder="1"/>
    <xf numFmtId="0" fontId="2" fillId="0" borderId="43" xfId="43" applyFont="1" applyBorder="1"/>
    <xf numFmtId="0" fontId="2" fillId="0" borderId="45" xfId="43" applyFont="1" applyBorder="1"/>
    <xf numFmtId="0" fontId="2" fillId="0" borderId="50" xfId="43" applyFont="1" applyBorder="1"/>
    <xf numFmtId="0" fontId="2" fillId="0" borderId="34" xfId="43" applyFont="1" applyBorder="1"/>
    <xf numFmtId="0" fontId="2" fillId="0" borderId="26" xfId="43" applyFont="1" applyBorder="1"/>
    <xf numFmtId="0" fontId="2" fillId="0" borderId="28" xfId="43" applyFont="1" applyBorder="1"/>
    <xf numFmtId="0" fontId="2" fillId="0" borderId="43" xfId="43" applyFont="1" applyBorder="1" applyAlignment="1">
      <alignment wrapText="1"/>
    </xf>
    <xf numFmtId="0" fontId="2" fillId="0" borderId="45" xfId="43" applyFont="1" applyBorder="1" applyAlignment="1">
      <alignment wrapText="1"/>
    </xf>
    <xf numFmtId="0" fontId="2" fillId="0" borderId="50" xfId="43" applyFont="1" applyBorder="1" applyAlignment="1">
      <alignment wrapText="1"/>
    </xf>
    <xf numFmtId="0" fontId="2" fillId="0" borderId="0" xfId="43" applyFont="1" applyBorder="1" applyAlignment="1">
      <alignment wrapText="1"/>
    </xf>
    <xf numFmtId="0" fontId="2" fillId="0" borderId="16" xfId="54" applyFont="1" applyBorder="1" applyAlignment="1">
      <alignment wrapText="1"/>
    </xf>
    <xf numFmtId="177" fontId="2" fillId="0" borderId="17" xfId="54" applyNumberFormat="1" applyFont="1" applyBorder="1" applyAlignment="1">
      <alignment horizontal="center"/>
    </xf>
    <xf numFmtId="177" fontId="2" fillId="0" borderId="19" xfId="54" applyNumberFormat="1" applyFont="1" applyBorder="1" applyAlignment="1">
      <alignment horizontal="center"/>
    </xf>
    <xf numFmtId="0" fontId="2" fillId="0" borderId="35" xfId="54" applyFont="1" applyBorder="1" applyAlignment="1">
      <alignment wrapText="1"/>
    </xf>
    <xf numFmtId="177" fontId="2" fillId="0" borderId="63" xfId="54" applyNumberFormat="1" applyFont="1" applyBorder="1" applyAlignment="1">
      <alignment horizontal="center"/>
    </xf>
    <xf numFmtId="177" fontId="2" fillId="0" borderId="25" xfId="54" applyNumberFormat="1" applyFont="1" applyBorder="1" applyAlignment="1">
      <alignment horizontal="center"/>
    </xf>
    <xf numFmtId="0" fontId="3" fillId="0" borderId="40" xfId="54" applyFont="1" applyBorder="1" applyAlignment="1">
      <alignment horizontal="center" vertical="center" wrapText="1"/>
    </xf>
    <xf numFmtId="0" fontId="3" fillId="0" borderId="41" xfId="54" applyFont="1" applyBorder="1" applyAlignment="1">
      <alignment horizontal="center" vertical="center"/>
    </xf>
    <xf numFmtId="0" fontId="3" fillId="0" borderId="22" xfId="54" applyFont="1" applyBorder="1" applyAlignment="1">
      <alignment horizontal="center" vertical="center" wrapText="1"/>
    </xf>
    <xf numFmtId="0" fontId="19" fillId="0" borderId="0" xfId="0" applyFont="1" applyBorder="1"/>
    <xf numFmtId="0" fontId="11" fillId="0" borderId="0" xfId="32" applyFont="1" applyAlignment="1" applyProtection="1"/>
    <xf numFmtId="0" fontId="16" fillId="0" borderId="0" xfId="0" applyFont="1" applyAlignment="1">
      <alignment horizontal="left"/>
    </xf>
    <xf numFmtId="1" fontId="63" fillId="0" borderId="0" xfId="0" applyNumberFormat="1" applyFont="1" applyAlignment="1">
      <alignment horizontal="left"/>
    </xf>
    <xf numFmtId="14" fontId="43" fillId="0" borderId="30" xfId="46" applyNumberFormat="1" applyFont="1" applyBorder="1" applyAlignment="1">
      <alignment horizontal="center" wrapText="1"/>
    </xf>
    <xf numFmtId="0" fontId="65" fillId="0" borderId="20" xfId="0" applyFont="1" applyBorder="1" applyAlignment="1">
      <alignment horizontal="center" wrapText="1"/>
    </xf>
    <xf numFmtId="0" fontId="65" fillId="0" borderId="30" xfId="0" applyFont="1" applyBorder="1" applyAlignment="1">
      <alignment horizontal="center" wrapText="1"/>
    </xf>
    <xf numFmtId="0" fontId="65" fillId="0" borderId="30" xfId="0" applyFont="1" applyBorder="1" applyAlignment="1">
      <alignment horizontal="center"/>
    </xf>
    <xf numFmtId="0" fontId="9" fillId="0" borderId="32" xfId="0" applyFont="1" applyBorder="1" applyAlignment="1">
      <alignment horizontal="center"/>
    </xf>
    <xf numFmtId="0" fontId="9" fillId="0" borderId="31" xfId="0" applyFont="1" applyBorder="1" applyAlignment="1">
      <alignment horizontal="center"/>
    </xf>
    <xf numFmtId="0" fontId="9" fillId="0" borderId="32" xfId="0" applyFont="1" applyBorder="1" applyAlignment="1">
      <alignment horizontal="center" wrapText="1"/>
    </xf>
    <xf numFmtId="0" fontId="9" fillId="0" borderId="31" xfId="0" applyFont="1" applyBorder="1" applyAlignment="1">
      <alignment wrapText="1"/>
    </xf>
    <xf numFmtId="0" fontId="9" fillId="0" borderId="31" xfId="0" applyFont="1" applyBorder="1" applyAlignment="1">
      <alignment horizontal="right" wrapText="1"/>
    </xf>
    <xf numFmtId="0" fontId="9" fillId="0" borderId="20" xfId="0" applyFont="1" applyBorder="1" applyAlignment="1">
      <alignment wrapText="1"/>
    </xf>
    <xf numFmtId="14" fontId="14" fillId="0" borderId="30" xfId="0" applyNumberFormat="1" applyFont="1" applyBorder="1" applyAlignment="1">
      <alignment horizontal="center" wrapText="1"/>
    </xf>
    <xf numFmtId="0" fontId="9" fillId="0" borderId="32" xfId="0" applyFont="1" applyBorder="1"/>
    <xf numFmtId="0" fontId="9" fillId="0" borderId="20" xfId="0" applyFont="1" applyBorder="1" applyAlignment="1">
      <alignment horizontal="center"/>
    </xf>
    <xf numFmtId="14" fontId="14" fillId="0" borderId="30" xfId="0" applyNumberFormat="1" applyFont="1" applyBorder="1" applyAlignment="1">
      <alignment horizontal="center"/>
    </xf>
    <xf numFmtId="14" fontId="14" fillId="0" borderId="30" xfId="0" applyNumberFormat="1" applyFont="1" applyBorder="1" applyAlignment="1">
      <alignment horizontal="center" vertical="top" wrapText="1"/>
    </xf>
    <xf numFmtId="0" fontId="9" fillId="0" borderId="32" xfId="0" applyFont="1" applyBorder="1" applyAlignment="1">
      <alignment wrapText="1"/>
    </xf>
    <xf numFmtId="4" fontId="9" fillId="0" borderId="31" xfId="0" applyNumberFormat="1" applyFont="1" applyBorder="1" applyAlignment="1">
      <alignment horizontal="center"/>
    </xf>
    <xf numFmtId="0" fontId="9" fillId="0" borderId="31" xfId="0" applyFont="1" applyBorder="1" applyAlignment="1">
      <alignment horizontal="center" wrapText="1"/>
    </xf>
    <xf numFmtId="0" fontId="13" fillId="0" borderId="32" xfId="0" applyFont="1" applyBorder="1" applyAlignment="1">
      <alignment wrapText="1"/>
    </xf>
    <xf numFmtId="0" fontId="14" fillId="0" borderId="31" xfId="0" applyFont="1" applyBorder="1" applyAlignment="1">
      <alignment horizontal="center"/>
    </xf>
    <xf numFmtId="0" fontId="14" fillId="0" borderId="31" xfId="0" applyFont="1" applyBorder="1" applyAlignment="1">
      <alignment horizontal="center" wrapText="1"/>
    </xf>
    <xf numFmtId="0" fontId="14" fillId="0" borderId="13" xfId="0" applyFont="1" applyBorder="1" applyAlignment="1">
      <alignment horizontal="center" wrapText="1"/>
    </xf>
    <xf numFmtId="0" fontId="14" fillId="0" borderId="32" xfId="0" applyFont="1" applyBorder="1" applyAlignment="1">
      <alignment wrapText="1"/>
    </xf>
    <xf numFmtId="0" fontId="14" fillId="0" borderId="20" xfId="0" applyFont="1" applyBorder="1" applyAlignment="1">
      <alignment horizontal="center" wrapText="1"/>
    </xf>
    <xf numFmtId="0" fontId="14" fillId="0" borderId="30" xfId="0" applyFont="1" applyBorder="1" applyAlignment="1">
      <alignment horizontal="center" wrapText="1"/>
    </xf>
    <xf numFmtId="4" fontId="9" fillId="0" borderId="31" xfId="0" applyNumberFormat="1" applyFont="1" applyBorder="1" applyAlignment="1">
      <alignment horizontal="center" wrapText="1"/>
    </xf>
    <xf numFmtId="0" fontId="14" fillId="0" borderId="20" xfId="0" applyFont="1" applyBorder="1" applyAlignment="1">
      <alignment horizontal="center" vertical="top" wrapText="1"/>
    </xf>
    <xf numFmtId="0" fontId="14" fillId="25" borderId="20" xfId="0" applyFont="1" applyFill="1" applyBorder="1" applyAlignment="1">
      <alignment vertical="top" wrapText="1"/>
    </xf>
    <xf numFmtId="0" fontId="14" fillId="25" borderId="30" xfId="0" applyFont="1" applyFill="1" applyBorder="1" applyAlignment="1">
      <alignment horizontal="center" vertical="top" wrapText="1"/>
    </xf>
    <xf numFmtId="0" fontId="14" fillId="0" borderId="32" xfId="0" applyFont="1" applyBorder="1" applyAlignment="1">
      <alignment vertical="top" wrapText="1"/>
    </xf>
    <xf numFmtId="0" fontId="13" fillId="0" borderId="32" xfId="0" applyFont="1" applyBorder="1" applyAlignment="1">
      <alignment vertical="top" wrapText="1"/>
    </xf>
    <xf numFmtId="10" fontId="13" fillId="0" borderId="31" xfId="0" applyNumberFormat="1" applyFont="1" applyBorder="1" applyAlignment="1">
      <alignment horizontal="center" wrapText="1"/>
    </xf>
    <xf numFmtId="0" fontId="14" fillId="0" borderId="32" xfId="0" applyFont="1" applyBorder="1" applyAlignment="1">
      <alignment horizontal="center" wrapText="1"/>
    </xf>
    <xf numFmtId="3" fontId="9" fillId="0" borderId="31" xfId="0" applyNumberFormat="1" applyFont="1" applyBorder="1" applyAlignment="1">
      <alignment horizontal="center" wrapText="1"/>
    </xf>
    <xf numFmtId="3" fontId="9" fillId="0" borderId="31" xfId="0" applyNumberFormat="1" applyFont="1" applyBorder="1" applyAlignment="1">
      <alignment horizontal="center"/>
    </xf>
    <xf numFmtId="0" fontId="45" fillId="0" borderId="20" xfId="0" applyFont="1" applyBorder="1" applyAlignment="1">
      <alignment horizontal="center" vertical="top" wrapText="1"/>
    </xf>
    <xf numFmtId="14" fontId="45" fillId="0" borderId="30" xfId="0" applyNumberFormat="1" applyFont="1" applyBorder="1" applyAlignment="1">
      <alignment horizontal="center" vertical="top" wrapText="1"/>
    </xf>
    <xf numFmtId="14" fontId="45" fillId="0" borderId="30" xfId="0" applyNumberFormat="1" applyFont="1" applyBorder="1" applyAlignment="1">
      <alignment vertical="top" wrapText="1"/>
    </xf>
    <xf numFmtId="0" fontId="47" fillId="0" borderId="32" xfId="0" applyFont="1" applyBorder="1" applyAlignment="1">
      <alignment vertical="top" wrapText="1"/>
    </xf>
    <xf numFmtId="0" fontId="0" fillId="0" borderId="31" xfId="0" applyBorder="1" applyAlignment="1">
      <alignment horizontal="center" vertical="top" wrapText="1"/>
    </xf>
    <xf numFmtId="0" fontId="47" fillId="0" borderId="31" xfId="0" applyFont="1" applyBorder="1" applyAlignment="1">
      <alignment horizontal="center" vertical="top" wrapText="1"/>
    </xf>
    <xf numFmtId="0" fontId="47" fillId="0" borderId="31" xfId="0" applyFont="1" applyBorder="1" applyAlignment="1">
      <alignment vertical="top" wrapText="1"/>
    </xf>
    <xf numFmtId="0" fontId="0" fillId="0" borderId="20" xfId="0" applyFont="1" applyBorder="1" applyAlignment="1">
      <alignment horizontal="justify" vertical="top" wrapText="1"/>
    </xf>
    <xf numFmtId="0" fontId="0" fillId="0" borderId="30" xfId="0" applyBorder="1" applyAlignment="1">
      <alignment horizontal="justify" vertical="top" wrapText="1"/>
    </xf>
    <xf numFmtId="0" fontId="0" fillId="0" borderId="32" xfId="0" applyBorder="1" applyAlignment="1">
      <alignment horizontal="justify" vertical="top" wrapText="1"/>
    </xf>
    <xf numFmtId="9" fontId="0" fillId="0" borderId="31" xfId="0" applyNumberFormat="1" applyBorder="1" applyAlignment="1">
      <alignment horizontal="center" vertical="top" wrapText="1"/>
    </xf>
    <xf numFmtId="0" fontId="13" fillId="0" borderId="20" xfId="0" applyFont="1" applyBorder="1" applyAlignment="1">
      <alignment horizontal="center" vertical="top" wrapText="1"/>
    </xf>
    <xf numFmtId="0" fontId="13" fillId="0" borderId="30" xfId="0" applyFont="1" applyBorder="1" applyAlignment="1">
      <alignment horizontal="center" vertical="top" wrapText="1"/>
    </xf>
    <xf numFmtId="0" fontId="11" fillId="0" borderId="30" xfId="32" applyBorder="1" applyAlignment="1" applyProtection="1">
      <alignment horizontal="center" vertical="top" wrapText="1"/>
    </xf>
    <xf numFmtId="0" fontId="9" fillId="0" borderId="32" xfId="0" applyFont="1" applyBorder="1" applyAlignment="1">
      <alignment horizontal="justify" vertical="top" wrapText="1"/>
    </xf>
    <xf numFmtId="0" fontId="9" fillId="0" borderId="31" xfId="0" applyFont="1" applyBorder="1" applyAlignment="1">
      <alignment horizontal="center" vertical="top" wrapText="1"/>
    </xf>
    <xf numFmtId="0" fontId="9" fillId="0" borderId="20" xfId="0" applyFont="1" applyBorder="1" applyAlignment="1">
      <alignment horizontal="center" wrapText="1"/>
    </xf>
    <xf numFmtId="0" fontId="9" fillId="0" borderId="30" xfId="0" applyFont="1" applyBorder="1" applyAlignment="1">
      <alignment wrapText="1"/>
    </xf>
    <xf numFmtId="0" fontId="9" fillId="0" borderId="20" xfId="0" applyFont="1" applyBorder="1" applyAlignment="1">
      <alignment vertical="top" wrapText="1"/>
    </xf>
    <xf numFmtId="14" fontId="58" fillId="0" borderId="30" xfId="0" applyNumberFormat="1" applyFont="1" applyBorder="1" applyAlignment="1">
      <alignment horizontal="center" wrapText="1"/>
    </xf>
    <xf numFmtId="0" fontId="64" fillId="0" borderId="32" xfId="0" applyFont="1" applyBorder="1" applyAlignment="1">
      <alignment vertical="top" wrapText="1"/>
    </xf>
    <xf numFmtId="0" fontId="64" fillId="0" borderId="31" xfId="0" applyFont="1" applyBorder="1" applyAlignment="1">
      <alignment horizontal="center" wrapText="1"/>
    </xf>
    <xf numFmtId="0" fontId="9" fillId="0" borderId="32" xfId="0" applyFont="1" applyBorder="1" applyAlignment="1">
      <alignment vertical="top" wrapText="1"/>
    </xf>
    <xf numFmtId="0" fontId="3" fillId="28" borderId="2" xfId="0" applyFont="1" applyFill="1" applyBorder="1" applyAlignment="1">
      <alignment horizontal="left" wrapText="1"/>
    </xf>
    <xf numFmtId="1" fontId="15" fillId="0" borderId="0" xfId="0" applyNumberFormat="1" applyFont="1" applyAlignment="1">
      <alignment horizontal="center"/>
    </xf>
    <xf numFmtId="1" fontId="2" fillId="0" borderId="20" xfId="52" applyNumberFormat="1" applyFont="1" applyBorder="1" applyAlignment="1">
      <alignment horizontal="center" wrapText="1"/>
    </xf>
    <xf numFmtId="1" fontId="15" fillId="0" borderId="23" xfId="52" applyNumberFormat="1" applyFont="1" applyBorder="1" applyAlignment="1">
      <alignment horizontal="center"/>
    </xf>
    <xf numFmtId="1" fontId="15" fillId="0" borderId="26" xfId="52" applyNumberFormat="1" applyFont="1" applyBorder="1" applyAlignment="1">
      <alignment horizontal="center"/>
    </xf>
    <xf numFmtId="1" fontId="15" fillId="0" borderId="28" xfId="52" applyNumberFormat="1" applyFont="1" applyBorder="1" applyAlignment="1">
      <alignment horizontal="center"/>
    </xf>
    <xf numFmtId="1" fontId="15" fillId="0" borderId="0" xfId="0" applyNumberFormat="1" applyFont="1" applyBorder="1" applyAlignment="1">
      <alignment horizontal="center"/>
    </xf>
    <xf numFmtId="1" fontId="15" fillId="0" borderId="0" xfId="52" applyNumberFormat="1" applyFont="1" applyBorder="1" applyAlignment="1">
      <alignment horizontal="center"/>
    </xf>
    <xf numFmtId="0" fontId="3" fillId="0" borderId="0" xfId="0" applyFont="1" applyFill="1" applyBorder="1" applyAlignment="1">
      <alignment horizontal="left"/>
    </xf>
    <xf numFmtId="0" fontId="2" fillId="0" borderId="0" xfId="57" applyFont="1" applyFill="1" applyBorder="1" applyAlignment="1">
      <alignment horizontal="center" wrapText="1"/>
    </xf>
    <xf numFmtId="179" fontId="2" fillId="0" borderId="0" xfId="29" applyNumberFormat="1" applyFont="1" applyFill="1" applyBorder="1">
      <protection hidden="1"/>
    </xf>
    <xf numFmtId="0" fontId="15" fillId="0" borderId="32" xfId="0" applyFont="1" applyBorder="1"/>
    <xf numFmtId="0" fontId="15" fillId="0" borderId="31" xfId="0" applyFont="1" applyBorder="1" applyAlignment="1">
      <alignment horizontal="right"/>
    </xf>
    <xf numFmtId="9" fontId="15" fillId="0" borderId="31" xfId="0" applyNumberFormat="1" applyFont="1" applyBorder="1" applyAlignment="1">
      <alignment horizontal="right"/>
    </xf>
    <xf numFmtId="9" fontId="15" fillId="0" borderId="0" xfId="0" applyNumberFormat="1" applyFont="1" applyBorder="1" applyAlignment="1">
      <alignment horizontal="right"/>
    </xf>
    <xf numFmtId="0" fontId="3" fillId="0" borderId="57" xfId="0" applyFont="1" applyBorder="1"/>
    <xf numFmtId="0" fontId="52" fillId="0" borderId="57" xfId="0" applyFont="1" applyBorder="1" applyAlignment="1">
      <alignment horizontal="center" wrapText="1"/>
    </xf>
    <xf numFmtId="0" fontId="3" fillId="28" borderId="18" xfId="0" applyFont="1" applyFill="1" applyBorder="1"/>
    <xf numFmtId="9" fontId="3" fillId="28" borderId="18" xfId="0" applyNumberFormat="1" applyFont="1" applyFill="1" applyBorder="1" applyAlignment="1">
      <alignment horizontal="right"/>
    </xf>
    <xf numFmtId="9" fontId="15" fillId="0" borderId="0" xfId="0" applyNumberFormat="1" applyFont="1" applyAlignment="1">
      <alignment horizontal="right"/>
    </xf>
    <xf numFmtId="0" fontId="15" fillId="0" borderId="18" xfId="0" applyFont="1" applyBorder="1"/>
    <xf numFmtId="9" fontId="15" fillId="0" borderId="18" xfId="0" applyNumberFormat="1" applyFont="1" applyBorder="1" applyAlignment="1">
      <alignment horizontal="right"/>
    </xf>
    <xf numFmtId="0" fontId="15" fillId="28" borderId="18" xfId="0" applyFont="1" applyFill="1" applyBorder="1"/>
    <xf numFmtId="9" fontId="15" fillId="28" borderId="18" xfId="0" applyNumberFormat="1" applyFont="1" applyFill="1" applyBorder="1" applyAlignment="1">
      <alignment horizontal="right"/>
    </xf>
    <xf numFmtId="0" fontId="44" fillId="0" borderId="18" xfId="0" applyFont="1" applyBorder="1"/>
    <xf numFmtId="0" fontId="66" fillId="0" borderId="18" xfId="0" applyFont="1" applyBorder="1"/>
    <xf numFmtId="0" fontId="66" fillId="28" borderId="0" xfId="0" applyFont="1" applyFill="1"/>
    <xf numFmtId="9" fontId="66" fillId="28" borderId="0" xfId="0" applyNumberFormat="1" applyFont="1" applyFill="1" applyAlignment="1">
      <alignment horizontal="right"/>
    </xf>
    <xf numFmtId="0" fontId="66" fillId="28" borderId="18" xfId="0" applyFont="1" applyFill="1" applyBorder="1"/>
    <xf numFmtId="9" fontId="66" fillId="28" borderId="18" xfId="0" applyNumberFormat="1" applyFont="1" applyFill="1" applyBorder="1" applyAlignment="1">
      <alignment horizontal="right"/>
    </xf>
    <xf numFmtId="0" fontId="4" fillId="0" borderId="0" xfId="41" applyFont="1" applyAlignment="1">
      <alignment wrapText="1"/>
    </xf>
    <xf numFmtId="0" fontId="3" fillId="30" borderId="13" xfId="0" applyFont="1" applyFill="1" applyBorder="1" applyAlignment="1">
      <alignment horizontal="center" wrapText="1"/>
    </xf>
    <xf numFmtId="0" fontId="3" fillId="30" borderId="31" xfId="0" applyFont="1" applyFill="1" applyBorder="1" applyAlignment="1">
      <alignment horizontal="center" wrapText="1"/>
    </xf>
    <xf numFmtId="0" fontId="15" fillId="0" borderId="68" xfId="0" applyFont="1" applyBorder="1" applyAlignment="1">
      <alignment horizontal="right"/>
    </xf>
    <xf numFmtId="9" fontId="15" fillId="30" borderId="31" xfId="0" applyNumberFormat="1" applyFont="1" applyFill="1" applyBorder="1" applyAlignment="1">
      <alignment horizontal="right"/>
    </xf>
    <xf numFmtId="0" fontId="15" fillId="0" borderId="30" xfId="0" applyFont="1" applyBorder="1" applyAlignment="1">
      <alignment horizontal="right"/>
    </xf>
    <xf numFmtId="0" fontId="2" fillId="0" borderId="20" xfId="0" applyFont="1" applyBorder="1"/>
    <xf numFmtId="0" fontId="2" fillId="0" borderId="30" xfId="0" applyFont="1" applyBorder="1" applyAlignment="1">
      <alignment horizontal="right"/>
    </xf>
    <xf numFmtId="0" fontId="2" fillId="0" borderId="30" xfId="0" applyFont="1" applyBorder="1"/>
    <xf numFmtId="0" fontId="3" fillId="0" borderId="32" xfId="0" applyFont="1" applyBorder="1"/>
    <xf numFmtId="4" fontId="15" fillId="0" borderId="31" xfId="0" applyNumberFormat="1" applyFont="1" applyBorder="1" applyAlignment="1">
      <alignment horizontal="right"/>
    </xf>
    <xf numFmtId="0" fontId="15" fillId="0" borderId="32" xfId="0" applyFont="1" applyBorder="1" applyAlignment="1">
      <alignment wrapText="1"/>
    </xf>
    <xf numFmtId="0" fontId="42" fillId="0" borderId="0" xfId="0" applyFont="1"/>
    <xf numFmtId="49" fontId="2" fillId="0" borderId="23" xfId="44" applyNumberFormat="1" applyFont="1" applyBorder="1" applyAlignment="1">
      <alignment horizontal="center" vertical="center" wrapText="1"/>
    </xf>
    <xf numFmtId="0" fontId="4" fillId="0" borderId="0" xfId="44" applyFont="1" applyFill="1" applyBorder="1" applyAlignment="1"/>
    <xf numFmtId="0" fontId="15" fillId="0" borderId="42" xfId="0" applyFont="1" applyBorder="1"/>
    <xf numFmtId="10" fontId="15" fillId="0" borderId="68" xfId="0" applyNumberFormat="1" applyFont="1" applyBorder="1" applyAlignment="1">
      <alignment horizontal="right"/>
    </xf>
    <xf numFmtId="0" fontId="15" fillId="0" borderId="20" xfId="0" applyFont="1" applyBorder="1" applyAlignment="1">
      <alignment vertical="top" wrapText="1"/>
    </xf>
    <xf numFmtId="10" fontId="15" fillId="0" borderId="30" xfId="0" applyNumberFormat="1" applyFont="1" applyBorder="1" applyAlignment="1">
      <alignment horizontal="right"/>
    </xf>
    <xf numFmtId="0" fontId="15" fillId="0" borderId="32" xfId="0" applyFont="1" applyBorder="1" applyAlignment="1">
      <alignment vertical="top" wrapText="1"/>
    </xf>
    <xf numFmtId="10" fontId="15" fillId="0" borderId="31" xfId="0" applyNumberFormat="1" applyFont="1" applyBorder="1" applyAlignment="1">
      <alignment horizontal="right"/>
    </xf>
    <xf numFmtId="0" fontId="2" fillId="0" borderId="0" xfId="42" applyFont="1" applyAlignment="1">
      <alignment horizontal="justify" wrapText="1"/>
    </xf>
    <xf numFmtId="0" fontId="9" fillId="0" borderId="0" xfId="54" applyFont="1" applyBorder="1"/>
    <xf numFmtId="0" fontId="9" fillId="0" borderId="0" xfId="54" applyFont="1"/>
    <xf numFmtId="0" fontId="9" fillId="0" borderId="0" xfId="54" applyFont="1" applyAlignment="1">
      <alignment horizontal="center"/>
    </xf>
    <xf numFmtId="0" fontId="13" fillId="0" borderId="0" xfId="0" applyFont="1" applyBorder="1" applyAlignment="1">
      <alignment horizontal="center" wrapText="1"/>
    </xf>
    <xf numFmtId="0" fontId="42" fillId="0" borderId="0" xfId="54" applyFont="1" applyFill="1" applyBorder="1" applyAlignment="1">
      <alignment horizontal="left" vertical="top"/>
    </xf>
    <xf numFmtId="0" fontId="13" fillId="0" borderId="0" xfId="54" applyFont="1" applyFill="1" applyBorder="1" applyAlignment="1">
      <alignment horizontal="left" vertical="top"/>
    </xf>
    <xf numFmtId="0" fontId="2" fillId="0" borderId="0" xfId="54" applyFont="1" applyAlignment="1">
      <alignment horizontal="center"/>
    </xf>
    <xf numFmtId="0" fontId="43" fillId="0" borderId="32" xfId="46" applyFont="1" applyBorder="1" applyAlignment="1">
      <alignment horizontal="left" wrapText="1"/>
    </xf>
    <xf numFmtId="0" fontId="9" fillId="0" borderId="2" xfId="54" applyFont="1" applyBorder="1"/>
    <xf numFmtId="0" fontId="55" fillId="0" borderId="2" xfId="54" applyBorder="1" applyAlignment="1"/>
    <xf numFmtId="0" fontId="14" fillId="25" borderId="20" xfId="0" applyFont="1" applyFill="1" applyBorder="1" applyAlignment="1">
      <alignment horizontal="center" wrapText="1"/>
    </xf>
    <xf numFmtId="0" fontId="14" fillId="25" borderId="30" xfId="0" applyFont="1" applyFill="1" applyBorder="1" applyAlignment="1">
      <alignment horizontal="center" wrapText="1"/>
    </xf>
    <xf numFmtId="0" fontId="14" fillId="0" borderId="78" xfId="0" applyFont="1" applyBorder="1"/>
    <xf numFmtId="0" fontId="14" fillId="25" borderId="11" xfId="0" applyFont="1" applyFill="1" applyBorder="1" applyAlignment="1">
      <alignment vertical="top" wrapText="1"/>
    </xf>
    <xf numFmtId="0" fontId="14" fillId="0" borderId="33" xfId="0" applyFont="1" applyBorder="1" applyAlignment="1">
      <alignment vertical="top" wrapText="1"/>
    </xf>
    <xf numFmtId="0" fontId="14" fillId="0" borderId="33" xfId="0" applyFont="1" applyBorder="1"/>
    <xf numFmtId="0" fontId="14" fillId="25" borderId="52" xfId="0" applyFont="1" applyFill="1" applyBorder="1" applyAlignment="1">
      <alignment horizontal="center" vertical="top" wrapText="1"/>
    </xf>
    <xf numFmtId="10" fontId="13" fillId="0" borderId="42" xfId="0" applyNumberFormat="1" applyFont="1" applyBorder="1" applyAlignment="1">
      <alignment horizontal="center" wrapText="1"/>
    </xf>
    <xf numFmtId="10" fontId="13" fillId="0" borderId="20" xfId="0" applyNumberFormat="1" applyFont="1" applyBorder="1" applyAlignment="1">
      <alignment horizontal="center" wrapText="1"/>
    </xf>
    <xf numFmtId="0" fontId="14" fillId="0" borderId="42" xfId="0" applyFont="1" applyBorder="1" applyAlignment="1">
      <alignment horizontal="center" wrapText="1"/>
    </xf>
    <xf numFmtId="0" fontId="14" fillId="25" borderId="12" xfId="0" applyFont="1" applyFill="1" applyBorder="1" applyAlignment="1">
      <alignment horizontal="center" vertical="top" wrapText="1"/>
    </xf>
    <xf numFmtId="0" fontId="14" fillId="0" borderId="57" xfId="0" applyFont="1" applyBorder="1" applyAlignment="1">
      <alignment horizontal="center" wrapText="1"/>
    </xf>
    <xf numFmtId="10" fontId="13" fillId="0" borderId="0" xfId="0" applyNumberFormat="1" applyFont="1" applyBorder="1" applyAlignment="1">
      <alignment horizontal="center" wrapText="1"/>
    </xf>
    <xf numFmtId="10" fontId="13" fillId="0" borderId="57" xfId="0" applyNumberFormat="1" applyFont="1" applyBorder="1" applyAlignment="1">
      <alignment horizontal="center" wrapText="1"/>
    </xf>
    <xf numFmtId="0" fontId="14" fillId="0" borderId="0" xfId="0" applyFont="1" applyBorder="1" applyAlignment="1">
      <alignment horizontal="center" wrapText="1"/>
    </xf>
    <xf numFmtId="0" fontId="14" fillId="25" borderId="13" xfId="0" applyFont="1" applyFill="1" applyBorder="1" applyAlignment="1">
      <alignment horizontal="center" vertical="top" wrapText="1"/>
    </xf>
    <xf numFmtId="10" fontId="13" fillId="0" borderId="68" xfId="0" applyNumberFormat="1" applyFont="1" applyBorder="1" applyAlignment="1">
      <alignment horizontal="center" wrapText="1"/>
    </xf>
    <xf numFmtId="10" fontId="13" fillId="0" borderId="30" xfId="0" applyNumberFormat="1" applyFont="1" applyBorder="1" applyAlignment="1">
      <alignment horizontal="center" wrapText="1"/>
    </xf>
    <xf numFmtId="0" fontId="14" fillId="0" borderId="68" xfId="0" applyFont="1" applyBorder="1" applyAlignment="1">
      <alignment horizontal="center" wrapText="1"/>
    </xf>
    <xf numFmtId="0" fontId="13" fillId="0" borderId="20" xfId="0" applyFont="1" applyBorder="1" applyAlignment="1">
      <alignment horizontal="center" wrapText="1"/>
    </xf>
    <xf numFmtId="4" fontId="13" fillId="0" borderId="42" xfId="0" applyNumberFormat="1" applyFont="1" applyBorder="1" applyAlignment="1">
      <alignment horizontal="center" wrapText="1"/>
    </xf>
    <xf numFmtId="0" fontId="13" fillId="0" borderId="57" xfId="0" applyFont="1" applyBorder="1" applyAlignment="1">
      <alignment horizontal="center" wrapText="1"/>
    </xf>
    <xf numFmtId="4" fontId="13" fillId="0" borderId="0" xfId="0" applyNumberFormat="1" applyFont="1" applyBorder="1" applyAlignment="1">
      <alignment horizontal="center" wrapText="1"/>
    </xf>
    <xf numFmtId="0" fontId="14" fillId="0" borderId="18" xfId="0" applyFont="1" applyBorder="1" applyAlignment="1">
      <alignment horizontal="center" wrapText="1"/>
    </xf>
    <xf numFmtId="3" fontId="13" fillId="0" borderId="20" xfId="0" applyNumberFormat="1" applyFont="1" applyBorder="1" applyAlignment="1">
      <alignment horizontal="center" wrapText="1"/>
    </xf>
    <xf numFmtId="0" fontId="13" fillId="0" borderId="30" xfId="0" applyFont="1" applyBorder="1" applyAlignment="1">
      <alignment horizontal="center" wrapText="1"/>
    </xf>
    <xf numFmtId="4" fontId="13" fillId="0" borderId="68" xfId="0" applyNumberFormat="1" applyFont="1" applyBorder="1" applyAlignment="1">
      <alignment horizontal="center" wrapText="1"/>
    </xf>
    <xf numFmtId="0" fontId="3" fillId="0" borderId="0" xfId="0" applyFont="1" applyBorder="1"/>
    <xf numFmtId="0" fontId="3" fillId="0" borderId="0" xfId="0" applyFont="1" applyFill="1" applyBorder="1" applyAlignment="1">
      <alignment horizontal="center"/>
    </xf>
    <xf numFmtId="0" fontId="14" fillId="0" borderId="20" xfId="0" applyFont="1" applyBorder="1" applyAlignment="1">
      <alignment wrapText="1"/>
    </xf>
    <xf numFmtId="0" fontId="3" fillId="0" borderId="2" xfId="0" applyFont="1" applyFill="1" applyBorder="1" applyAlignment="1"/>
    <xf numFmtId="0" fontId="3" fillId="0" borderId="0" xfId="42" applyFont="1" applyAlignment="1">
      <alignment horizontal="left"/>
    </xf>
    <xf numFmtId="0" fontId="2" fillId="0" borderId="34" xfId="0" applyFont="1" applyBorder="1" applyAlignment="1">
      <alignment horizontal="center" wrapText="1"/>
    </xf>
    <xf numFmtId="0" fontId="2" fillId="0" borderId="28" xfId="0" applyFont="1" applyBorder="1" applyAlignment="1">
      <alignment horizontal="center" wrapText="1"/>
    </xf>
    <xf numFmtId="0" fontId="2" fillId="0" borderId="79" xfId="0" applyFont="1" applyBorder="1" applyAlignment="1">
      <alignment horizontal="center" wrapText="1"/>
    </xf>
    <xf numFmtId="0" fontId="2" fillId="0" borderId="80" xfId="0" applyFont="1" applyBorder="1" applyAlignment="1">
      <alignment horizontal="center" wrapText="1"/>
    </xf>
    <xf numFmtId="0" fontId="2" fillId="0" borderId="64" xfId="0" applyFont="1" applyBorder="1" applyAlignment="1">
      <alignment horizontal="center" wrapText="1"/>
    </xf>
    <xf numFmtId="0" fontId="2" fillId="0" borderId="34" xfId="0" applyFont="1" applyBorder="1" applyAlignment="1">
      <alignment horizontal="center" vertical="center"/>
    </xf>
    <xf numFmtId="0" fontId="2" fillId="0" borderId="28" xfId="0" applyFont="1" applyBorder="1" applyAlignment="1">
      <alignment horizontal="center" vertical="center"/>
    </xf>
    <xf numFmtId="0" fontId="2" fillId="0" borderId="52" xfId="0" applyFont="1" applyBorder="1" applyAlignment="1">
      <alignment horizontal="center"/>
    </xf>
    <xf numFmtId="0" fontId="2" fillId="0" borderId="32" xfId="0" applyFont="1" applyBorder="1" applyAlignment="1">
      <alignment horizontal="center"/>
    </xf>
    <xf numFmtId="14" fontId="2" fillId="0" borderId="52" xfId="0" applyNumberFormat="1" applyFont="1" applyFill="1" applyBorder="1" applyAlignment="1">
      <alignment horizontal="center" vertical="center"/>
    </xf>
    <xf numFmtId="14" fontId="2" fillId="0" borderId="32" xfId="0" applyNumberFormat="1" applyFont="1" applyFill="1" applyBorder="1" applyAlignment="1">
      <alignment horizontal="center" vertical="center"/>
    </xf>
    <xf numFmtId="0" fontId="3" fillId="0" borderId="0" xfId="0" applyFont="1" applyAlignment="1">
      <alignment horizontal="center" wrapText="1"/>
    </xf>
    <xf numFmtId="0" fontId="2" fillId="0" borderId="0" xfId="51" applyFont="1" applyAlignment="1">
      <alignment horizontal="left" wrapText="1"/>
    </xf>
    <xf numFmtId="0" fontId="4" fillId="0" borderId="0" xfId="41" applyFont="1" applyAlignment="1">
      <alignment horizontal="left" wrapText="1"/>
    </xf>
    <xf numFmtId="0" fontId="2" fillId="0" borderId="0" xfId="41" applyFont="1" applyAlignment="1">
      <alignment horizontal="left" wrapText="1"/>
    </xf>
    <xf numFmtId="0" fontId="3" fillId="0" borderId="52" xfId="0" applyFont="1" applyBorder="1" applyAlignment="1">
      <alignment horizontal="center" wrapText="1"/>
    </xf>
    <xf numFmtId="0" fontId="3" fillId="0" borderId="32" xfId="0" applyFont="1" applyBorder="1" applyAlignment="1">
      <alignment horizontal="center" wrapText="1"/>
    </xf>
    <xf numFmtId="0" fontId="15" fillId="0" borderId="32" xfId="0" applyFont="1" applyBorder="1" applyAlignment="1">
      <alignment horizontal="center"/>
    </xf>
    <xf numFmtId="0" fontId="2" fillId="0" borderId="0" xfId="41" applyFont="1" applyAlignment="1">
      <alignment horizontal="justify" wrapText="1"/>
    </xf>
    <xf numFmtId="0" fontId="4" fillId="0" borderId="0" xfId="41" applyFont="1" applyAlignment="1">
      <alignment horizontal="justify"/>
    </xf>
    <xf numFmtId="0" fontId="12" fillId="0" borderId="0" xfId="41" applyAlignment="1"/>
    <xf numFmtId="0" fontId="2" fillId="0" borderId="20" xfId="51" applyFont="1" applyBorder="1" applyAlignment="1">
      <alignment horizontal="right"/>
    </xf>
    <xf numFmtId="0" fontId="3" fillId="0" borderId="33" xfId="47" applyFont="1" applyBorder="1" applyAlignment="1">
      <alignment horizontal="center"/>
    </xf>
    <xf numFmtId="0" fontId="3" fillId="0" borderId="30" xfId="47" applyFont="1" applyBorder="1" applyAlignment="1">
      <alignment horizontal="center"/>
    </xf>
    <xf numFmtId="0" fontId="2" fillId="0" borderId="0" xfId="42" applyFont="1" applyAlignment="1">
      <alignment horizontal="justify" wrapText="1"/>
    </xf>
    <xf numFmtId="0" fontId="3" fillId="0" borderId="71" xfId="42" applyFont="1" applyFill="1" applyBorder="1" applyAlignment="1">
      <alignment horizontal="center"/>
    </xf>
    <xf numFmtId="0" fontId="2" fillId="0" borderId="66" xfId="42" applyFont="1" applyFill="1" applyBorder="1" applyAlignment="1">
      <alignment horizontal="center"/>
    </xf>
    <xf numFmtId="14" fontId="3" fillId="0" borderId="64" xfId="42" applyNumberFormat="1" applyFont="1" applyFill="1" applyBorder="1" applyAlignment="1">
      <alignment horizontal="center"/>
    </xf>
    <xf numFmtId="0" fontId="2" fillId="0" borderId="0" xfId="42" applyFont="1" applyFill="1" applyAlignment="1">
      <alignment wrapText="1"/>
    </xf>
    <xf numFmtId="0" fontId="2" fillId="0" borderId="71" xfId="43" applyFont="1" applyBorder="1"/>
    <xf numFmtId="0" fontId="2" fillId="0" borderId="14" xfId="43" applyFont="1" applyBorder="1"/>
    <xf numFmtId="0" fontId="2" fillId="0" borderId="65" xfId="43" applyFont="1" applyFill="1" applyBorder="1" applyAlignment="1">
      <alignment horizontal="center"/>
    </xf>
    <xf numFmtId="0" fontId="2" fillId="0" borderId="66" xfId="43" applyFont="1" applyFill="1" applyBorder="1" applyAlignment="1">
      <alignment horizontal="center"/>
    </xf>
    <xf numFmtId="0" fontId="2" fillId="0" borderId="65" xfId="43" applyFont="1" applyBorder="1" applyAlignment="1">
      <alignment horizontal="center"/>
    </xf>
    <xf numFmtId="0" fontId="3" fillId="0" borderId="52" xfId="44" applyFont="1" applyBorder="1" applyAlignment="1">
      <alignment horizontal="center" wrapText="1"/>
    </xf>
    <xf numFmtId="0" fontId="3" fillId="0" borderId="81" xfId="44" applyFont="1" applyBorder="1" applyAlignment="1">
      <alignment horizontal="center" wrapText="1"/>
    </xf>
    <xf numFmtId="0" fontId="3" fillId="0" borderId="32" xfId="44" applyFont="1" applyBorder="1" applyAlignment="1">
      <alignment horizontal="center" wrapText="1"/>
    </xf>
    <xf numFmtId="0" fontId="3" fillId="0" borderId="11" xfId="44" applyFont="1" applyBorder="1" applyAlignment="1">
      <alignment horizontal="center"/>
    </xf>
    <xf numFmtId="0" fontId="3" fillId="0" borderId="13" xfId="44" applyFont="1" applyBorder="1" applyAlignment="1">
      <alignment horizontal="center"/>
    </xf>
    <xf numFmtId="0" fontId="3" fillId="0" borderId="82" xfId="44" applyFont="1" applyBorder="1" applyAlignment="1">
      <alignment horizontal="center" wrapText="1"/>
    </xf>
    <xf numFmtId="0" fontId="3" fillId="0" borderId="75" xfId="44" applyFont="1" applyBorder="1" applyAlignment="1">
      <alignment horizontal="center" wrapText="1"/>
    </xf>
    <xf numFmtId="14" fontId="19" fillId="0" borderId="83" xfId="44" applyNumberFormat="1" applyFont="1" applyBorder="1" applyAlignment="1">
      <alignment horizontal="center" vertical="center"/>
    </xf>
    <xf numFmtId="0" fontId="19" fillId="0" borderId="65" xfId="44" applyFont="1" applyBorder="1" applyAlignment="1">
      <alignment horizontal="center" vertical="center"/>
    </xf>
    <xf numFmtId="14" fontId="19" fillId="0" borderId="65" xfId="44" applyNumberFormat="1" applyFont="1" applyBorder="1" applyAlignment="1">
      <alignment horizontal="center" vertical="center"/>
    </xf>
    <xf numFmtId="14" fontId="19" fillId="0" borderId="66" xfId="44" applyNumberFormat="1" applyFont="1" applyBorder="1" applyAlignment="1">
      <alignment horizontal="center" vertical="center"/>
    </xf>
    <xf numFmtId="0" fontId="19" fillId="0" borderId="79" xfId="44" applyFont="1" applyBorder="1" applyAlignment="1">
      <alignment horizontal="center" vertical="center" wrapText="1"/>
    </xf>
    <xf numFmtId="0" fontId="19" fillId="0" borderId="84" xfId="44" applyFont="1" applyBorder="1" applyAlignment="1">
      <alignment horizontal="center" vertical="center" wrapText="1"/>
    </xf>
    <xf numFmtId="0" fontId="14" fillId="0" borderId="52" xfId="0" applyFont="1" applyBorder="1" applyAlignment="1">
      <alignment horizontal="center" wrapText="1"/>
    </xf>
    <xf numFmtId="0" fontId="14" fillId="0" borderId="32" xfId="0" applyFont="1" applyBorder="1" applyAlignment="1">
      <alignment horizontal="center" wrapText="1"/>
    </xf>
    <xf numFmtId="14" fontId="14" fillId="0" borderId="52" xfId="0" applyNumberFormat="1" applyFont="1" applyBorder="1" applyAlignment="1">
      <alignment horizontal="center" wrapText="1"/>
    </xf>
    <xf numFmtId="14" fontId="14" fillId="0" borderId="32" xfId="0" applyNumberFormat="1" applyFont="1" applyBorder="1" applyAlignment="1">
      <alignment horizontal="center" wrapText="1"/>
    </xf>
    <xf numFmtId="0" fontId="3" fillId="0" borderId="0" xfId="45" applyFont="1" applyAlignment="1">
      <alignment horizontal="left"/>
    </xf>
    <xf numFmtId="0" fontId="2" fillId="0" borderId="0" xfId="45" applyFont="1" applyAlignment="1">
      <alignment horizontal="left"/>
    </xf>
    <xf numFmtId="0" fontId="3" fillId="0" borderId="0" xfId="45" applyFont="1" applyAlignment="1"/>
    <xf numFmtId="0" fontId="2" fillId="0" borderId="0" xfId="54" applyFont="1"/>
    <xf numFmtId="0" fontId="3" fillId="0" borderId="85" xfId="54" applyFont="1" applyBorder="1" applyAlignment="1">
      <alignment wrapText="1"/>
    </xf>
    <xf numFmtId="0" fontId="3" fillId="0" borderId="86" xfId="54" applyFont="1" applyBorder="1" applyAlignment="1">
      <alignment wrapText="1"/>
    </xf>
    <xf numFmtId="0" fontId="3" fillId="0" borderId="39" xfId="54" applyFont="1" applyBorder="1" applyAlignment="1">
      <alignment wrapText="1"/>
    </xf>
    <xf numFmtId="0" fontId="14" fillId="0" borderId="87" xfId="0" applyFont="1" applyBorder="1" applyAlignment="1">
      <alignment vertical="top" wrapText="1"/>
    </xf>
    <xf numFmtId="0" fontId="14" fillId="0" borderId="77" xfId="0" applyFont="1" applyBorder="1" applyAlignment="1">
      <alignment vertical="top" wrapText="1"/>
    </xf>
    <xf numFmtId="0" fontId="14" fillId="0" borderId="88" xfId="0" applyFont="1" applyBorder="1" applyAlignment="1">
      <alignment vertical="top" wrapText="1"/>
    </xf>
    <xf numFmtId="0" fontId="17" fillId="0" borderId="0" xfId="54" applyFont="1" applyAlignment="1">
      <alignment horizontal="left" wrapText="1"/>
    </xf>
    <xf numFmtId="0" fontId="9" fillId="0" borderId="0" xfId="54" applyFont="1"/>
  </cellXfs>
  <cellStyles count="70">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kb" xfId="19"/>
    <cellStyle name="Normál_212" xfId="20"/>
    <cellStyle name="normální_cross pracovní 7 ČERVENEC  2007" xfId="21"/>
    <cellStyle name="Акцент1" xfId="22" builtinId="29" customBuiltin="1"/>
    <cellStyle name="Акцент2" xfId="23" builtinId="33" customBuiltin="1"/>
    <cellStyle name="Акцент3" xfId="24" builtinId="37" customBuiltin="1"/>
    <cellStyle name="Акцент4" xfId="25" builtinId="41" customBuiltin="1"/>
    <cellStyle name="Акцент5" xfId="26" builtinId="45" customBuiltin="1"/>
    <cellStyle name="Акцент6" xfId="27" builtinId="49" customBuiltin="1"/>
    <cellStyle name="Ввод " xfId="28" builtinId="20" customBuiltin="1"/>
    <cellStyle name="Виталий" xfId="29"/>
    <cellStyle name="Вывод" xfId="30" builtinId="21" customBuiltin="1"/>
    <cellStyle name="Вычисление" xfId="31" builtinId="22" customBuiltin="1"/>
    <cellStyle name="Гиперссылка" xfId="32" builtinId="8"/>
    <cellStyle name="Заголовок 1" xfId="33" builtinId="16" customBuiltin="1"/>
    <cellStyle name="Заголовок 2" xfId="34" builtinId="17" customBuiltin="1"/>
    <cellStyle name="Заголовок 3" xfId="35" builtinId="18" customBuiltin="1"/>
    <cellStyle name="Заголовок 4" xfId="36" builtinId="19" customBuiltin="1"/>
    <cellStyle name="Итог" xfId="37" builtinId="25" customBuiltin="1"/>
    <cellStyle name="Контрольная ячейка" xfId="38" builtinId="23" customBuiltin="1"/>
    <cellStyle name="Название" xfId="39" builtinId="15" customBuiltin="1"/>
    <cellStyle name="Нейтральный" xfId="40" builtinId="28" customBuiltin="1"/>
    <cellStyle name="Обычный" xfId="0" builtinId="0"/>
    <cellStyle name="Обычный_2.4. Корп. сектор" xfId="41"/>
    <cellStyle name="Обычный_3.2. РЦБ" xfId="42"/>
    <cellStyle name="Обычный_4_Роль фин сектора1" xfId="43"/>
    <cellStyle name="Обычный_5_Банковский сектор" xfId="44"/>
    <cellStyle name="Обычный_6. Иные фианасовыйе институты" xfId="45"/>
    <cellStyle name="Обычный_6.2.  НПФ" xfId="46"/>
    <cellStyle name="Обычный_Book2" xfId="47"/>
    <cellStyle name="Обычный_Book3" xfId="48"/>
    <cellStyle name="Обычный_MIS PF" xfId="49"/>
    <cellStyle name="Обычный_анализ рынка" xfId="50"/>
    <cellStyle name="Обычный_Графики_макро_фин рынки" xfId="51"/>
    <cellStyle name="Обычный_Данные для отчета 2007" xfId="52"/>
    <cellStyle name="Обычный_Диаграммы для Алтыншаш _правки" xfId="53"/>
    <cellStyle name="Обычный_ДПС1" xfId="54"/>
    <cellStyle name="Обычный_Лист3" xfId="55"/>
    <cellStyle name="Обычный_пруд ООиупа вых" xfId="56"/>
    <cellStyle name="Обычный_Структ. особ. эк-го роста" xfId="57"/>
    <cellStyle name="Плохой" xfId="58" builtinId="27" customBuiltin="1"/>
    <cellStyle name="Пояснение" xfId="59" builtinId="53" customBuiltin="1"/>
    <cellStyle name="Примечание" xfId="60" builtinId="10" customBuiltin="1"/>
    <cellStyle name="Процентный" xfId="61" builtinId="5"/>
    <cellStyle name="Связанная ячейка" xfId="62" builtinId="24" customBuiltin="1"/>
    <cellStyle name="Стиль 1" xfId="63"/>
    <cellStyle name="Текст предупреждения" xfId="64" builtinId="11" customBuiltin="1"/>
    <cellStyle name="Тысячи [0]_cчетаБР" xfId="65"/>
    <cellStyle name="Тысячи_cчетаБР" xfId="66"/>
    <cellStyle name="Финансовый" xfId="67" builtinId="3"/>
    <cellStyle name="Хороший" xfId="68" builtinId="26" customBuiltin="1"/>
    <cellStyle name="標準_i104x_入力訂正84_入力訂正84_入力訂正84_入力訂正85_TMSシステム（２係用）" xfId="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externalLink" Target="externalLinks/externalLink2.xml"/><Relationship Id="rId138" Type="http://schemas.openxmlformats.org/officeDocument/2006/relationships/sharedStrings" Target="sharedStrings.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externalLink" Target="externalLinks/externalLink3.xml"/><Relationship Id="rId13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worksheet" Target="worksheets/sheet129.xml"/><Relationship Id="rId13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878157707217247E-2"/>
          <c:y val="6.0085836909871244E-2"/>
          <c:w val="0.92886363230364011"/>
          <c:h val="0.59656652360515017"/>
        </c:manualLayout>
      </c:layout>
      <c:barChart>
        <c:barDir val="col"/>
        <c:grouping val="clustered"/>
        <c:varyColors val="0"/>
        <c:ser>
          <c:idx val="3"/>
          <c:order val="3"/>
          <c:tx>
            <c:strRef>
              <c:f>'Figure 1.1.1'!$F$4</c:f>
              <c:strCache>
                <c:ptCount val="1"/>
                <c:pt idx="0">
                  <c:v>USA</c:v>
                </c:pt>
              </c:strCache>
            </c:strRef>
          </c:tx>
          <c:spPr>
            <a:solidFill>
              <a:srgbClr val="FF0000"/>
            </a:solidFill>
            <a:ln w="12700">
              <a:solidFill>
                <a:srgbClr val="000000"/>
              </a:solidFill>
              <a:prstDash val="solid"/>
            </a:ln>
          </c:spPr>
          <c:invertIfNegative val="0"/>
          <c:val>
            <c:numRef>
              <c:f>'Figure 1.1.1'!$F$5:$F$11</c:f>
              <c:numCache>
                <c:formatCode>0.00</c:formatCode>
                <c:ptCount val="7"/>
                <c:pt idx="0">
                  <c:v>1.6</c:v>
                </c:pt>
                <c:pt idx="1">
                  <c:v>2.5</c:v>
                </c:pt>
                <c:pt idx="2">
                  <c:v>3.6</c:v>
                </c:pt>
                <c:pt idx="3">
                  <c:v>3.1</c:v>
                </c:pt>
                <c:pt idx="4">
                  <c:v>2.9</c:v>
                </c:pt>
                <c:pt idx="5">
                  <c:v>1.9</c:v>
                </c:pt>
                <c:pt idx="6">
                  <c:v>1.9</c:v>
                </c:pt>
              </c:numCache>
            </c:numRef>
          </c:val>
          <c:extLst>
            <c:ext xmlns:c16="http://schemas.microsoft.com/office/drawing/2014/chart" uri="{C3380CC4-5D6E-409C-BE32-E72D297353CC}">
              <c16:uniqueId val="{00000000-C7D4-4B36-BD2D-C2693422B016}"/>
            </c:ext>
          </c:extLst>
        </c:ser>
        <c:ser>
          <c:idx val="4"/>
          <c:order val="4"/>
          <c:tx>
            <c:strRef>
              <c:f>'Figure 1.1.1'!$G$4</c:f>
              <c:strCache>
                <c:ptCount val="1"/>
                <c:pt idx="0">
                  <c:v>Eurozone</c:v>
                </c:pt>
              </c:strCache>
            </c:strRef>
          </c:tx>
          <c:spPr>
            <a:solidFill>
              <a:srgbClr val="FFCC00"/>
            </a:solidFill>
            <a:ln w="12700">
              <a:solidFill>
                <a:srgbClr val="000000"/>
              </a:solidFill>
              <a:prstDash val="solid"/>
            </a:ln>
          </c:spPr>
          <c:invertIfNegative val="0"/>
          <c:val>
            <c:numRef>
              <c:f>'Figure 1.1.1'!$G$5:$G$11</c:f>
              <c:numCache>
                <c:formatCode>0.00</c:formatCode>
                <c:ptCount val="7"/>
                <c:pt idx="0">
                  <c:v>0.9</c:v>
                </c:pt>
                <c:pt idx="1">
                  <c:v>0.8</c:v>
                </c:pt>
                <c:pt idx="2">
                  <c:v>2</c:v>
                </c:pt>
                <c:pt idx="3">
                  <c:v>1.5</c:v>
                </c:pt>
                <c:pt idx="4">
                  <c:v>2.8</c:v>
                </c:pt>
                <c:pt idx="5">
                  <c:v>2.5</c:v>
                </c:pt>
                <c:pt idx="6">
                  <c:v>2.1</c:v>
                </c:pt>
              </c:numCache>
            </c:numRef>
          </c:val>
          <c:extLst>
            <c:ext xmlns:c16="http://schemas.microsoft.com/office/drawing/2014/chart" uri="{C3380CC4-5D6E-409C-BE32-E72D297353CC}">
              <c16:uniqueId val="{00000001-C7D4-4B36-BD2D-C2693422B016}"/>
            </c:ext>
          </c:extLst>
        </c:ser>
        <c:ser>
          <c:idx val="5"/>
          <c:order val="5"/>
          <c:tx>
            <c:strRef>
              <c:f>'Figure 1.1.1'!$H$4</c:f>
              <c:strCache>
                <c:ptCount val="1"/>
                <c:pt idx="0">
                  <c:v>Japan</c:v>
                </c:pt>
              </c:strCache>
            </c:strRef>
          </c:tx>
          <c:spPr>
            <a:solidFill>
              <a:srgbClr val="3366FF"/>
            </a:solidFill>
            <a:ln w="12700">
              <a:solidFill>
                <a:srgbClr val="000000"/>
              </a:solidFill>
              <a:prstDash val="solid"/>
            </a:ln>
          </c:spPr>
          <c:invertIfNegative val="0"/>
          <c:val>
            <c:numRef>
              <c:f>'Figure 1.1.1'!$H$5:$H$11</c:f>
              <c:numCache>
                <c:formatCode>0.00</c:formatCode>
                <c:ptCount val="7"/>
                <c:pt idx="0">
                  <c:v>0.3</c:v>
                </c:pt>
                <c:pt idx="1">
                  <c:v>1.4</c:v>
                </c:pt>
                <c:pt idx="2">
                  <c:v>2.7</c:v>
                </c:pt>
                <c:pt idx="3">
                  <c:v>1.9</c:v>
                </c:pt>
                <c:pt idx="4">
                  <c:v>2.2000000000000002</c:v>
                </c:pt>
                <c:pt idx="5">
                  <c:v>2</c:v>
                </c:pt>
                <c:pt idx="6">
                  <c:v>1.7</c:v>
                </c:pt>
              </c:numCache>
            </c:numRef>
          </c:val>
          <c:extLst>
            <c:ext xmlns:c16="http://schemas.microsoft.com/office/drawing/2014/chart" uri="{C3380CC4-5D6E-409C-BE32-E72D297353CC}">
              <c16:uniqueId val="{00000002-C7D4-4B36-BD2D-C2693422B016}"/>
            </c:ext>
          </c:extLst>
        </c:ser>
        <c:ser>
          <c:idx val="6"/>
          <c:order val="6"/>
          <c:tx>
            <c:strRef>
              <c:f>'Figure 1.1.1'!$J$4</c:f>
              <c:strCache>
                <c:ptCount val="1"/>
                <c:pt idx="0">
                  <c:v>China</c:v>
                </c:pt>
              </c:strCache>
            </c:strRef>
          </c:tx>
          <c:spPr>
            <a:solidFill>
              <a:srgbClr val="008000"/>
            </a:solidFill>
            <a:ln w="12700">
              <a:solidFill>
                <a:srgbClr val="000000"/>
              </a:solidFill>
              <a:prstDash val="solid"/>
            </a:ln>
          </c:spPr>
          <c:invertIfNegative val="0"/>
          <c:val>
            <c:numRef>
              <c:f>'Figure 1.1.1'!$J$5:$J$11</c:f>
              <c:numCache>
                <c:formatCode>0.00</c:formatCode>
                <c:ptCount val="7"/>
                <c:pt idx="0">
                  <c:v>9.1</c:v>
                </c:pt>
                <c:pt idx="1">
                  <c:v>10</c:v>
                </c:pt>
                <c:pt idx="2">
                  <c:v>10.1</c:v>
                </c:pt>
                <c:pt idx="3">
                  <c:v>10.4</c:v>
                </c:pt>
                <c:pt idx="4">
                  <c:v>11.1</c:v>
                </c:pt>
                <c:pt idx="5">
                  <c:v>11.5</c:v>
                </c:pt>
                <c:pt idx="6">
                  <c:v>10</c:v>
                </c:pt>
              </c:numCache>
            </c:numRef>
          </c:val>
          <c:extLst>
            <c:ext xmlns:c16="http://schemas.microsoft.com/office/drawing/2014/chart" uri="{C3380CC4-5D6E-409C-BE32-E72D297353CC}">
              <c16:uniqueId val="{00000003-C7D4-4B36-BD2D-C2693422B016}"/>
            </c:ext>
          </c:extLst>
        </c:ser>
        <c:ser>
          <c:idx val="7"/>
          <c:order val="7"/>
          <c:tx>
            <c:strRef>
              <c:f>'Figure 1.1.1'!$I$4</c:f>
              <c:strCache>
                <c:ptCount val="1"/>
                <c:pt idx="0">
                  <c:v>India</c:v>
                </c:pt>
              </c:strCache>
            </c:strRef>
          </c:tx>
          <c:spPr>
            <a:solidFill>
              <a:srgbClr val="00CCFF"/>
            </a:solidFill>
            <a:ln w="12700">
              <a:solidFill>
                <a:srgbClr val="000000"/>
              </a:solidFill>
              <a:prstDash val="solid"/>
            </a:ln>
          </c:spPr>
          <c:invertIfNegative val="0"/>
          <c:val>
            <c:numRef>
              <c:f>'Figure 1.1.1'!$I$5:$I$11</c:f>
              <c:numCache>
                <c:formatCode>0.00</c:formatCode>
                <c:ptCount val="7"/>
                <c:pt idx="0">
                  <c:v>4.5</c:v>
                </c:pt>
                <c:pt idx="1">
                  <c:v>6.9</c:v>
                </c:pt>
                <c:pt idx="2">
                  <c:v>7.9</c:v>
                </c:pt>
                <c:pt idx="3">
                  <c:v>9</c:v>
                </c:pt>
                <c:pt idx="4">
                  <c:v>9.6999999999999993</c:v>
                </c:pt>
                <c:pt idx="5">
                  <c:v>8.9</c:v>
                </c:pt>
                <c:pt idx="6">
                  <c:v>8.4</c:v>
                </c:pt>
              </c:numCache>
            </c:numRef>
          </c:val>
          <c:extLst>
            <c:ext xmlns:c16="http://schemas.microsoft.com/office/drawing/2014/chart" uri="{C3380CC4-5D6E-409C-BE32-E72D297353CC}">
              <c16:uniqueId val="{00000004-C7D4-4B36-BD2D-C2693422B016}"/>
            </c:ext>
          </c:extLst>
        </c:ser>
        <c:ser>
          <c:idx val="8"/>
          <c:order val="8"/>
          <c:tx>
            <c:strRef>
              <c:f>'Figure 1.1.1'!$K$4</c:f>
              <c:strCache>
                <c:ptCount val="1"/>
                <c:pt idx="0">
                  <c:v>Russia</c:v>
                </c:pt>
              </c:strCache>
            </c:strRef>
          </c:tx>
          <c:spPr>
            <a:solidFill>
              <a:srgbClr val="FF99CC"/>
            </a:solidFill>
            <a:ln w="12700">
              <a:solidFill>
                <a:srgbClr val="000000"/>
              </a:solidFill>
              <a:prstDash val="solid"/>
            </a:ln>
          </c:spPr>
          <c:invertIfNegative val="0"/>
          <c:val>
            <c:numRef>
              <c:f>'Figure 1.1.1'!$K$5:$K$11</c:f>
              <c:numCache>
                <c:formatCode>0.00</c:formatCode>
                <c:ptCount val="7"/>
                <c:pt idx="0">
                  <c:v>4.7</c:v>
                </c:pt>
                <c:pt idx="1">
                  <c:v>7.3</c:v>
                </c:pt>
                <c:pt idx="2">
                  <c:v>7.2</c:v>
                </c:pt>
                <c:pt idx="3">
                  <c:v>6.4</c:v>
                </c:pt>
                <c:pt idx="4">
                  <c:v>6.7</c:v>
                </c:pt>
                <c:pt idx="5">
                  <c:v>7.2</c:v>
                </c:pt>
                <c:pt idx="6">
                  <c:v>6.6</c:v>
                </c:pt>
              </c:numCache>
            </c:numRef>
          </c:val>
          <c:extLst>
            <c:ext xmlns:c16="http://schemas.microsoft.com/office/drawing/2014/chart" uri="{C3380CC4-5D6E-409C-BE32-E72D297353CC}">
              <c16:uniqueId val="{00000005-C7D4-4B36-BD2D-C2693422B016}"/>
            </c:ext>
          </c:extLst>
        </c:ser>
        <c:dLbls>
          <c:showLegendKey val="0"/>
          <c:showVal val="0"/>
          <c:showCatName val="0"/>
          <c:showSerName val="0"/>
          <c:showPercent val="0"/>
          <c:showBubbleSize val="0"/>
        </c:dLbls>
        <c:gapWidth val="150"/>
        <c:axId val="470561416"/>
        <c:axId val="1"/>
      </c:barChart>
      <c:lineChart>
        <c:grouping val="standard"/>
        <c:varyColors val="0"/>
        <c:ser>
          <c:idx val="0"/>
          <c:order val="0"/>
          <c:tx>
            <c:strRef>
              <c:f>'Figure 1.1.1'!$C$4</c:f>
              <c:strCache>
                <c:ptCount val="1"/>
                <c:pt idx="0">
                  <c:v>World GDP</c:v>
                </c:pt>
              </c:strCache>
            </c:strRef>
          </c:tx>
          <c:spPr>
            <a:ln w="25400">
              <a:solidFill>
                <a:srgbClr val="000080"/>
              </a:solidFill>
              <a:prstDash val="solid"/>
            </a:ln>
          </c:spPr>
          <c:marker>
            <c:symbol val="diamond"/>
            <c:size val="5"/>
            <c:spPr>
              <a:solidFill>
                <a:srgbClr val="000080"/>
              </a:solidFill>
              <a:ln>
                <a:solidFill>
                  <a:srgbClr val="000080"/>
                </a:solidFill>
                <a:prstDash val="solid"/>
              </a:ln>
            </c:spPr>
          </c:marker>
          <c:cat>
            <c:strRef>
              <c:f>'Figure 1.1.1'!$B$5:$B$11</c:f>
              <c:strCache>
                <c:ptCount val="7"/>
                <c:pt idx="0">
                  <c:v>2002</c:v>
                </c:pt>
                <c:pt idx="1">
                  <c:v>2003</c:v>
                </c:pt>
                <c:pt idx="2">
                  <c:v>2004</c:v>
                </c:pt>
                <c:pt idx="3">
                  <c:v>2005</c:v>
                </c:pt>
                <c:pt idx="4">
                  <c:v>2006</c:v>
                </c:pt>
                <c:pt idx="5">
                  <c:v>2007*</c:v>
                </c:pt>
                <c:pt idx="6">
                  <c:v>2008*</c:v>
                </c:pt>
              </c:strCache>
            </c:strRef>
          </c:cat>
          <c:val>
            <c:numRef>
              <c:f>'Figure 1.1.1'!$C$5:$C$11</c:f>
              <c:numCache>
                <c:formatCode>0.00</c:formatCode>
                <c:ptCount val="7"/>
                <c:pt idx="0">
                  <c:v>3.1</c:v>
                </c:pt>
                <c:pt idx="1">
                  <c:v>4</c:v>
                </c:pt>
                <c:pt idx="2">
                  <c:v>5.3</c:v>
                </c:pt>
                <c:pt idx="3">
                  <c:v>4.8</c:v>
                </c:pt>
                <c:pt idx="4">
                  <c:v>5.4</c:v>
                </c:pt>
                <c:pt idx="5">
                  <c:v>5.2</c:v>
                </c:pt>
                <c:pt idx="6">
                  <c:v>4.8</c:v>
                </c:pt>
              </c:numCache>
            </c:numRef>
          </c:val>
          <c:smooth val="0"/>
          <c:extLst>
            <c:ext xmlns:c16="http://schemas.microsoft.com/office/drawing/2014/chart" uri="{C3380CC4-5D6E-409C-BE32-E72D297353CC}">
              <c16:uniqueId val="{00000006-C7D4-4B36-BD2D-C2693422B016}"/>
            </c:ext>
          </c:extLst>
        </c:ser>
        <c:ser>
          <c:idx val="1"/>
          <c:order val="1"/>
          <c:tx>
            <c:strRef>
              <c:f>'Figure 1.1.1'!$D$4</c:f>
              <c:strCache>
                <c:ptCount val="1"/>
                <c:pt idx="0">
                  <c:v>Developed Countries</c:v>
                </c:pt>
              </c:strCache>
            </c:strRef>
          </c:tx>
          <c:spPr>
            <a:ln w="25400">
              <a:solidFill>
                <a:srgbClr val="FF00FF"/>
              </a:solidFill>
              <a:prstDash val="solid"/>
            </a:ln>
          </c:spPr>
          <c:marker>
            <c:symbol val="circle"/>
            <c:size val="5"/>
            <c:spPr>
              <a:solidFill>
                <a:srgbClr val="FF00FF"/>
              </a:solidFill>
              <a:ln>
                <a:solidFill>
                  <a:srgbClr val="FF00FF"/>
                </a:solidFill>
                <a:prstDash val="solid"/>
              </a:ln>
            </c:spPr>
          </c:marker>
          <c:val>
            <c:numRef>
              <c:f>'Figure 1.1.1'!$D$5:$D$11</c:f>
              <c:numCache>
                <c:formatCode>0.00</c:formatCode>
                <c:ptCount val="7"/>
                <c:pt idx="0">
                  <c:v>1.6</c:v>
                </c:pt>
                <c:pt idx="1">
                  <c:v>1.9</c:v>
                </c:pt>
                <c:pt idx="2">
                  <c:v>3.2</c:v>
                </c:pt>
                <c:pt idx="3">
                  <c:v>2.5</c:v>
                </c:pt>
                <c:pt idx="4">
                  <c:v>2.9</c:v>
                </c:pt>
                <c:pt idx="5">
                  <c:v>2.5</c:v>
                </c:pt>
                <c:pt idx="6">
                  <c:v>2.2000000000000002</c:v>
                </c:pt>
              </c:numCache>
            </c:numRef>
          </c:val>
          <c:smooth val="0"/>
          <c:extLst>
            <c:ext xmlns:c16="http://schemas.microsoft.com/office/drawing/2014/chart" uri="{C3380CC4-5D6E-409C-BE32-E72D297353CC}">
              <c16:uniqueId val="{00000007-C7D4-4B36-BD2D-C2693422B016}"/>
            </c:ext>
          </c:extLst>
        </c:ser>
        <c:ser>
          <c:idx val="2"/>
          <c:order val="2"/>
          <c:tx>
            <c:strRef>
              <c:f>'Figure 1.1.1'!$E$4</c:f>
              <c:strCache>
                <c:ptCount val="1"/>
                <c:pt idx="0">
                  <c:v>Developing countries</c:v>
                </c:pt>
              </c:strCache>
            </c:strRef>
          </c:tx>
          <c:spPr>
            <a:ln w="25400">
              <a:solidFill>
                <a:srgbClr val="993300"/>
              </a:solidFill>
              <a:prstDash val="solid"/>
            </a:ln>
          </c:spPr>
          <c:marker>
            <c:symbol val="triangle"/>
            <c:size val="5"/>
            <c:spPr>
              <a:solidFill>
                <a:srgbClr val="993300"/>
              </a:solidFill>
              <a:ln>
                <a:solidFill>
                  <a:srgbClr val="993300"/>
                </a:solidFill>
                <a:prstDash val="solid"/>
              </a:ln>
            </c:spPr>
          </c:marker>
          <c:val>
            <c:numRef>
              <c:f>'Figure 1.1.1'!$E$5:$E$11</c:f>
              <c:numCache>
                <c:formatCode>0.00</c:formatCode>
                <c:ptCount val="7"/>
                <c:pt idx="0">
                  <c:v>5.0999999999999996</c:v>
                </c:pt>
                <c:pt idx="1">
                  <c:v>6.7</c:v>
                </c:pt>
                <c:pt idx="2">
                  <c:v>7.7</c:v>
                </c:pt>
                <c:pt idx="3">
                  <c:v>7.5</c:v>
                </c:pt>
                <c:pt idx="4">
                  <c:v>8.1</c:v>
                </c:pt>
                <c:pt idx="5">
                  <c:v>8.1</c:v>
                </c:pt>
                <c:pt idx="6">
                  <c:v>7.4</c:v>
                </c:pt>
              </c:numCache>
            </c:numRef>
          </c:val>
          <c:smooth val="0"/>
          <c:extLst>
            <c:ext xmlns:c16="http://schemas.microsoft.com/office/drawing/2014/chart" uri="{C3380CC4-5D6E-409C-BE32-E72D297353CC}">
              <c16:uniqueId val="{00000008-C7D4-4B36-BD2D-C2693422B016}"/>
            </c:ext>
          </c:extLst>
        </c:ser>
        <c:dLbls>
          <c:showLegendKey val="0"/>
          <c:showVal val="0"/>
          <c:showCatName val="0"/>
          <c:showSerName val="0"/>
          <c:showPercent val="0"/>
          <c:showBubbleSize val="0"/>
        </c:dLbls>
        <c:marker val="1"/>
        <c:smooth val="0"/>
        <c:axId val="470561416"/>
        <c:axId val="1"/>
      </c:lineChart>
      <c:catAx>
        <c:axId val="470561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2"/>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0561416"/>
        <c:crosses val="autoZero"/>
        <c:crossBetween val="between"/>
      </c:valAx>
      <c:spPr>
        <a:solidFill>
          <a:srgbClr val="FFFFFF"/>
        </a:solidFill>
        <a:ln w="12700">
          <a:solidFill>
            <a:srgbClr val="808080"/>
          </a:solidFill>
          <a:prstDash val="solid"/>
        </a:ln>
      </c:spPr>
    </c:plotArea>
    <c:legend>
      <c:legendPos val="b"/>
      <c:layout>
        <c:manualLayout>
          <c:xMode val="edge"/>
          <c:yMode val="edge"/>
          <c:x val="1.0162621797632825E-2"/>
          <c:y val="0.77682403433476399"/>
          <c:w val="0.93496120538221983"/>
          <c:h val="0.1802575107296137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2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verticalDpi="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82541363935931"/>
          <c:y val="0.10212787177499953"/>
          <c:w val="0.8224065659328198"/>
          <c:h val="0.66808649452812197"/>
        </c:manualLayout>
      </c:layout>
      <c:lineChart>
        <c:grouping val="standard"/>
        <c:varyColors val="0"/>
        <c:ser>
          <c:idx val="1"/>
          <c:order val="0"/>
          <c:tx>
            <c:strRef>
              <c:f>'Figure 1.2.3'!$C$4</c:f>
              <c:strCache>
                <c:ptCount val="1"/>
                <c:pt idx="0">
                  <c:v>LIBOR 3 month</c:v>
                </c:pt>
              </c:strCache>
            </c:strRef>
          </c:tx>
          <c:spPr>
            <a:ln w="25400">
              <a:solidFill>
                <a:srgbClr val="FF00FF"/>
              </a:solidFill>
              <a:prstDash val="solid"/>
            </a:ln>
          </c:spPr>
          <c:marker>
            <c:symbol val="square"/>
            <c:size val="4"/>
            <c:spPr>
              <a:solidFill>
                <a:srgbClr val="FF00FF"/>
              </a:solidFill>
              <a:ln>
                <a:solidFill>
                  <a:srgbClr val="FF00FF"/>
                </a:solidFill>
                <a:prstDash val="solid"/>
              </a:ln>
            </c:spPr>
          </c:marker>
          <c:cat>
            <c:numRef>
              <c:f>'Figure 1.2.3'!$B$5:$B$27</c:f>
              <c:numCache>
                <c:formatCode>m/d/yyyy</c:formatCode>
                <c:ptCount val="23"/>
                <c:pt idx="0">
                  <c:v>38716</c:v>
                </c:pt>
                <c:pt idx="1">
                  <c:v>38748</c:v>
                </c:pt>
                <c:pt idx="2">
                  <c:v>38776</c:v>
                </c:pt>
                <c:pt idx="3">
                  <c:v>38807</c:v>
                </c:pt>
                <c:pt idx="4">
                  <c:v>38835</c:v>
                </c:pt>
                <c:pt idx="5">
                  <c:v>38868</c:v>
                </c:pt>
                <c:pt idx="6">
                  <c:v>38898</c:v>
                </c:pt>
                <c:pt idx="7">
                  <c:v>38929</c:v>
                </c:pt>
                <c:pt idx="8">
                  <c:v>38960</c:v>
                </c:pt>
                <c:pt idx="9">
                  <c:v>38989</c:v>
                </c:pt>
                <c:pt idx="10">
                  <c:v>39021</c:v>
                </c:pt>
                <c:pt idx="11">
                  <c:v>39051</c:v>
                </c:pt>
                <c:pt idx="12">
                  <c:v>39080</c:v>
                </c:pt>
                <c:pt idx="13">
                  <c:v>39113</c:v>
                </c:pt>
                <c:pt idx="14">
                  <c:v>39141</c:v>
                </c:pt>
                <c:pt idx="15">
                  <c:v>39171</c:v>
                </c:pt>
                <c:pt idx="16">
                  <c:v>39202</c:v>
                </c:pt>
                <c:pt idx="17">
                  <c:v>39233</c:v>
                </c:pt>
                <c:pt idx="18">
                  <c:v>39262</c:v>
                </c:pt>
                <c:pt idx="19">
                  <c:v>39294</c:v>
                </c:pt>
                <c:pt idx="20">
                  <c:v>39325</c:v>
                </c:pt>
                <c:pt idx="21">
                  <c:v>39353</c:v>
                </c:pt>
                <c:pt idx="22">
                  <c:v>39386</c:v>
                </c:pt>
              </c:numCache>
            </c:numRef>
          </c:cat>
          <c:val>
            <c:numRef>
              <c:f>'Figure 1.2.3'!$C$5:$C$27</c:f>
              <c:numCache>
                <c:formatCode>0.00</c:formatCode>
                <c:ptCount val="23"/>
                <c:pt idx="0">
                  <c:v>4.5362499999999999</c:v>
                </c:pt>
                <c:pt idx="1">
                  <c:v>4.68</c:v>
                </c:pt>
                <c:pt idx="2">
                  <c:v>4.8224999999999998</c:v>
                </c:pt>
                <c:pt idx="3">
                  <c:v>5</c:v>
                </c:pt>
                <c:pt idx="4">
                  <c:v>5.13</c:v>
                </c:pt>
                <c:pt idx="5">
                  <c:v>5.23813</c:v>
                </c:pt>
                <c:pt idx="6">
                  <c:v>5.4806299999999997</c:v>
                </c:pt>
                <c:pt idx="7">
                  <c:v>5.46563</c:v>
                </c:pt>
                <c:pt idx="8">
                  <c:v>5.3975</c:v>
                </c:pt>
                <c:pt idx="9">
                  <c:v>5.37</c:v>
                </c:pt>
                <c:pt idx="10">
                  <c:v>5.3706300000000002</c:v>
                </c:pt>
                <c:pt idx="11">
                  <c:v>5.37</c:v>
                </c:pt>
                <c:pt idx="12">
                  <c:v>5.36</c:v>
                </c:pt>
                <c:pt idx="13">
                  <c:v>5.36</c:v>
                </c:pt>
                <c:pt idx="14">
                  <c:v>5.3481300000000003</c:v>
                </c:pt>
                <c:pt idx="15">
                  <c:v>5.35</c:v>
                </c:pt>
                <c:pt idx="16">
                  <c:v>5.3550000000000004</c:v>
                </c:pt>
                <c:pt idx="17">
                  <c:v>5.36</c:v>
                </c:pt>
                <c:pt idx="18">
                  <c:v>5.36</c:v>
                </c:pt>
                <c:pt idx="19">
                  <c:v>5.3586600000000004</c:v>
                </c:pt>
                <c:pt idx="20">
                  <c:v>5.6212499999999999</c:v>
                </c:pt>
                <c:pt idx="21">
                  <c:v>5.2287499999999998</c:v>
                </c:pt>
                <c:pt idx="22">
                  <c:v>4.8937499999999998</c:v>
                </c:pt>
              </c:numCache>
            </c:numRef>
          </c:val>
          <c:smooth val="0"/>
          <c:extLst>
            <c:ext xmlns:c16="http://schemas.microsoft.com/office/drawing/2014/chart" uri="{C3380CC4-5D6E-409C-BE32-E72D297353CC}">
              <c16:uniqueId val="{00000000-6E84-4DE5-9154-8A34BF684611}"/>
            </c:ext>
          </c:extLst>
        </c:ser>
        <c:ser>
          <c:idx val="2"/>
          <c:order val="1"/>
          <c:tx>
            <c:strRef>
              <c:f>'Figure 1.2.3'!$D$4</c:f>
              <c:strCache>
                <c:ptCount val="1"/>
                <c:pt idx="0">
                  <c:v>EURIBOR</c:v>
                </c:pt>
              </c:strCache>
            </c:strRef>
          </c:tx>
          <c:spPr>
            <a:ln w="12700">
              <a:solidFill>
                <a:srgbClr val="0000FF"/>
              </a:solidFill>
              <a:prstDash val="solid"/>
            </a:ln>
          </c:spPr>
          <c:marker>
            <c:symbol val="triangle"/>
            <c:size val="4"/>
            <c:spPr>
              <a:solidFill>
                <a:srgbClr val="0000FF"/>
              </a:solidFill>
              <a:ln>
                <a:solidFill>
                  <a:srgbClr val="0000FF"/>
                </a:solidFill>
                <a:prstDash val="solid"/>
              </a:ln>
            </c:spPr>
          </c:marker>
          <c:cat>
            <c:numRef>
              <c:f>'Figure 1.2.3'!$B$5:$B$27</c:f>
              <c:numCache>
                <c:formatCode>m/d/yyyy</c:formatCode>
                <c:ptCount val="23"/>
                <c:pt idx="0">
                  <c:v>38716</c:v>
                </c:pt>
                <c:pt idx="1">
                  <c:v>38748</c:v>
                </c:pt>
                <c:pt idx="2">
                  <c:v>38776</c:v>
                </c:pt>
                <c:pt idx="3">
                  <c:v>38807</c:v>
                </c:pt>
                <c:pt idx="4">
                  <c:v>38835</c:v>
                </c:pt>
                <c:pt idx="5">
                  <c:v>38868</c:v>
                </c:pt>
                <c:pt idx="6">
                  <c:v>38898</c:v>
                </c:pt>
                <c:pt idx="7">
                  <c:v>38929</c:v>
                </c:pt>
                <c:pt idx="8">
                  <c:v>38960</c:v>
                </c:pt>
                <c:pt idx="9">
                  <c:v>38989</c:v>
                </c:pt>
                <c:pt idx="10">
                  <c:v>39021</c:v>
                </c:pt>
                <c:pt idx="11">
                  <c:v>39051</c:v>
                </c:pt>
                <c:pt idx="12">
                  <c:v>39080</c:v>
                </c:pt>
                <c:pt idx="13">
                  <c:v>39113</c:v>
                </c:pt>
                <c:pt idx="14">
                  <c:v>39141</c:v>
                </c:pt>
                <c:pt idx="15">
                  <c:v>39171</c:v>
                </c:pt>
                <c:pt idx="16">
                  <c:v>39202</c:v>
                </c:pt>
                <c:pt idx="17">
                  <c:v>39233</c:v>
                </c:pt>
                <c:pt idx="18">
                  <c:v>39262</c:v>
                </c:pt>
                <c:pt idx="19">
                  <c:v>39294</c:v>
                </c:pt>
                <c:pt idx="20">
                  <c:v>39325</c:v>
                </c:pt>
                <c:pt idx="21">
                  <c:v>39353</c:v>
                </c:pt>
                <c:pt idx="22">
                  <c:v>39386</c:v>
                </c:pt>
              </c:numCache>
            </c:numRef>
          </c:cat>
          <c:val>
            <c:numRef>
              <c:f>'Figure 1.2.3'!$D$5:$D$27</c:f>
              <c:numCache>
                <c:formatCode>0.00</c:formatCode>
                <c:ptCount val="23"/>
                <c:pt idx="0">
                  <c:v>2.4866299999999999</c:v>
                </c:pt>
                <c:pt idx="1">
                  <c:v>2.5496300000000001</c:v>
                </c:pt>
                <c:pt idx="2">
                  <c:v>2.6636299999999999</c:v>
                </c:pt>
                <c:pt idx="3">
                  <c:v>2.8170000000000002</c:v>
                </c:pt>
                <c:pt idx="4">
                  <c:v>2.8515000000000001</c:v>
                </c:pt>
                <c:pt idx="5">
                  <c:v>2.9276299999999997</c:v>
                </c:pt>
                <c:pt idx="6">
                  <c:v>3.0576300000000001</c:v>
                </c:pt>
                <c:pt idx="7">
                  <c:v>3.1626300000000001</c:v>
                </c:pt>
                <c:pt idx="8">
                  <c:v>3.26363</c:v>
                </c:pt>
                <c:pt idx="9">
                  <c:v>3.4171300000000002</c:v>
                </c:pt>
                <c:pt idx="10">
                  <c:v>3.5655000000000001</c:v>
                </c:pt>
                <c:pt idx="11">
                  <c:v>3.6357499999999998</c:v>
                </c:pt>
                <c:pt idx="12">
                  <c:v>3.7231300000000003</c:v>
                </c:pt>
                <c:pt idx="13">
                  <c:v>3.7814999999999999</c:v>
                </c:pt>
                <c:pt idx="14">
                  <c:v>3.8497500000000002</c:v>
                </c:pt>
                <c:pt idx="15">
                  <c:v>3.9273799999999999</c:v>
                </c:pt>
                <c:pt idx="16">
                  <c:v>4.0196300000000003</c:v>
                </c:pt>
                <c:pt idx="17">
                  <c:v>4.1208799999999997</c:v>
                </c:pt>
                <c:pt idx="18">
                  <c:v>4.1743800000000002</c:v>
                </c:pt>
                <c:pt idx="19">
                  <c:v>4.26</c:v>
                </c:pt>
                <c:pt idx="20">
                  <c:v>4.7424999999999997</c:v>
                </c:pt>
                <c:pt idx="21">
                  <c:v>4.78688</c:v>
                </c:pt>
                <c:pt idx="22">
                  <c:v>4.6031300000000002</c:v>
                </c:pt>
              </c:numCache>
            </c:numRef>
          </c:val>
          <c:smooth val="0"/>
          <c:extLst>
            <c:ext xmlns:c16="http://schemas.microsoft.com/office/drawing/2014/chart" uri="{C3380CC4-5D6E-409C-BE32-E72D297353CC}">
              <c16:uniqueId val="{00000001-6E84-4DE5-9154-8A34BF684611}"/>
            </c:ext>
          </c:extLst>
        </c:ser>
        <c:ser>
          <c:idx val="3"/>
          <c:order val="2"/>
          <c:tx>
            <c:strRef>
              <c:f>'Figure 1.2.3'!$E$4</c:f>
              <c:strCache>
                <c:ptCount val="1"/>
                <c:pt idx="0">
                  <c:v>MIBOR</c:v>
                </c:pt>
              </c:strCache>
            </c:strRef>
          </c:tx>
          <c:spPr>
            <a:ln w="25400">
              <a:solidFill>
                <a:srgbClr val="008000"/>
              </a:solidFill>
              <a:prstDash val="solid"/>
            </a:ln>
          </c:spPr>
          <c:marker>
            <c:symbol val="diamond"/>
            <c:size val="4"/>
            <c:spPr>
              <a:noFill/>
              <a:ln>
                <a:solidFill>
                  <a:srgbClr val="008000"/>
                </a:solidFill>
                <a:prstDash val="solid"/>
              </a:ln>
            </c:spPr>
          </c:marker>
          <c:cat>
            <c:numRef>
              <c:f>'Figure 1.2.3'!$B$5:$B$27</c:f>
              <c:numCache>
                <c:formatCode>m/d/yyyy</c:formatCode>
                <c:ptCount val="23"/>
                <c:pt idx="0">
                  <c:v>38716</c:v>
                </c:pt>
                <c:pt idx="1">
                  <c:v>38748</c:v>
                </c:pt>
                <c:pt idx="2">
                  <c:v>38776</c:v>
                </c:pt>
                <c:pt idx="3">
                  <c:v>38807</c:v>
                </c:pt>
                <c:pt idx="4">
                  <c:v>38835</c:v>
                </c:pt>
                <c:pt idx="5">
                  <c:v>38868</c:v>
                </c:pt>
                <c:pt idx="6">
                  <c:v>38898</c:v>
                </c:pt>
                <c:pt idx="7">
                  <c:v>38929</c:v>
                </c:pt>
                <c:pt idx="8">
                  <c:v>38960</c:v>
                </c:pt>
                <c:pt idx="9">
                  <c:v>38989</c:v>
                </c:pt>
                <c:pt idx="10">
                  <c:v>39021</c:v>
                </c:pt>
                <c:pt idx="11">
                  <c:v>39051</c:v>
                </c:pt>
                <c:pt idx="12">
                  <c:v>39080</c:v>
                </c:pt>
                <c:pt idx="13">
                  <c:v>39113</c:v>
                </c:pt>
                <c:pt idx="14">
                  <c:v>39141</c:v>
                </c:pt>
                <c:pt idx="15">
                  <c:v>39171</c:v>
                </c:pt>
                <c:pt idx="16">
                  <c:v>39202</c:v>
                </c:pt>
                <c:pt idx="17">
                  <c:v>39233</c:v>
                </c:pt>
                <c:pt idx="18">
                  <c:v>39262</c:v>
                </c:pt>
                <c:pt idx="19">
                  <c:v>39294</c:v>
                </c:pt>
                <c:pt idx="20">
                  <c:v>39325</c:v>
                </c:pt>
                <c:pt idx="21">
                  <c:v>39353</c:v>
                </c:pt>
                <c:pt idx="22">
                  <c:v>39386</c:v>
                </c:pt>
              </c:numCache>
            </c:numRef>
          </c:cat>
          <c:val>
            <c:numRef>
              <c:f>'Figure 1.2.3'!$E$5:$E$27</c:f>
              <c:numCache>
                <c:formatCode>0.00</c:formatCode>
                <c:ptCount val="23"/>
                <c:pt idx="0">
                  <c:v>6.53</c:v>
                </c:pt>
                <c:pt idx="1">
                  <c:v>5.61</c:v>
                </c:pt>
                <c:pt idx="2">
                  <c:v>5.9</c:v>
                </c:pt>
                <c:pt idx="3">
                  <c:v>6.31</c:v>
                </c:pt>
                <c:pt idx="4">
                  <c:v>5.64</c:v>
                </c:pt>
                <c:pt idx="5">
                  <c:v>5.0199999999999996</c:v>
                </c:pt>
                <c:pt idx="6">
                  <c:v>5.07</c:v>
                </c:pt>
                <c:pt idx="7">
                  <c:v>4.6900000000000004</c:v>
                </c:pt>
                <c:pt idx="8">
                  <c:v>4.55</c:v>
                </c:pt>
                <c:pt idx="9">
                  <c:v>4.57</c:v>
                </c:pt>
                <c:pt idx="10">
                  <c:v>5.64</c:v>
                </c:pt>
                <c:pt idx="11">
                  <c:v>6.31</c:v>
                </c:pt>
                <c:pt idx="12">
                  <c:v>5.85</c:v>
                </c:pt>
                <c:pt idx="13">
                  <c:v>5.71</c:v>
                </c:pt>
                <c:pt idx="14">
                  <c:v>5.42</c:v>
                </c:pt>
                <c:pt idx="15">
                  <c:v>5.76</c:v>
                </c:pt>
                <c:pt idx="16">
                  <c:v>5.48</c:v>
                </c:pt>
                <c:pt idx="17">
                  <c:v>4.95</c:v>
                </c:pt>
                <c:pt idx="18">
                  <c:v>4.9000000000000004</c:v>
                </c:pt>
                <c:pt idx="19">
                  <c:v>4.99</c:v>
                </c:pt>
                <c:pt idx="20">
                  <c:v>6.62</c:v>
                </c:pt>
                <c:pt idx="21">
                  <c:v>7.45</c:v>
                </c:pt>
                <c:pt idx="22">
                  <c:v>7.28</c:v>
                </c:pt>
              </c:numCache>
            </c:numRef>
          </c:val>
          <c:smooth val="0"/>
          <c:extLst>
            <c:ext xmlns:c16="http://schemas.microsoft.com/office/drawing/2014/chart" uri="{C3380CC4-5D6E-409C-BE32-E72D297353CC}">
              <c16:uniqueId val="{00000002-6E84-4DE5-9154-8A34BF684611}"/>
            </c:ext>
          </c:extLst>
        </c:ser>
        <c:dLbls>
          <c:showLegendKey val="0"/>
          <c:showVal val="0"/>
          <c:showCatName val="0"/>
          <c:showSerName val="0"/>
          <c:showPercent val="0"/>
          <c:showBubbleSize val="0"/>
        </c:dLbls>
        <c:marker val="1"/>
        <c:smooth val="0"/>
        <c:axId val="470581096"/>
        <c:axId val="1"/>
      </c:lineChart>
      <c:dateAx>
        <c:axId val="470581096"/>
        <c:scaling>
          <c:orientation val="minMax"/>
        </c:scaling>
        <c:delete val="0"/>
        <c:axPos val="b"/>
        <c:numFmt formatCode="mm/dd/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4"/>
        <c:majorTimeUnit val="months"/>
        <c:minorUnit val="2"/>
        <c:minorTimeUnit val="months"/>
      </c:date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0581096"/>
        <c:crosses val="autoZero"/>
        <c:crossBetween val="between"/>
      </c:valAx>
      <c:spPr>
        <a:solidFill>
          <a:srgbClr val="FFFFFF"/>
        </a:solidFill>
        <a:ln w="12700">
          <a:solidFill>
            <a:srgbClr val="808080"/>
          </a:solidFill>
          <a:prstDash val="solid"/>
        </a:ln>
      </c:spPr>
    </c:plotArea>
    <c:legend>
      <c:legendPos val="b"/>
      <c:layout>
        <c:manualLayout>
          <c:xMode val="edge"/>
          <c:yMode val="edge"/>
          <c:x val="0.14480912954963271"/>
          <c:y val="0.88936355004062095"/>
          <c:w val="0.71584890456610895"/>
          <c:h val="8.5106559812499608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09662865020679"/>
          <c:y val="6.1674008810572688E-2"/>
          <c:w val="0.852156911893721"/>
          <c:h val="0.62995594713656389"/>
        </c:manualLayout>
      </c:layout>
      <c:barChart>
        <c:barDir val="col"/>
        <c:grouping val="clustered"/>
        <c:varyColors val="0"/>
        <c:ser>
          <c:idx val="0"/>
          <c:order val="0"/>
          <c:tx>
            <c:strRef>
              <c:f>'Figure 6.1.1.3'!$B$5</c:f>
              <c:strCache>
                <c:ptCount val="1"/>
                <c:pt idx="0">
                  <c:v>Obligatory insurance</c:v>
                </c:pt>
              </c:strCache>
            </c:strRef>
          </c:tx>
          <c:spPr>
            <a:solidFill>
              <a:srgbClr val="9999FF"/>
            </a:solidFill>
            <a:ln w="12700">
              <a:solidFill>
                <a:srgbClr val="000000"/>
              </a:solidFill>
              <a:prstDash val="solid"/>
            </a:ln>
          </c:spPr>
          <c:invertIfNegative val="0"/>
          <c:cat>
            <c:strRef>
              <c:f>'Figure 6.1.1.3'!$C$4:$H$4</c:f>
              <c:strCache>
                <c:ptCount val="6"/>
                <c:pt idx="0">
                  <c:v>01.01.2003</c:v>
                </c:pt>
                <c:pt idx="1">
                  <c:v>01.01.2004</c:v>
                </c:pt>
                <c:pt idx="2">
                  <c:v>01.01.2005</c:v>
                </c:pt>
                <c:pt idx="3">
                  <c:v>01.01.2006</c:v>
                </c:pt>
                <c:pt idx="4">
                  <c:v>on 01.01.2007</c:v>
                </c:pt>
                <c:pt idx="5">
                  <c:v>on 01.10.2007</c:v>
                </c:pt>
              </c:strCache>
            </c:strRef>
          </c:cat>
          <c:val>
            <c:numRef>
              <c:f>'Figure 6.1.1.3'!$C$5:$H$5</c:f>
              <c:numCache>
                <c:formatCode>#,##0</c:formatCode>
                <c:ptCount val="6"/>
                <c:pt idx="0">
                  <c:v>748.34900000000005</c:v>
                </c:pt>
                <c:pt idx="1">
                  <c:v>1316.655</c:v>
                </c:pt>
                <c:pt idx="2">
                  <c:v>2839.1370000000002</c:v>
                </c:pt>
                <c:pt idx="3">
                  <c:v>3327.9949999999999</c:v>
                </c:pt>
                <c:pt idx="4">
                  <c:v>4973.7259999999997</c:v>
                </c:pt>
                <c:pt idx="5">
                  <c:v>4369.366</c:v>
                </c:pt>
              </c:numCache>
            </c:numRef>
          </c:val>
          <c:extLst>
            <c:ext xmlns:c16="http://schemas.microsoft.com/office/drawing/2014/chart" uri="{C3380CC4-5D6E-409C-BE32-E72D297353CC}">
              <c16:uniqueId val="{00000000-6C46-40A5-9091-F9DE005459CE}"/>
            </c:ext>
          </c:extLst>
        </c:ser>
        <c:ser>
          <c:idx val="1"/>
          <c:order val="1"/>
          <c:tx>
            <c:strRef>
              <c:f>'Figure 6.1.1.3'!$B$6</c:f>
              <c:strCache>
                <c:ptCount val="1"/>
                <c:pt idx="0">
                  <c:v>Voluntary private insurance</c:v>
                </c:pt>
              </c:strCache>
            </c:strRef>
          </c:tx>
          <c:spPr>
            <a:solidFill>
              <a:srgbClr val="993366"/>
            </a:solidFill>
            <a:ln w="12700">
              <a:solidFill>
                <a:srgbClr val="000000"/>
              </a:solidFill>
              <a:prstDash val="solid"/>
            </a:ln>
          </c:spPr>
          <c:invertIfNegative val="0"/>
          <c:cat>
            <c:strRef>
              <c:f>'Figure 6.1.1.3'!$C$4:$H$4</c:f>
              <c:strCache>
                <c:ptCount val="6"/>
                <c:pt idx="0">
                  <c:v>01.01.2003</c:v>
                </c:pt>
                <c:pt idx="1">
                  <c:v>01.01.2004</c:v>
                </c:pt>
                <c:pt idx="2">
                  <c:v>01.01.2005</c:v>
                </c:pt>
                <c:pt idx="3">
                  <c:v>01.01.2006</c:v>
                </c:pt>
                <c:pt idx="4">
                  <c:v>on 01.01.2007</c:v>
                </c:pt>
                <c:pt idx="5">
                  <c:v>on 01.10.2007</c:v>
                </c:pt>
              </c:strCache>
            </c:strRef>
          </c:cat>
          <c:val>
            <c:numRef>
              <c:f>'Figure 6.1.1.3'!$C$6:$H$6</c:f>
              <c:numCache>
                <c:formatCode>#,##0</c:formatCode>
                <c:ptCount val="6"/>
                <c:pt idx="0">
                  <c:v>617.17200000000003</c:v>
                </c:pt>
                <c:pt idx="1">
                  <c:v>988.58199999999999</c:v>
                </c:pt>
                <c:pt idx="2">
                  <c:v>1265.502</c:v>
                </c:pt>
                <c:pt idx="3">
                  <c:v>1677.7809999999999</c:v>
                </c:pt>
                <c:pt idx="4">
                  <c:v>2012.827</c:v>
                </c:pt>
                <c:pt idx="5">
                  <c:v>2929.0540000000001</c:v>
                </c:pt>
              </c:numCache>
            </c:numRef>
          </c:val>
          <c:extLst>
            <c:ext xmlns:c16="http://schemas.microsoft.com/office/drawing/2014/chart" uri="{C3380CC4-5D6E-409C-BE32-E72D297353CC}">
              <c16:uniqueId val="{00000001-6C46-40A5-9091-F9DE005459CE}"/>
            </c:ext>
          </c:extLst>
        </c:ser>
        <c:ser>
          <c:idx val="2"/>
          <c:order val="2"/>
          <c:tx>
            <c:strRef>
              <c:f>'Figure 6.1.1.3'!$B$7</c:f>
              <c:strCache>
                <c:ptCount val="1"/>
                <c:pt idx="0">
                  <c:v>Voluntary property insurance</c:v>
                </c:pt>
              </c:strCache>
            </c:strRef>
          </c:tx>
          <c:spPr>
            <a:solidFill>
              <a:srgbClr val="FFFFCC"/>
            </a:solidFill>
            <a:ln w="12700">
              <a:solidFill>
                <a:srgbClr val="000000"/>
              </a:solidFill>
              <a:prstDash val="solid"/>
            </a:ln>
          </c:spPr>
          <c:invertIfNegative val="0"/>
          <c:cat>
            <c:strRef>
              <c:f>'Figure 6.1.1.3'!$C$4:$H$4</c:f>
              <c:strCache>
                <c:ptCount val="6"/>
                <c:pt idx="0">
                  <c:v>01.01.2003</c:v>
                </c:pt>
                <c:pt idx="1">
                  <c:v>01.01.2004</c:v>
                </c:pt>
                <c:pt idx="2">
                  <c:v>01.01.2005</c:v>
                </c:pt>
                <c:pt idx="3">
                  <c:v>01.01.2006</c:v>
                </c:pt>
                <c:pt idx="4">
                  <c:v>on 01.01.2007</c:v>
                </c:pt>
                <c:pt idx="5">
                  <c:v>on 01.10.2007</c:v>
                </c:pt>
              </c:strCache>
            </c:strRef>
          </c:cat>
          <c:val>
            <c:numRef>
              <c:f>'Figure 6.1.1.3'!$C$7:$H$7</c:f>
              <c:numCache>
                <c:formatCode>#,##0</c:formatCode>
                <c:ptCount val="6"/>
                <c:pt idx="0">
                  <c:v>951.173</c:v>
                </c:pt>
                <c:pt idx="1">
                  <c:v>1867.1179999999999</c:v>
                </c:pt>
                <c:pt idx="2">
                  <c:v>2637.8449999999998</c:v>
                </c:pt>
                <c:pt idx="3">
                  <c:v>5764.009</c:v>
                </c:pt>
                <c:pt idx="4">
                  <c:v>7105.6959999999999</c:v>
                </c:pt>
                <c:pt idx="5">
                  <c:v>25854.851999999999</c:v>
                </c:pt>
              </c:numCache>
            </c:numRef>
          </c:val>
          <c:extLst>
            <c:ext xmlns:c16="http://schemas.microsoft.com/office/drawing/2014/chart" uri="{C3380CC4-5D6E-409C-BE32-E72D297353CC}">
              <c16:uniqueId val="{00000002-6C46-40A5-9091-F9DE005459CE}"/>
            </c:ext>
          </c:extLst>
        </c:ser>
        <c:dLbls>
          <c:showLegendKey val="0"/>
          <c:showVal val="0"/>
          <c:showCatName val="0"/>
          <c:showSerName val="0"/>
          <c:showPercent val="0"/>
          <c:showBubbleSize val="0"/>
        </c:dLbls>
        <c:gapWidth val="150"/>
        <c:axId val="460839584"/>
        <c:axId val="1"/>
      </c:barChart>
      <c:catAx>
        <c:axId val="460839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0839584"/>
        <c:crosses val="autoZero"/>
        <c:crossBetween val="between"/>
      </c:valAx>
      <c:spPr>
        <a:solidFill>
          <a:srgbClr val="FFFFFF"/>
        </a:solidFill>
        <a:ln w="12700">
          <a:solidFill>
            <a:srgbClr val="808080"/>
          </a:solidFill>
          <a:prstDash val="solid"/>
        </a:ln>
      </c:spPr>
    </c:plotArea>
    <c:legend>
      <c:legendPos val="r"/>
      <c:layout>
        <c:manualLayout>
          <c:xMode val="edge"/>
          <c:yMode val="edge"/>
          <c:x val="5.9548314325103394E-2"/>
          <c:y val="0.8458149779735683"/>
          <c:w val="0.88090437398170196"/>
          <c:h val="0.1321585903083700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509337009650337E-2"/>
          <c:y val="0.100418410041841"/>
          <c:w val="0.87474420353427751"/>
          <c:h val="0.56485355648535562"/>
        </c:manualLayout>
      </c:layout>
      <c:barChart>
        <c:barDir val="col"/>
        <c:grouping val="stacked"/>
        <c:varyColors val="0"/>
        <c:ser>
          <c:idx val="0"/>
          <c:order val="0"/>
          <c:tx>
            <c:strRef>
              <c:f>'Figure 6.1.2.1'!$B$5</c:f>
              <c:strCache>
                <c:ptCount val="1"/>
                <c:pt idx="0">
                  <c:v>Insurance premiums ceded to nonresident reinsurers</c:v>
                </c:pt>
              </c:strCache>
            </c:strRef>
          </c:tx>
          <c:spPr>
            <a:solidFill>
              <a:srgbClr val="9999FF"/>
            </a:solidFill>
            <a:ln w="12700">
              <a:solidFill>
                <a:srgbClr val="000000"/>
              </a:solidFill>
              <a:prstDash val="solid"/>
            </a:ln>
          </c:spPr>
          <c:invertIfNegative val="0"/>
          <c:cat>
            <c:strRef>
              <c:f>'Figure 6.1.2.1'!$C$4:$G$4</c:f>
              <c:strCache>
                <c:ptCount val="5"/>
                <c:pt idx="0">
                  <c:v>01.01.2004</c:v>
                </c:pt>
                <c:pt idx="1">
                  <c:v>01.01.2005</c:v>
                </c:pt>
                <c:pt idx="2">
                  <c:v>01.01.2006</c:v>
                </c:pt>
                <c:pt idx="3">
                  <c:v>on 01.01.2007</c:v>
                </c:pt>
                <c:pt idx="4">
                  <c:v>on 01.10.2007</c:v>
                </c:pt>
              </c:strCache>
            </c:strRef>
          </c:cat>
          <c:val>
            <c:numRef>
              <c:f>'Figure 6.1.2.1'!$C$5:$G$5</c:f>
              <c:numCache>
                <c:formatCode>0.0%</c:formatCode>
                <c:ptCount val="5"/>
                <c:pt idx="0">
                  <c:v>0.5422497402147558</c:v>
                </c:pt>
                <c:pt idx="1">
                  <c:v>0.42820269430688435</c:v>
                </c:pt>
                <c:pt idx="2">
                  <c:v>0.35203663120445861</c:v>
                </c:pt>
                <c:pt idx="3">
                  <c:v>0.30807574912699071</c:v>
                </c:pt>
                <c:pt idx="4">
                  <c:v>0.27957752175147083</c:v>
                </c:pt>
              </c:numCache>
            </c:numRef>
          </c:val>
          <c:extLst>
            <c:ext xmlns:c16="http://schemas.microsoft.com/office/drawing/2014/chart" uri="{C3380CC4-5D6E-409C-BE32-E72D297353CC}">
              <c16:uniqueId val="{00000000-EC64-4DED-A4BE-DC36CDD49987}"/>
            </c:ext>
          </c:extLst>
        </c:ser>
        <c:ser>
          <c:idx val="1"/>
          <c:order val="1"/>
          <c:tx>
            <c:strRef>
              <c:f>'Figure 6.1.2.1'!$B$6</c:f>
              <c:strCache>
                <c:ptCount val="1"/>
                <c:pt idx="0">
                  <c:v>Insurance premiums ceded to resident reinsurers</c:v>
                </c:pt>
              </c:strCache>
            </c:strRef>
          </c:tx>
          <c:spPr>
            <a:solidFill>
              <a:srgbClr val="993366"/>
            </a:solidFill>
            <a:ln w="12700">
              <a:solidFill>
                <a:srgbClr val="000000"/>
              </a:solidFill>
              <a:prstDash val="solid"/>
            </a:ln>
          </c:spPr>
          <c:invertIfNegative val="0"/>
          <c:cat>
            <c:strRef>
              <c:f>'Figure 6.1.2.1'!$C$4:$G$4</c:f>
              <c:strCache>
                <c:ptCount val="5"/>
                <c:pt idx="0">
                  <c:v>01.01.2004</c:v>
                </c:pt>
                <c:pt idx="1">
                  <c:v>01.01.2005</c:v>
                </c:pt>
                <c:pt idx="2">
                  <c:v>01.01.2006</c:v>
                </c:pt>
                <c:pt idx="3">
                  <c:v>on 01.01.2007</c:v>
                </c:pt>
                <c:pt idx="4">
                  <c:v>on 01.10.2007</c:v>
                </c:pt>
              </c:strCache>
            </c:strRef>
          </c:cat>
          <c:val>
            <c:numRef>
              <c:f>'Figure 6.1.2.1'!$C$6:$G$6</c:f>
              <c:numCache>
                <c:formatCode>0.0%</c:formatCode>
                <c:ptCount val="5"/>
                <c:pt idx="0">
                  <c:v>3.8841496363006586E-2</c:v>
                </c:pt>
                <c:pt idx="1">
                  <c:v>4.0153260009474195E-2</c:v>
                </c:pt>
                <c:pt idx="2">
                  <c:v>4.5032485090825657E-2</c:v>
                </c:pt>
                <c:pt idx="3">
                  <c:v>5.3364987087767587E-2</c:v>
                </c:pt>
                <c:pt idx="4">
                  <c:v>9.2183581529119762E-2</c:v>
                </c:pt>
              </c:numCache>
            </c:numRef>
          </c:val>
          <c:extLst>
            <c:ext xmlns:c16="http://schemas.microsoft.com/office/drawing/2014/chart" uri="{C3380CC4-5D6E-409C-BE32-E72D297353CC}">
              <c16:uniqueId val="{00000001-EC64-4DED-A4BE-DC36CDD49987}"/>
            </c:ext>
          </c:extLst>
        </c:ser>
        <c:dLbls>
          <c:showLegendKey val="0"/>
          <c:showVal val="0"/>
          <c:showCatName val="0"/>
          <c:showSerName val="0"/>
          <c:showPercent val="0"/>
          <c:showBubbleSize val="0"/>
        </c:dLbls>
        <c:gapWidth val="150"/>
        <c:overlap val="100"/>
        <c:axId val="460841880"/>
        <c:axId val="1"/>
      </c:barChart>
      <c:catAx>
        <c:axId val="460841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0841880"/>
        <c:crosses val="autoZero"/>
        <c:crossBetween val="between"/>
      </c:valAx>
      <c:spPr>
        <a:solidFill>
          <a:srgbClr val="FFFFFF"/>
        </a:solidFill>
        <a:ln w="12700">
          <a:solidFill>
            <a:srgbClr val="808080"/>
          </a:solidFill>
          <a:prstDash val="solid"/>
        </a:ln>
      </c:spPr>
    </c:plotArea>
    <c:legend>
      <c:legendPos val="b"/>
      <c:layout>
        <c:manualLayout>
          <c:xMode val="edge"/>
          <c:yMode val="edge"/>
          <c:x val="0.2751542799849605"/>
          <c:y val="0.81171548117154813"/>
          <c:w val="0.51745431758365712"/>
          <c:h val="0.1631799163179916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724770642201839E-2"/>
          <c:y val="8.2733812949640287E-2"/>
          <c:w val="0.8954128440366973"/>
          <c:h val="0.73021582733812951"/>
        </c:manualLayout>
      </c:layout>
      <c:barChart>
        <c:barDir val="col"/>
        <c:grouping val="clustered"/>
        <c:varyColors val="0"/>
        <c:ser>
          <c:idx val="0"/>
          <c:order val="0"/>
          <c:tx>
            <c:strRef>
              <c:f>'Figure 6.1.2.2'!$B$5</c:f>
              <c:strCache>
                <c:ptCount val="1"/>
                <c:pt idx="0">
                  <c:v>Insurance premiums written </c:v>
                </c:pt>
              </c:strCache>
            </c:strRef>
          </c:tx>
          <c:spPr>
            <a:solidFill>
              <a:srgbClr val="9999FF"/>
            </a:solidFill>
            <a:ln w="12700">
              <a:solidFill>
                <a:srgbClr val="000000"/>
              </a:solidFill>
              <a:prstDash val="solid"/>
            </a:ln>
          </c:spPr>
          <c:invertIfNegative val="0"/>
          <c:dLbls>
            <c:dLbl>
              <c:idx val="0"/>
              <c:layout>
                <c:manualLayout>
                  <c:xMode val="edge"/>
                  <c:yMode val="edge"/>
                  <c:x val="0.13761467889908258"/>
                  <c:y val="0.55035971223021585"/>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DF-45C2-AB9E-F844329CA50D}"/>
                </c:ext>
              </c:extLst>
            </c:dLbl>
            <c:dLbl>
              <c:idx val="2"/>
              <c:layout>
                <c:manualLayout>
                  <c:xMode val="edge"/>
                  <c:yMode val="edge"/>
                  <c:x val="0.49357798165137617"/>
                  <c:y val="0.4064748201438849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7DF-45C2-AB9E-F844329CA50D}"/>
                </c:ext>
              </c:extLst>
            </c:dLbl>
            <c:dLbl>
              <c:idx val="3"/>
              <c:layout>
                <c:manualLayout>
                  <c:xMode val="edge"/>
                  <c:yMode val="edge"/>
                  <c:x val="0.66605504587155961"/>
                  <c:y val="9.3525179856115109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7DF-45C2-AB9E-F844329CA50D}"/>
                </c:ext>
              </c:extLst>
            </c:dLbl>
            <c:dLbl>
              <c:idx val="4"/>
              <c:layout>
                <c:manualLayout>
                  <c:xMode val="edge"/>
                  <c:yMode val="edge"/>
                  <c:x val="0.84770642201834867"/>
                  <c:y val="0.11151079136690648"/>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DF-45C2-AB9E-F844329CA50D}"/>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6.1.2.2'!$C$4:$G$4</c:f>
              <c:strCache>
                <c:ptCount val="5"/>
                <c:pt idx="0">
                  <c:v>01.01.2004</c:v>
                </c:pt>
                <c:pt idx="1">
                  <c:v>01.01.2005</c:v>
                </c:pt>
                <c:pt idx="2">
                  <c:v>01.01.2006</c:v>
                </c:pt>
                <c:pt idx="3">
                  <c:v>on 01.01.2007</c:v>
                </c:pt>
                <c:pt idx="4">
                  <c:v>on 01.10.2007</c:v>
                </c:pt>
              </c:strCache>
            </c:strRef>
          </c:cat>
          <c:val>
            <c:numRef>
              <c:f>'Figure 6.1.2.2'!$C$5:$G$5</c:f>
              <c:numCache>
                <c:formatCode>#\ ##0.0</c:formatCode>
                <c:ptCount val="5"/>
                <c:pt idx="0">
                  <c:v>28.87</c:v>
                </c:pt>
                <c:pt idx="1">
                  <c:v>39.978073999999999</c:v>
                </c:pt>
                <c:pt idx="2">
                  <c:v>67.123100000000008</c:v>
                </c:pt>
                <c:pt idx="3">
                  <c:v>126.43049999999999</c:v>
                </c:pt>
                <c:pt idx="4">
                  <c:v>124.37089999999999</c:v>
                </c:pt>
              </c:numCache>
            </c:numRef>
          </c:val>
          <c:extLst>
            <c:ext xmlns:c16="http://schemas.microsoft.com/office/drawing/2014/chart" uri="{C3380CC4-5D6E-409C-BE32-E72D297353CC}">
              <c16:uniqueId val="{00000004-D7DF-45C2-AB9E-F844329CA50D}"/>
            </c:ext>
          </c:extLst>
        </c:ser>
        <c:dLbls>
          <c:showLegendKey val="0"/>
          <c:showVal val="0"/>
          <c:showCatName val="0"/>
          <c:showSerName val="0"/>
          <c:showPercent val="0"/>
          <c:showBubbleSize val="0"/>
        </c:dLbls>
        <c:gapWidth val="150"/>
        <c:axId val="460848112"/>
        <c:axId val="1"/>
      </c:barChart>
      <c:lineChart>
        <c:grouping val="standard"/>
        <c:varyColors val="0"/>
        <c:ser>
          <c:idx val="1"/>
          <c:order val="1"/>
          <c:tx>
            <c:strRef>
              <c:f>'Figure 6.1.2.2'!$B$6</c:f>
              <c:strCache>
                <c:ptCount val="1"/>
                <c:pt idx="0">
                  <c:v>Insurance premiums ceded to reinsurers</c:v>
                </c:pt>
              </c:strCache>
            </c:strRef>
          </c:tx>
          <c:spPr>
            <a:ln w="25400">
              <a:solidFill>
                <a:srgbClr val="FF00FF"/>
              </a:solidFill>
              <a:prstDash val="solid"/>
            </a:ln>
          </c:spPr>
          <c:marker>
            <c:symbol val="square"/>
            <c:size val="7"/>
            <c:spPr>
              <a:solidFill>
                <a:srgbClr val="FF00FF"/>
              </a:solidFill>
              <a:ln>
                <a:solidFill>
                  <a:srgbClr val="FF00FF"/>
                </a:solidFill>
                <a:prstDash val="solid"/>
              </a:ln>
            </c:spPr>
          </c:marker>
          <c:dLbls>
            <c:dLbl>
              <c:idx val="0"/>
              <c:layout>
                <c:manualLayout>
                  <c:xMode val="edge"/>
                  <c:yMode val="edge"/>
                  <c:x val="0.13944954128440368"/>
                  <c:y val="0.64388489208633093"/>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7DF-45C2-AB9E-F844329CA50D}"/>
                </c:ext>
              </c:extLst>
            </c:dLbl>
            <c:dLbl>
              <c:idx val="1"/>
              <c:layout>
                <c:manualLayout>
                  <c:xMode val="edge"/>
                  <c:yMode val="edge"/>
                  <c:x val="0.31743119266055048"/>
                  <c:y val="0.63309352517985606"/>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7DF-45C2-AB9E-F844329CA50D}"/>
                </c:ext>
              </c:extLst>
            </c:dLbl>
            <c:dLbl>
              <c:idx val="2"/>
              <c:layout>
                <c:manualLayout>
                  <c:xMode val="edge"/>
                  <c:yMode val="edge"/>
                  <c:x val="0.49541284403669728"/>
                  <c:y val="0.5611510791366906"/>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7DF-45C2-AB9E-F844329CA50D}"/>
                </c:ext>
              </c:extLst>
            </c:dLbl>
            <c:dLbl>
              <c:idx val="3"/>
              <c:layout>
                <c:manualLayout>
                  <c:xMode val="edge"/>
                  <c:yMode val="edge"/>
                  <c:x val="0.67339449541284402"/>
                  <c:y val="0.45683453237410071"/>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7DF-45C2-AB9E-F844329CA50D}"/>
                </c:ext>
              </c:extLst>
            </c:dLbl>
            <c:dLbl>
              <c:idx val="4"/>
              <c:layout>
                <c:manualLayout>
                  <c:xMode val="edge"/>
                  <c:yMode val="edge"/>
                  <c:x val="0.85504587155963307"/>
                  <c:y val="0.4460431654676259"/>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7DF-45C2-AB9E-F844329CA50D}"/>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6.1.2.2'!$C$4:$G$4</c:f>
              <c:strCache>
                <c:ptCount val="5"/>
                <c:pt idx="0">
                  <c:v>01.01.2004</c:v>
                </c:pt>
                <c:pt idx="1">
                  <c:v>01.01.2005</c:v>
                </c:pt>
                <c:pt idx="2">
                  <c:v>01.01.2006</c:v>
                </c:pt>
                <c:pt idx="3">
                  <c:v>on 01.01.2007</c:v>
                </c:pt>
                <c:pt idx="4">
                  <c:v>on 01.10.2007</c:v>
                </c:pt>
              </c:strCache>
            </c:strRef>
          </c:cat>
          <c:val>
            <c:numRef>
              <c:f>'Figure 6.1.2.2'!$C$6:$G$6</c:f>
              <c:numCache>
                <c:formatCode>#\ ##0.0</c:formatCode>
                <c:ptCount val="5"/>
                <c:pt idx="0">
                  <c:v>16.776104</c:v>
                </c:pt>
                <c:pt idx="1">
                  <c:v>18.723969</c:v>
                </c:pt>
                <c:pt idx="2">
                  <c:v>26.652509999999999</c:v>
                </c:pt>
                <c:pt idx="3">
                  <c:v>45.697133000000001</c:v>
                </c:pt>
                <c:pt idx="4">
                  <c:v>46.236263000000001</c:v>
                </c:pt>
              </c:numCache>
            </c:numRef>
          </c:val>
          <c:smooth val="0"/>
          <c:extLst>
            <c:ext xmlns:c16="http://schemas.microsoft.com/office/drawing/2014/chart" uri="{C3380CC4-5D6E-409C-BE32-E72D297353CC}">
              <c16:uniqueId val="{0000000A-D7DF-45C2-AB9E-F844329CA50D}"/>
            </c:ext>
          </c:extLst>
        </c:ser>
        <c:dLbls>
          <c:showLegendKey val="0"/>
          <c:showVal val="0"/>
          <c:showCatName val="0"/>
          <c:showSerName val="0"/>
          <c:showPercent val="0"/>
          <c:showBubbleSize val="0"/>
        </c:dLbls>
        <c:marker val="1"/>
        <c:smooth val="0"/>
        <c:axId val="460848112"/>
        <c:axId val="1"/>
      </c:lineChart>
      <c:catAx>
        <c:axId val="460848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460848112"/>
        <c:crosses val="autoZero"/>
        <c:crossBetween val="between"/>
      </c:valAx>
      <c:spPr>
        <a:solidFill>
          <a:srgbClr val="FFFFFF"/>
        </a:solidFill>
        <a:ln w="12700">
          <a:solidFill>
            <a:srgbClr val="808080"/>
          </a:solidFill>
          <a:prstDash val="solid"/>
        </a:ln>
      </c:spPr>
    </c:plotArea>
    <c:legend>
      <c:legendPos val="b"/>
      <c:layout>
        <c:manualLayout>
          <c:xMode val="edge"/>
          <c:yMode val="edge"/>
          <c:x val="0.16880733944954129"/>
          <c:y val="0.90647482014388492"/>
          <c:w val="0.70458715596330279"/>
          <c:h val="7.1942446043165464E-2"/>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12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238532110091748E-2"/>
          <c:y val="9.2936802973977689E-2"/>
          <c:w val="0.83486238532110091"/>
          <c:h val="0.48698884758364314"/>
        </c:manualLayout>
      </c:layout>
      <c:barChart>
        <c:barDir val="col"/>
        <c:grouping val="clustered"/>
        <c:varyColors val="0"/>
        <c:ser>
          <c:idx val="0"/>
          <c:order val="0"/>
          <c:tx>
            <c:strRef>
              <c:f>'Figure 6.1.2.3'!$C$4</c:f>
              <c:strCache>
                <c:ptCount val="1"/>
                <c:pt idx="0">
                  <c:v>01.01.2006</c:v>
                </c:pt>
              </c:strCache>
            </c:strRef>
          </c:tx>
          <c:spPr>
            <a:solidFill>
              <a:srgbClr val="9999FF"/>
            </a:solidFill>
            <a:ln w="12700">
              <a:solidFill>
                <a:srgbClr val="000000"/>
              </a:solidFill>
              <a:prstDash val="solid"/>
            </a:ln>
          </c:spPr>
          <c:invertIfNegative val="0"/>
          <c:cat>
            <c:strRef>
              <c:f>'Figure 6.1.2.3'!$B$5:$B$13</c:f>
              <c:strCache>
                <c:ptCount val="9"/>
                <c:pt idx="0">
                  <c:v>United States of America </c:v>
                </c:pt>
                <c:pt idx="1">
                  <c:v>Great Britain</c:v>
                </c:pt>
                <c:pt idx="2">
                  <c:v>Russian Federation</c:v>
                </c:pt>
                <c:pt idx="3">
                  <c:v>Sweden</c:v>
                </c:pt>
                <c:pt idx="4">
                  <c:v>Kazakhstan</c:v>
                </c:pt>
                <c:pt idx="5">
                  <c:v>Germany</c:v>
                </c:pt>
                <c:pt idx="6">
                  <c:v>Switzerland</c:v>
                </c:pt>
                <c:pt idx="7">
                  <c:v>Bermuda Islands</c:v>
                </c:pt>
                <c:pt idx="8">
                  <c:v>Other countries</c:v>
                </c:pt>
              </c:strCache>
            </c:strRef>
          </c:cat>
          <c:val>
            <c:numRef>
              <c:f>'Figure 6.1.2.3'!$C$5:$C$13</c:f>
              <c:numCache>
                <c:formatCode>0.0%</c:formatCode>
                <c:ptCount val="9"/>
                <c:pt idx="0">
                  <c:v>0.13700000000000001</c:v>
                </c:pt>
                <c:pt idx="1">
                  <c:v>0.14199999999999999</c:v>
                </c:pt>
                <c:pt idx="2">
                  <c:v>0.20300000000000001</c:v>
                </c:pt>
                <c:pt idx="3">
                  <c:v>0.14199999999999999</c:v>
                </c:pt>
                <c:pt idx="4">
                  <c:v>0.113</c:v>
                </c:pt>
                <c:pt idx="5">
                  <c:v>4.3999999999999997E-2</c:v>
                </c:pt>
                <c:pt idx="6">
                  <c:v>6.4000000000000001E-2</c:v>
                </c:pt>
                <c:pt idx="7">
                  <c:v>2.9000000000000001E-2</c:v>
                </c:pt>
                <c:pt idx="8">
                  <c:v>0.126</c:v>
                </c:pt>
              </c:numCache>
            </c:numRef>
          </c:val>
          <c:extLst>
            <c:ext xmlns:c16="http://schemas.microsoft.com/office/drawing/2014/chart" uri="{C3380CC4-5D6E-409C-BE32-E72D297353CC}">
              <c16:uniqueId val="{00000000-F283-49CC-8300-FBA67A12F46C}"/>
            </c:ext>
          </c:extLst>
        </c:ser>
        <c:ser>
          <c:idx val="1"/>
          <c:order val="1"/>
          <c:tx>
            <c:strRef>
              <c:f>'Figure 6.1.2.3'!$D$4</c:f>
              <c:strCache>
                <c:ptCount val="1"/>
                <c:pt idx="0">
                  <c:v>01.01.2007</c:v>
                </c:pt>
              </c:strCache>
            </c:strRef>
          </c:tx>
          <c:spPr>
            <a:solidFill>
              <a:srgbClr val="993366"/>
            </a:solidFill>
            <a:ln w="12700">
              <a:solidFill>
                <a:srgbClr val="000000"/>
              </a:solidFill>
              <a:prstDash val="solid"/>
            </a:ln>
          </c:spPr>
          <c:invertIfNegative val="0"/>
          <c:cat>
            <c:strRef>
              <c:f>'Figure 6.1.2.3'!$B$5:$B$13</c:f>
              <c:strCache>
                <c:ptCount val="9"/>
                <c:pt idx="0">
                  <c:v>United States of America </c:v>
                </c:pt>
                <c:pt idx="1">
                  <c:v>Great Britain</c:v>
                </c:pt>
                <c:pt idx="2">
                  <c:v>Russian Federation</c:v>
                </c:pt>
                <c:pt idx="3">
                  <c:v>Sweden</c:v>
                </c:pt>
                <c:pt idx="4">
                  <c:v>Kazakhstan</c:v>
                </c:pt>
                <c:pt idx="5">
                  <c:v>Germany</c:v>
                </c:pt>
                <c:pt idx="6">
                  <c:v>Switzerland</c:v>
                </c:pt>
                <c:pt idx="7">
                  <c:v>Bermuda Islands</c:v>
                </c:pt>
                <c:pt idx="8">
                  <c:v>Other countries</c:v>
                </c:pt>
              </c:strCache>
            </c:strRef>
          </c:cat>
          <c:val>
            <c:numRef>
              <c:f>'Figure 6.1.2.3'!$D$5:$D$13</c:f>
              <c:numCache>
                <c:formatCode>0.0%</c:formatCode>
                <c:ptCount val="9"/>
                <c:pt idx="0">
                  <c:v>0.255</c:v>
                </c:pt>
                <c:pt idx="1">
                  <c:v>9.0999999999999998E-2</c:v>
                </c:pt>
                <c:pt idx="2">
                  <c:v>0.11600000000000001</c:v>
                </c:pt>
                <c:pt idx="3">
                  <c:v>0.107</c:v>
                </c:pt>
                <c:pt idx="4">
                  <c:v>0.152</c:v>
                </c:pt>
                <c:pt idx="5">
                  <c:v>5.7000000000000002E-2</c:v>
                </c:pt>
                <c:pt idx="6">
                  <c:v>8.7999999999999995E-2</c:v>
                </c:pt>
                <c:pt idx="7">
                  <c:v>0</c:v>
                </c:pt>
                <c:pt idx="8">
                  <c:v>0.13400000000000001</c:v>
                </c:pt>
              </c:numCache>
            </c:numRef>
          </c:val>
          <c:extLst>
            <c:ext xmlns:c16="http://schemas.microsoft.com/office/drawing/2014/chart" uri="{C3380CC4-5D6E-409C-BE32-E72D297353CC}">
              <c16:uniqueId val="{00000001-F283-49CC-8300-FBA67A12F46C}"/>
            </c:ext>
          </c:extLst>
        </c:ser>
        <c:ser>
          <c:idx val="2"/>
          <c:order val="2"/>
          <c:tx>
            <c:strRef>
              <c:f>'Figure 6.1.2.3'!$E$4</c:f>
              <c:strCache>
                <c:ptCount val="1"/>
                <c:pt idx="0">
                  <c:v>01.10.2007</c:v>
                </c:pt>
              </c:strCache>
            </c:strRef>
          </c:tx>
          <c:spPr>
            <a:solidFill>
              <a:srgbClr val="FFFFCC"/>
            </a:solidFill>
            <a:ln w="12700">
              <a:solidFill>
                <a:srgbClr val="000000"/>
              </a:solidFill>
              <a:prstDash val="solid"/>
            </a:ln>
          </c:spPr>
          <c:invertIfNegative val="0"/>
          <c:cat>
            <c:strRef>
              <c:f>'Figure 6.1.2.3'!$B$5:$B$13</c:f>
              <c:strCache>
                <c:ptCount val="9"/>
                <c:pt idx="0">
                  <c:v>United States of America </c:v>
                </c:pt>
                <c:pt idx="1">
                  <c:v>Great Britain</c:v>
                </c:pt>
                <c:pt idx="2">
                  <c:v>Russian Federation</c:v>
                </c:pt>
                <c:pt idx="3">
                  <c:v>Sweden</c:v>
                </c:pt>
                <c:pt idx="4">
                  <c:v>Kazakhstan</c:v>
                </c:pt>
                <c:pt idx="5">
                  <c:v>Germany</c:v>
                </c:pt>
                <c:pt idx="6">
                  <c:v>Switzerland</c:v>
                </c:pt>
                <c:pt idx="7">
                  <c:v>Bermuda Islands</c:v>
                </c:pt>
                <c:pt idx="8">
                  <c:v>Other countries</c:v>
                </c:pt>
              </c:strCache>
            </c:strRef>
          </c:cat>
          <c:val>
            <c:numRef>
              <c:f>'Figure 6.1.2.3'!$E$5:$E$13</c:f>
              <c:numCache>
                <c:formatCode>0.0%</c:formatCode>
                <c:ptCount val="9"/>
                <c:pt idx="0">
                  <c:v>0.224</c:v>
                </c:pt>
                <c:pt idx="1">
                  <c:v>6.6000000000000003E-2</c:v>
                </c:pt>
                <c:pt idx="2">
                  <c:v>0.14699999999999999</c:v>
                </c:pt>
                <c:pt idx="3">
                  <c:v>8.1000000000000003E-2</c:v>
                </c:pt>
                <c:pt idx="4">
                  <c:v>0.24299999999999999</c:v>
                </c:pt>
                <c:pt idx="5">
                  <c:v>7.2999999999999995E-2</c:v>
                </c:pt>
                <c:pt idx="6">
                  <c:v>0.03</c:v>
                </c:pt>
                <c:pt idx="7">
                  <c:v>2.1999999999999999E-2</c:v>
                </c:pt>
                <c:pt idx="8">
                  <c:v>0.114</c:v>
                </c:pt>
              </c:numCache>
            </c:numRef>
          </c:val>
          <c:extLst>
            <c:ext xmlns:c16="http://schemas.microsoft.com/office/drawing/2014/chart" uri="{C3380CC4-5D6E-409C-BE32-E72D297353CC}">
              <c16:uniqueId val="{00000002-F283-49CC-8300-FBA67A12F46C}"/>
            </c:ext>
          </c:extLst>
        </c:ser>
        <c:dLbls>
          <c:showLegendKey val="0"/>
          <c:showVal val="0"/>
          <c:showCatName val="0"/>
          <c:showSerName val="0"/>
          <c:showPercent val="0"/>
          <c:showBubbleSize val="0"/>
        </c:dLbls>
        <c:gapWidth val="150"/>
        <c:axId val="460845160"/>
        <c:axId val="1"/>
      </c:barChart>
      <c:catAx>
        <c:axId val="460845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0845160"/>
        <c:crosses val="autoZero"/>
        <c:crossBetween val="between"/>
      </c:valAx>
      <c:spPr>
        <a:solidFill>
          <a:srgbClr val="FFFFFF"/>
        </a:solidFill>
        <a:ln w="12700">
          <a:solidFill>
            <a:srgbClr val="808080"/>
          </a:solidFill>
          <a:prstDash val="solid"/>
        </a:ln>
      </c:spPr>
    </c:plotArea>
    <c:legend>
      <c:legendPos val="b"/>
      <c:layout>
        <c:manualLayout>
          <c:xMode val="edge"/>
          <c:yMode val="edge"/>
          <c:x val="0.24036697247706423"/>
          <c:y val="0.88847583643122674"/>
          <c:w val="0.62385321100917435"/>
          <c:h val="8.9219330855018583E-2"/>
        </c:manualLayout>
      </c:layout>
      <c:overlay val="0"/>
      <c:spPr>
        <a:solidFill>
          <a:srgbClr val="FFFFFF"/>
        </a:solidFill>
        <a:ln w="25400">
          <a:noFill/>
        </a:ln>
      </c:spPr>
      <c:txPr>
        <a:bodyPr/>
        <a:lstStyle/>
        <a:p>
          <a:pPr>
            <a:defRPr sz="8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12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310088983581904"/>
          <c:y val="6.6079295154185022E-2"/>
          <c:w val="0.65503145757613734"/>
          <c:h val="0.66519823788546251"/>
        </c:manualLayout>
      </c:layout>
      <c:barChart>
        <c:barDir val="bar"/>
        <c:grouping val="clustered"/>
        <c:varyColors val="0"/>
        <c:ser>
          <c:idx val="0"/>
          <c:order val="0"/>
          <c:tx>
            <c:strRef>
              <c:f>'Figure 6.1.3.1'!$C$4</c:f>
              <c:strCache>
                <c:ptCount val="1"/>
                <c:pt idx="0">
                  <c:v>01.01.2003</c:v>
                </c:pt>
              </c:strCache>
            </c:strRef>
          </c:tx>
          <c:spPr>
            <a:solidFill>
              <a:srgbClr val="9999FF"/>
            </a:solidFill>
            <a:ln w="12700">
              <a:solidFill>
                <a:srgbClr val="000000"/>
              </a:solidFill>
              <a:prstDash val="solid"/>
            </a:ln>
          </c:spPr>
          <c:invertIfNegative val="0"/>
          <c:cat>
            <c:strRef>
              <c:f>'Figure 6.1.3.1'!$B$5:$B$8</c:f>
              <c:strCache>
                <c:ptCount val="4"/>
                <c:pt idx="0">
                  <c:v>Assets</c:v>
                </c:pt>
                <c:pt idx="1">
                  <c:v>Equity capital</c:v>
                </c:pt>
                <c:pt idx="2">
                  <c:v>Insurance premiums written*</c:v>
                </c:pt>
                <c:pt idx="3">
                  <c:v>Insurance reserves</c:v>
                </c:pt>
              </c:strCache>
            </c:strRef>
          </c:cat>
          <c:val>
            <c:numRef>
              <c:f>'Figure 6.1.3.1'!$C$5:$C$8</c:f>
              <c:numCache>
                <c:formatCode>#\ ##0.0</c:formatCode>
                <c:ptCount val="4"/>
                <c:pt idx="0">
                  <c:v>22419.4</c:v>
                </c:pt>
                <c:pt idx="1">
                  <c:v>6133</c:v>
                </c:pt>
                <c:pt idx="2">
                  <c:v>22636.9</c:v>
                </c:pt>
                <c:pt idx="3">
                  <c:v>12618.3</c:v>
                </c:pt>
              </c:numCache>
            </c:numRef>
          </c:val>
          <c:extLst>
            <c:ext xmlns:c16="http://schemas.microsoft.com/office/drawing/2014/chart" uri="{C3380CC4-5D6E-409C-BE32-E72D297353CC}">
              <c16:uniqueId val="{00000000-83F9-4570-B2B3-B4B4C3623B2F}"/>
            </c:ext>
          </c:extLst>
        </c:ser>
        <c:ser>
          <c:idx val="1"/>
          <c:order val="1"/>
          <c:tx>
            <c:strRef>
              <c:f>'Figure 6.1.3.1'!$D$4</c:f>
              <c:strCache>
                <c:ptCount val="1"/>
                <c:pt idx="0">
                  <c:v>01.01.2004</c:v>
                </c:pt>
              </c:strCache>
            </c:strRef>
          </c:tx>
          <c:spPr>
            <a:solidFill>
              <a:srgbClr val="993366"/>
            </a:solidFill>
            <a:ln w="12700">
              <a:solidFill>
                <a:srgbClr val="000000"/>
              </a:solidFill>
              <a:prstDash val="solid"/>
            </a:ln>
          </c:spPr>
          <c:invertIfNegative val="0"/>
          <c:cat>
            <c:strRef>
              <c:f>'Figure 6.1.3.1'!$B$5:$B$8</c:f>
              <c:strCache>
                <c:ptCount val="4"/>
                <c:pt idx="0">
                  <c:v>Assets</c:v>
                </c:pt>
                <c:pt idx="1">
                  <c:v>Equity capital</c:v>
                </c:pt>
                <c:pt idx="2">
                  <c:v>Insurance premiums written*</c:v>
                </c:pt>
                <c:pt idx="3">
                  <c:v>Insurance reserves</c:v>
                </c:pt>
              </c:strCache>
            </c:strRef>
          </c:cat>
          <c:val>
            <c:numRef>
              <c:f>'Figure 6.1.3.1'!$D$5:$D$8</c:f>
              <c:numCache>
                <c:formatCode>_(* #\ ##0.0_);_(* \(#\ ##0.0\);_(* "-"??_);_(@_)</c:formatCode>
                <c:ptCount val="4"/>
                <c:pt idx="0">
                  <c:v>20716</c:v>
                </c:pt>
                <c:pt idx="1">
                  <c:v>9031</c:v>
                </c:pt>
                <c:pt idx="2">
                  <c:v>28870</c:v>
                </c:pt>
                <c:pt idx="3">
                  <c:v>13207</c:v>
                </c:pt>
              </c:numCache>
            </c:numRef>
          </c:val>
          <c:extLst>
            <c:ext xmlns:c16="http://schemas.microsoft.com/office/drawing/2014/chart" uri="{C3380CC4-5D6E-409C-BE32-E72D297353CC}">
              <c16:uniqueId val="{00000001-83F9-4570-B2B3-B4B4C3623B2F}"/>
            </c:ext>
          </c:extLst>
        </c:ser>
        <c:ser>
          <c:idx val="2"/>
          <c:order val="2"/>
          <c:tx>
            <c:strRef>
              <c:f>'Figure 6.1.3.1'!$E$4</c:f>
              <c:strCache>
                <c:ptCount val="1"/>
                <c:pt idx="0">
                  <c:v>01.01.2005</c:v>
                </c:pt>
              </c:strCache>
            </c:strRef>
          </c:tx>
          <c:spPr>
            <a:solidFill>
              <a:srgbClr val="FFFFCC"/>
            </a:solidFill>
            <a:ln w="12700">
              <a:solidFill>
                <a:srgbClr val="000000"/>
              </a:solidFill>
              <a:prstDash val="solid"/>
            </a:ln>
          </c:spPr>
          <c:invertIfNegative val="0"/>
          <c:cat>
            <c:strRef>
              <c:f>'Figure 6.1.3.1'!$B$5:$B$8</c:f>
              <c:strCache>
                <c:ptCount val="4"/>
                <c:pt idx="0">
                  <c:v>Assets</c:v>
                </c:pt>
                <c:pt idx="1">
                  <c:v>Equity capital</c:v>
                </c:pt>
                <c:pt idx="2">
                  <c:v>Insurance premiums written*</c:v>
                </c:pt>
                <c:pt idx="3">
                  <c:v>Insurance reserves</c:v>
                </c:pt>
              </c:strCache>
            </c:strRef>
          </c:cat>
          <c:val>
            <c:numRef>
              <c:f>'Figure 6.1.3.1'!$E$5:$E$8</c:f>
              <c:numCache>
                <c:formatCode>_(* #\ ##0.0_);_(* \(#\ ##0.0\);_(* "-"??_);_(@_)</c:formatCode>
                <c:ptCount val="4"/>
                <c:pt idx="0">
                  <c:v>44094.720999999998</c:v>
                </c:pt>
                <c:pt idx="1">
                  <c:v>24053.449000000001</c:v>
                </c:pt>
                <c:pt idx="2">
                  <c:v>39978.074000000001</c:v>
                </c:pt>
                <c:pt idx="3">
                  <c:v>14689.071</c:v>
                </c:pt>
              </c:numCache>
            </c:numRef>
          </c:val>
          <c:extLst>
            <c:ext xmlns:c16="http://schemas.microsoft.com/office/drawing/2014/chart" uri="{C3380CC4-5D6E-409C-BE32-E72D297353CC}">
              <c16:uniqueId val="{00000002-83F9-4570-B2B3-B4B4C3623B2F}"/>
            </c:ext>
          </c:extLst>
        </c:ser>
        <c:ser>
          <c:idx val="3"/>
          <c:order val="3"/>
          <c:tx>
            <c:strRef>
              <c:f>'Figure 6.1.3.1'!$F$4</c:f>
              <c:strCache>
                <c:ptCount val="1"/>
                <c:pt idx="0">
                  <c:v>01.01.2006</c:v>
                </c:pt>
              </c:strCache>
            </c:strRef>
          </c:tx>
          <c:spPr>
            <a:solidFill>
              <a:srgbClr val="CCFFFF"/>
            </a:solidFill>
            <a:ln w="12700">
              <a:solidFill>
                <a:srgbClr val="000000"/>
              </a:solidFill>
              <a:prstDash val="solid"/>
            </a:ln>
          </c:spPr>
          <c:invertIfNegative val="0"/>
          <c:cat>
            <c:strRef>
              <c:f>'Figure 6.1.3.1'!$B$5:$B$8</c:f>
              <c:strCache>
                <c:ptCount val="4"/>
                <c:pt idx="0">
                  <c:v>Assets</c:v>
                </c:pt>
                <c:pt idx="1">
                  <c:v>Equity capital</c:v>
                </c:pt>
                <c:pt idx="2">
                  <c:v>Insurance premiums written*</c:v>
                </c:pt>
                <c:pt idx="3">
                  <c:v>Insurance reserves</c:v>
                </c:pt>
              </c:strCache>
            </c:strRef>
          </c:cat>
          <c:val>
            <c:numRef>
              <c:f>'Figure 6.1.3.1'!$F$5:$F$8</c:f>
              <c:numCache>
                <c:formatCode>_(* #\ ##0.0_);_(* \(#\ ##0.0\);_(* "-"??_);_(@_)</c:formatCode>
                <c:ptCount val="4"/>
                <c:pt idx="0">
                  <c:v>73361.5</c:v>
                </c:pt>
                <c:pt idx="1">
                  <c:v>45259.8</c:v>
                </c:pt>
                <c:pt idx="2">
                  <c:v>67123.100000000006</c:v>
                </c:pt>
                <c:pt idx="3">
                  <c:v>32070.400000000001</c:v>
                </c:pt>
              </c:numCache>
            </c:numRef>
          </c:val>
          <c:extLst>
            <c:ext xmlns:c16="http://schemas.microsoft.com/office/drawing/2014/chart" uri="{C3380CC4-5D6E-409C-BE32-E72D297353CC}">
              <c16:uniqueId val="{00000003-83F9-4570-B2B3-B4B4C3623B2F}"/>
            </c:ext>
          </c:extLst>
        </c:ser>
        <c:ser>
          <c:idx val="4"/>
          <c:order val="4"/>
          <c:tx>
            <c:strRef>
              <c:f>'Figure 6.1.3.1'!$G$4</c:f>
              <c:strCache>
                <c:ptCount val="1"/>
                <c:pt idx="0">
                  <c:v>on 01.01.2007</c:v>
                </c:pt>
              </c:strCache>
            </c:strRef>
          </c:tx>
          <c:spPr>
            <a:solidFill>
              <a:srgbClr val="660066"/>
            </a:solidFill>
            <a:ln w="12700">
              <a:solidFill>
                <a:srgbClr val="000000"/>
              </a:solidFill>
              <a:prstDash val="solid"/>
            </a:ln>
          </c:spPr>
          <c:invertIfNegative val="0"/>
          <c:cat>
            <c:strRef>
              <c:f>'Figure 6.1.3.1'!$B$5:$B$8</c:f>
              <c:strCache>
                <c:ptCount val="4"/>
                <c:pt idx="0">
                  <c:v>Assets</c:v>
                </c:pt>
                <c:pt idx="1">
                  <c:v>Equity capital</c:v>
                </c:pt>
                <c:pt idx="2">
                  <c:v>Insurance premiums written*</c:v>
                </c:pt>
                <c:pt idx="3">
                  <c:v>Insurance reserves</c:v>
                </c:pt>
              </c:strCache>
            </c:strRef>
          </c:cat>
          <c:val>
            <c:numRef>
              <c:f>'Figure 6.1.3.1'!$G$5:$G$8</c:f>
              <c:numCache>
                <c:formatCode>_(* #\ ##0.0_);_(* \(#\ ##0.0\);_(* "-"??_);_(@_)</c:formatCode>
                <c:ptCount val="4"/>
                <c:pt idx="0">
                  <c:v>135489.70000000001</c:v>
                </c:pt>
                <c:pt idx="1">
                  <c:v>80200.7</c:v>
                </c:pt>
                <c:pt idx="2">
                  <c:v>126430.5</c:v>
                </c:pt>
                <c:pt idx="3">
                  <c:v>67592.7</c:v>
                </c:pt>
              </c:numCache>
            </c:numRef>
          </c:val>
          <c:extLst>
            <c:ext xmlns:c16="http://schemas.microsoft.com/office/drawing/2014/chart" uri="{C3380CC4-5D6E-409C-BE32-E72D297353CC}">
              <c16:uniqueId val="{00000004-83F9-4570-B2B3-B4B4C3623B2F}"/>
            </c:ext>
          </c:extLst>
        </c:ser>
        <c:ser>
          <c:idx val="5"/>
          <c:order val="5"/>
          <c:tx>
            <c:strRef>
              <c:f>'Figure 6.1.3.1'!$H$4</c:f>
              <c:strCache>
                <c:ptCount val="1"/>
                <c:pt idx="0">
                  <c:v>on 01.10.2007</c:v>
                </c:pt>
              </c:strCache>
            </c:strRef>
          </c:tx>
          <c:spPr>
            <a:solidFill>
              <a:srgbClr val="FF8080"/>
            </a:solidFill>
            <a:ln w="12700">
              <a:solidFill>
                <a:srgbClr val="000000"/>
              </a:solidFill>
              <a:prstDash val="solid"/>
            </a:ln>
          </c:spPr>
          <c:invertIfNegative val="0"/>
          <c:cat>
            <c:strRef>
              <c:f>'Figure 6.1.3.1'!$B$5:$B$8</c:f>
              <c:strCache>
                <c:ptCount val="4"/>
                <c:pt idx="0">
                  <c:v>Assets</c:v>
                </c:pt>
                <c:pt idx="1">
                  <c:v>Equity capital</c:v>
                </c:pt>
                <c:pt idx="2">
                  <c:v>Insurance premiums written*</c:v>
                </c:pt>
                <c:pt idx="3">
                  <c:v>Insurance reserves</c:v>
                </c:pt>
              </c:strCache>
            </c:strRef>
          </c:cat>
          <c:val>
            <c:numRef>
              <c:f>'Figure 6.1.3.1'!$H$5:$H$8</c:f>
              <c:numCache>
                <c:formatCode>_(* #\ ##0.0_);_(* \(#\ ##0.0\);_(* "-"??_);_(@_)</c:formatCode>
                <c:ptCount val="4"/>
                <c:pt idx="0">
                  <c:v>180604.6</c:v>
                </c:pt>
                <c:pt idx="1">
                  <c:v>110426.1</c:v>
                </c:pt>
                <c:pt idx="2">
                  <c:v>124370.9</c:v>
                </c:pt>
                <c:pt idx="3">
                  <c:v>91536.8</c:v>
                </c:pt>
              </c:numCache>
            </c:numRef>
          </c:val>
          <c:extLst>
            <c:ext xmlns:c16="http://schemas.microsoft.com/office/drawing/2014/chart" uri="{C3380CC4-5D6E-409C-BE32-E72D297353CC}">
              <c16:uniqueId val="{00000005-83F9-4570-B2B3-B4B4C3623B2F}"/>
            </c:ext>
          </c:extLst>
        </c:ser>
        <c:dLbls>
          <c:showLegendKey val="0"/>
          <c:showVal val="0"/>
          <c:showCatName val="0"/>
          <c:showSerName val="0"/>
          <c:showPercent val="0"/>
          <c:showBubbleSize val="0"/>
        </c:dLbls>
        <c:gapWidth val="150"/>
        <c:axId val="460838600"/>
        <c:axId val="1"/>
      </c:barChart>
      <c:catAx>
        <c:axId val="4608386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0838600"/>
        <c:crosses val="autoZero"/>
        <c:crossBetween val="between"/>
      </c:valAx>
      <c:spPr>
        <a:noFill/>
        <a:ln w="25400">
          <a:noFill/>
        </a:ln>
      </c:spPr>
    </c:plotArea>
    <c:legend>
      <c:legendPos val="b"/>
      <c:layout>
        <c:manualLayout>
          <c:xMode val="edge"/>
          <c:yMode val="edge"/>
          <c:x val="9.0349166562225844E-2"/>
          <c:y val="0.88546255506607929"/>
          <c:w val="0.81930266950745712"/>
          <c:h val="8.8105726872246701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41696954505577"/>
          <c:y val="0.11009174311926606"/>
          <c:w val="0.7741280862263441"/>
          <c:h val="0.54587155963302747"/>
        </c:manualLayout>
      </c:layout>
      <c:barChart>
        <c:barDir val="col"/>
        <c:grouping val="clustered"/>
        <c:varyColors val="0"/>
        <c:ser>
          <c:idx val="0"/>
          <c:order val="0"/>
          <c:tx>
            <c:strRef>
              <c:f>'Figure 6.1.3.2'!$B$5</c:f>
              <c:strCache>
                <c:ptCount val="1"/>
                <c:pt idx="0">
                  <c:v>Insurance premiums written</c:v>
                </c:pt>
              </c:strCache>
            </c:strRef>
          </c:tx>
          <c:spPr>
            <a:solidFill>
              <a:srgbClr val="9999FF"/>
            </a:solidFill>
            <a:ln w="12700">
              <a:solidFill>
                <a:srgbClr val="000000"/>
              </a:solidFill>
              <a:prstDash val="solid"/>
            </a:ln>
          </c:spPr>
          <c:invertIfNegative val="0"/>
          <c:cat>
            <c:strRef>
              <c:f>'Figure 6.1.3.2'!$C$4:$H$4</c:f>
              <c:strCache>
                <c:ptCount val="6"/>
                <c:pt idx="0">
                  <c:v>01.01.2003</c:v>
                </c:pt>
                <c:pt idx="1">
                  <c:v>01.01.2004</c:v>
                </c:pt>
                <c:pt idx="2">
                  <c:v>01.01.2005</c:v>
                </c:pt>
                <c:pt idx="3">
                  <c:v>01.01.2006</c:v>
                </c:pt>
                <c:pt idx="4">
                  <c:v>on 01.01.2007</c:v>
                </c:pt>
                <c:pt idx="5">
                  <c:v>on 01.10.2007</c:v>
                </c:pt>
              </c:strCache>
            </c:strRef>
          </c:cat>
          <c:val>
            <c:numRef>
              <c:f>'Figure 6.1.3.2'!$C$5:$H$5</c:f>
              <c:numCache>
                <c:formatCode>#,##0</c:formatCode>
                <c:ptCount val="6"/>
                <c:pt idx="0">
                  <c:v>22636.931</c:v>
                </c:pt>
                <c:pt idx="1">
                  <c:v>28870.234</c:v>
                </c:pt>
                <c:pt idx="2">
                  <c:v>39978.074000000001</c:v>
                </c:pt>
                <c:pt idx="3">
                  <c:v>67123.066000000006</c:v>
                </c:pt>
                <c:pt idx="4">
                  <c:v>126430.537</c:v>
                </c:pt>
                <c:pt idx="5">
                  <c:v>124370.9</c:v>
                </c:pt>
              </c:numCache>
            </c:numRef>
          </c:val>
          <c:extLst>
            <c:ext xmlns:c16="http://schemas.microsoft.com/office/drawing/2014/chart" uri="{C3380CC4-5D6E-409C-BE32-E72D297353CC}">
              <c16:uniqueId val="{00000000-B0EA-4951-B052-9BD575AB988F}"/>
            </c:ext>
          </c:extLst>
        </c:ser>
        <c:ser>
          <c:idx val="1"/>
          <c:order val="1"/>
          <c:tx>
            <c:strRef>
              <c:f>'Figure 6.1.3.2'!$B$6</c:f>
              <c:strCache>
                <c:ptCount val="1"/>
                <c:pt idx="0">
                  <c:v>Insurance payments on claim</c:v>
                </c:pt>
              </c:strCache>
            </c:strRef>
          </c:tx>
          <c:spPr>
            <a:solidFill>
              <a:srgbClr val="993366"/>
            </a:solidFill>
            <a:ln w="12700">
              <a:solidFill>
                <a:srgbClr val="000000"/>
              </a:solidFill>
              <a:prstDash val="solid"/>
            </a:ln>
          </c:spPr>
          <c:invertIfNegative val="0"/>
          <c:cat>
            <c:strRef>
              <c:f>'Figure 6.1.3.2'!$C$4:$H$4</c:f>
              <c:strCache>
                <c:ptCount val="6"/>
                <c:pt idx="0">
                  <c:v>01.01.2003</c:v>
                </c:pt>
                <c:pt idx="1">
                  <c:v>01.01.2004</c:v>
                </c:pt>
                <c:pt idx="2">
                  <c:v>01.01.2005</c:v>
                </c:pt>
                <c:pt idx="3">
                  <c:v>01.01.2006</c:v>
                </c:pt>
                <c:pt idx="4">
                  <c:v>on 01.01.2007</c:v>
                </c:pt>
                <c:pt idx="5">
                  <c:v>on 01.10.2007</c:v>
                </c:pt>
              </c:strCache>
            </c:strRef>
          </c:cat>
          <c:val>
            <c:numRef>
              <c:f>'Figure 6.1.3.2'!$C$6:$H$6</c:f>
              <c:numCache>
                <c:formatCode>#,##0</c:formatCode>
                <c:ptCount val="6"/>
                <c:pt idx="0">
                  <c:v>2316.694</c:v>
                </c:pt>
                <c:pt idx="1">
                  <c:v>4172.3549999999996</c:v>
                </c:pt>
                <c:pt idx="2">
                  <c:v>6742.4840000000004</c:v>
                </c:pt>
                <c:pt idx="3">
                  <c:v>10769.785</c:v>
                </c:pt>
                <c:pt idx="4">
                  <c:v>14092.249</c:v>
                </c:pt>
                <c:pt idx="5">
                  <c:v>33153.271999999997</c:v>
                </c:pt>
              </c:numCache>
            </c:numRef>
          </c:val>
          <c:extLst>
            <c:ext xmlns:c16="http://schemas.microsoft.com/office/drawing/2014/chart" uri="{C3380CC4-5D6E-409C-BE32-E72D297353CC}">
              <c16:uniqueId val="{00000001-B0EA-4951-B052-9BD575AB988F}"/>
            </c:ext>
          </c:extLst>
        </c:ser>
        <c:dLbls>
          <c:showLegendKey val="0"/>
          <c:showVal val="0"/>
          <c:showCatName val="0"/>
          <c:showSerName val="0"/>
          <c:showPercent val="0"/>
          <c:showBubbleSize val="0"/>
        </c:dLbls>
        <c:gapWidth val="150"/>
        <c:axId val="460854672"/>
        <c:axId val="1"/>
      </c:barChart>
      <c:lineChart>
        <c:grouping val="standard"/>
        <c:varyColors val="0"/>
        <c:ser>
          <c:idx val="2"/>
          <c:order val="2"/>
          <c:tx>
            <c:strRef>
              <c:f>'Figure 6.1.3.2'!$B$7</c:f>
              <c:strCache>
                <c:ptCount val="1"/>
                <c:pt idx="0">
                  <c:v>Loss ratio </c:v>
                </c:pt>
              </c:strCache>
            </c:strRef>
          </c:tx>
          <c:spPr>
            <a:ln w="25400">
              <a:solidFill>
                <a:srgbClr val="FF00FF"/>
              </a:solidFill>
              <a:prstDash val="solid"/>
            </a:ln>
          </c:spPr>
          <c:marker>
            <c:symbol val="triangle"/>
            <c:size val="5"/>
            <c:spPr>
              <a:solidFill>
                <a:srgbClr val="FF00FF"/>
              </a:solidFill>
              <a:ln>
                <a:solidFill>
                  <a:srgbClr val="FF00FF"/>
                </a:solidFill>
                <a:prstDash val="solid"/>
              </a:ln>
            </c:spPr>
          </c:marker>
          <c:cat>
            <c:strRef>
              <c:f>'Figure 6.1.3.2'!$C$4:$H$4</c:f>
              <c:strCache>
                <c:ptCount val="6"/>
                <c:pt idx="0">
                  <c:v>01.01.2003</c:v>
                </c:pt>
                <c:pt idx="1">
                  <c:v>01.01.2004</c:v>
                </c:pt>
                <c:pt idx="2">
                  <c:v>01.01.2005</c:v>
                </c:pt>
                <c:pt idx="3">
                  <c:v>01.01.2006</c:v>
                </c:pt>
                <c:pt idx="4">
                  <c:v>on 01.01.2007</c:v>
                </c:pt>
                <c:pt idx="5">
                  <c:v>on 01.10.2007</c:v>
                </c:pt>
              </c:strCache>
            </c:strRef>
          </c:cat>
          <c:val>
            <c:numRef>
              <c:f>'Figure 6.1.3.2'!$C$7:$H$7</c:f>
              <c:numCache>
                <c:formatCode>0.0%</c:formatCode>
                <c:ptCount val="6"/>
                <c:pt idx="0">
                  <c:v>0.10234134653677214</c:v>
                </c:pt>
                <c:pt idx="1">
                  <c:v>0.14452099695485668</c:v>
                </c:pt>
                <c:pt idx="2">
                  <c:v>0.16865454799048099</c:v>
                </c:pt>
                <c:pt idx="3">
                  <c:v>0.16044834721941931</c:v>
                </c:pt>
                <c:pt idx="4">
                  <c:v>0.11146238349046955</c:v>
                </c:pt>
                <c:pt idx="5">
                  <c:v>0.26656775821353706</c:v>
                </c:pt>
              </c:numCache>
            </c:numRef>
          </c:val>
          <c:smooth val="0"/>
          <c:extLst>
            <c:ext xmlns:c16="http://schemas.microsoft.com/office/drawing/2014/chart" uri="{C3380CC4-5D6E-409C-BE32-E72D297353CC}">
              <c16:uniqueId val="{00000002-B0EA-4951-B052-9BD575AB988F}"/>
            </c:ext>
          </c:extLst>
        </c:ser>
        <c:dLbls>
          <c:showLegendKey val="0"/>
          <c:showVal val="0"/>
          <c:showCatName val="0"/>
          <c:showSerName val="0"/>
          <c:showPercent val="0"/>
          <c:showBubbleSize val="0"/>
        </c:dLbls>
        <c:marker val="1"/>
        <c:smooth val="0"/>
        <c:axId val="3"/>
        <c:axId val="4"/>
      </c:lineChart>
      <c:catAx>
        <c:axId val="460854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08546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b"/>
      <c:layout>
        <c:manualLayout>
          <c:xMode val="edge"/>
          <c:yMode val="edge"/>
          <c:x val="6.9815265070810872E-2"/>
          <c:y val="0.88073394495412849"/>
          <c:w val="0.8624238626394285"/>
          <c:h val="9.1743119266055051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92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
          <c:y val="7.6923317693677676E-2"/>
          <c:w val="0.77800000000000002"/>
          <c:h val="0.5256426709067975"/>
        </c:manualLayout>
      </c:layout>
      <c:barChart>
        <c:barDir val="col"/>
        <c:grouping val="clustered"/>
        <c:varyColors val="0"/>
        <c:ser>
          <c:idx val="0"/>
          <c:order val="0"/>
          <c:tx>
            <c:strRef>
              <c:f>'Figure 6.1.3.3'!$B$5</c:f>
              <c:strCache>
                <c:ptCount val="1"/>
                <c:pt idx="0">
                  <c:v>Insurance premiums written</c:v>
                </c:pt>
              </c:strCache>
            </c:strRef>
          </c:tx>
          <c:spPr>
            <a:solidFill>
              <a:srgbClr val="9999FF"/>
            </a:solidFill>
            <a:ln w="12700">
              <a:solidFill>
                <a:srgbClr val="000000"/>
              </a:solidFill>
              <a:prstDash val="solid"/>
            </a:ln>
          </c:spPr>
          <c:invertIfNegative val="0"/>
          <c:cat>
            <c:strRef>
              <c:f>'Figure 6.1.3.3'!$C$4:$H$4</c:f>
              <c:strCache>
                <c:ptCount val="6"/>
                <c:pt idx="0">
                  <c:v>01.01.2003</c:v>
                </c:pt>
                <c:pt idx="1">
                  <c:v>01.01.2004</c:v>
                </c:pt>
                <c:pt idx="2">
                  <c:v>01.01.2005</c:v>
                </c:pt>
                <c:pt idx="3">
                  <c:v>01.01.2006</c:v>
                </c:pt>
                <c:pt idx="4">
                  <c:v>on 01.01.2007</c:v>
                </c:pt>
                <c:pt idx="5">
                  <c:v>on 01.10.2007</c:v>
                </c:pt>
              </c:strCache>
            </c:strRef>
          </c:cat>
          <c:val>
            <c:numRef>
              <c:f>'Figure 6.1.3.3'!$C$5:$H$5</c:f>
              <c:numCache>
                <c:formatCode>#,##0</c:formatCode>
                <c:ptCount val="6"/>
                <c:pt idx="0">
                  <c:v>22636.931</c:v>
                </c:pt>
                <c:pt idx="1">
                  <c:v>28870.234</c:v>
                </c:pt>
                <c:pt idx="2">
                  <c:v>39978.074000000001</c:v>
                </c:pt>
                <c:pt idx="3">
                  <c:v>67123.066000000006</c:v>
                </c:pt>
                <c:pt idx="4">
                  <c:v>126430.537</c:v>
                </c:pt>
                <c:pt idx="5">
                  <c:v>124370.9</c:v>
                </c:pt>
              </c:numCache>
            </c:numRef>
          </c:val>
          <c:extLst>
            <c:ext xmlns:c16="http://schemas.microsoft.com/office/drawing/2014/chart" uri="{C3380CC4-5D6E-409C-BE32-E72D297353CC}">
              <c16:uniqueId val="{00000000-1DE0-40F0-ACD8-B3CCD51C5210}"/>
            </c:ext>
          </c:extLst>
        </c:ser>
        <c:ser>
          <c:idx val="1"/>
          <c:order val="1"/>
          <c:tx>
            <c:strRef>
              <c:f>'Figure 6.1.3.3'!$B$6</c:f>
              <c:strCache>
                <c:ptCount val="1"/>
                <c:pt idx="0">
                  <c:v>Insurance payments on claim</c:v>
                </c:pt>
              </c:strCache>
            </c:strRef>
          </c:tx>
          <c:spPr>
            <a:solidFill>
              <a:srgbClr val="993366"/>
            </a:solidFill>
            <a:ln w="12700">
              <a:solidFill>
                <a:srgbClr val="000000"/>
              </a:solidFill>
              <a:prstDash val="solid"/>
            </a:ln>
          </c:spPr>
          <c:invertIfNegative val="0"/>
          <c:cat>
            <c:strRef>
              <c:f>'Figure 6.1.3.3'!$C$4:$H$4</c:f>
              <c:strCache>
                <c:ptCount val="6"/>
                <c:pt idx="0">
                  <c:v>01.01.2003</c:v>
                </c:pt>
                <c:pt idx="1">
                  <c:v>01.01.2004</c:v>
                </c:pt>
                <c:pt idx="2">
                  <c:v>01.01.2005</c:v>
                </c:pt>
                <c:pt idx="3">
                  <c:v>01.01.2006</c:v>
                </c:pt>
                <c:pt idx="4">
                  <c:v>on 01.01.2007</c:v>
                </c:pt>
                <c:pt idx="5">
                  <c:v>on 01.10.2007</c:v>
                </c:pt>
              </c:strCache>
            </c:strRef>
          </c:cat>
          <c:val>
            <c:numRef>
              <c:f>'Figure 6.1.3.3'!$C$6:$H$6</c:f>
              <c:numCache>
                <c:formatCode>#,##0</c:formatCode>
                <c:ptCount val="6"/>
                <c:pt idx="0">
                  <c:v>2316.694</c:v>
                </c:pt>
                <c:pt idx="1">
                  <c:v>4172.3549999999996</c:v>
                </c:pt>
                <c:pt idx="2">
                  <c:v>6742.4840000000004</c:v>
                </c:pt>
                <c:pt idx="3">
                  <c:v>10769.785</c:v>
                </c:pt>
                <c:pt idx="4">
                  <c:v>14092.249</c:v>
                </c:pt>
                <c:pt idx="5">
                  <c:v>33153.271999999997</c:v>
                </c:pt>
              </c:numCache>
            </c:numRef>
          </c:val>
          <c:extLst>
            <c:ext xmlns:c16="http://schemas.microsoft.com/office/drawing/2014/chart" uri="{C3380CC4-5D6E-409C-BE32-E72D297353CC}">
              <c16:uniqueId val="{00000001-1DE0-40F0-ACD8-B3CCD51C5210}"/>
            </c:ext>
          </c:extLst>
        </c:ser>
        <c:dLbls>
          <c:showLegendKey val="0"/>
          <c:showVal val="0"/>
          <c:showCatName val="0"/>
          <c:showSerName val="0"/>
          <c:showPercent val="0"/>
          <c:showBubbleSize val="0"/>
        </c:dLbls>
        <c:gapWidth val="150"/>
        <c:axId val="460851392"/>
        <c:axId val="1"/>
      </c:barChart>
      <c:lineChart>
        <c:grouping val="standard"/>
        <c:varyColors val="0"/>
        <c:ser>
          <c:idx val="2"/>
          <c:order val="2"/>
          <c:tx>
            <c:strRef>
              <c:f>'Figure 6.1.3.3'!$B$7</c:f>
              <c:strCache>
                <c:ptCount val="1"/>
                <c:pt idx="0">
                  <c:v>Loss ratio on obligatory insurance</c:v>
                </c:pt>
              </c:strCache>
            </c:strRef>
          </c:tx>
          <c:spPr>
            <a:ln w="25400">
              <a:solidFill>
                <a:srgbClr val="00FF00"/>
              </a:solidFill>
              <a:prstDash val="solid"/>
            </a:ln>
          </c:spPr>
          <c:marker>
            <c:symbol val="triangle"/>
            <c:size val="5"/>
            <c:spPr>
              <a:solidFill>
                <a:srgbClr val="000000"/>
              </a:solidFill>
              <a:ln>
                <a:solidFill>
                  <a:srgbClr val="000000"/>
                </a:solidFill>
                <a:prstDash val="solid"/>
              </a:ln>
            </c:spPr>
          </c:marker>
          <c:cat>
            <c:strRef>
              <c:f>'Figure 6.1.3.3'!$C$4:$H$4</c:f>
              <c:strCache>
                <c:ptCount val="6"/>
                <c:pt idx="0">
                  <c:v>01.01.2003</c:v>
                </c:pt>
                <c:pt idx="1">
                  <c:v>01.01.2004</c:v>
                </c:pt>
                <c:pt idx="2">
                  <c:v>01.01.2005</c:v>
                </c:pt>
                <c:pt idx="3">
                  <c:v>01.01.2006</c:v>
                </c:pt>
                <c:pt idx="4">
                  <c:v>on 01.01.2007</c:v>
                </c:pt>
                <c:pt idx="5">
                  <c:v>on 01.10.2007</c:v>
                </c:pt>
              </c:strCache>
            </c:strRef>
          </c:cat>
          <c:val>
            <c:numRef>
              <c:f>'Figure 6.1.3.3'!$C$7:$H$7</c:f>
              <c:numCache>
                <c:formatCode>0.0%</c:formatCode>
                <c:ptCount val="6"/>
                <c:pt idx="0">
                  <c:v>0.54187273088001675</c:v>
                </c:pt>
                <c:pt idx="1">
                  <c:v>0.46334384018789165</c:v>
                </c:pt>
                <c:pt idx="2">
                  <c:v>0.63856005919721659</c:v>
                </c:pt>
                <c:pt idx="3">
                  <c:v>0.25696967591118008</c:v>
                </c:pt>
                <c:pt idx="4">
                  <c:v>0.26428530399771344</c:v>
                </c:pt>
                <c:pt idx="5">
                  <c:v>0.2719414532767912</c:v>
                </c:pt>
              </c:numCache>
            </c:numRef>
          </c:val>
          <c:smooth val="0"/>
          <c:extLst>
            <c:ext xmlns:c16="http://schemas.microsoft.com/office/drawing/2014/chart" uri="{C3380CC4-5D6E-409C-BE32-E72D297353CC}">
              <c16:uniqueId val="{00000002-1DE0-40F0-ACD8-B3CCD51C5210}"/>
            </c:ext>
          </c:extLst>
        </c:ser>
        <c:ser>
          <c:idx val="3"/>
          <c:order val="3"/>
          <c:tx>
            <c:strRef>
              <c:f>'Figure 6.1.3.3'!$B$8</c:f>
              <c:strCache>
                <c:ptCount val="1"/>
                <c:pt idx="0">
                  <c:v>Loss ratio on voluntary private insurance</c:v>
                </c:pt>
              </c:strCache>
            </c:strRef>
          </c:tx>
          <c:spPr>
            <a:ln w="25400">
              <a:solidFill>
                <a:srgbClr val="00FFFF"/>
              </a:solidFill>
              <a:prstDash val="solid"/>
            </a:ln>
          </c:spPr>
          <c:marker>
            <c:symbol val="x"/>
            <c:size val="6"/>
            <c:spPr>
              <a:noFill/>
              <a:ln>
                <a:solidFill>
                  <a:srgbClr val="000000"/>
                </a:solidFill>
                <a:prstDash val="solid"/>
              </a:ln>
            </c:spPr>
          </c:marker>
          <c:cat>
            <c:strRef>
              <c:f>'Figure 6.1.3.3'!$C$4:$H$4</c:f>
              <c:strCache>
                <c:ptCount val="6"/>
                <c:pt idx="0">
                  <c:v>01.01.2003</c:v>
                </c:pt>
                <c:pt idx="1">
                  <c:v>01.01.2004</c:v>
                </c:pt>
                <c:pt idx="2">
                  <c:v>01.01.2005</c:v>
                </c:pt>
                <c:pt idx="3">
                  <c:v>01.01.2006</c:v>
                </c:pt>
                <c:pt idx="4">
                  <c:v>on 01.01.2007</c:v>
                </c:pt>
                <c:pt idx="5">
                  <c:v>on 01.10.2007</c:v>
                </c:pt>
              </c:strCache>
            </c:strRef>
          </c:cat>
          <c:val>
            <c:numRef>
              <c:f>'Figure 6.1.3.3'!$C$8:$H$8</c:f>
              <c:numCache>
                <c:formatCode>0.0%</c:formatCode>
                <c:ptCount val="6"/>
                <c:pt idx="0">
                  <c:v>0.33952467689504573</c:v>
                </c:pt>
                <c:pt idx="1">
                  <c:v>0.35581327633114773</c:v>
                </c:pt>
                <c:pt idx="2">
                  <c:v>0.27835848160582344</c:v>
                </c:pt>
                <c:pt idx="3">
                  <c:v>0.21424818950695543</c:v>
                </c:pt>
                <c:pt idx="4">
                  <c:v>0.15534401159878161</c:v>
                </c:pt>
                <c:pt idx="5">
                  <c:v>0.23424137981223611</c:v>
                </c:pt>
              </c:numCache>
            </c:numRef>
          </c:val>
          <c:smooth val="0"/>
          <c:extLst>
            <c:ext xmlns:c16="http://schemas.microsoft.com/office/drawing/2014/chart" uri="{C3380CC4-5D6E-409C-BE32-E72D297353CC}">
              <c16:uniqueId val="{00000003-1DE0-40F0-ACD8-B3CCD51C5210}"/>
            </c:ext>
          </c:extLst>
        </c:ser>
        <c:ser>
          <c:idx val="4"/>
          <c:order val="4"/>
          <c:tx>
            <c:strRef>
              <c:f>'Figure 6.1.3.3'!$B$9</c:f>
              <c:strCache>
                <c:ptCount val="1"/>
                <c:pt idx="0">
                  <c:v>Loss ratio on voluntary property insurance</c:v>
                </c:pt>
              </c:strCache>
            </c:strRef>
          </c:tx>
          <c:spPr>
            <a:ln w="25400">
              <a:solidFill>
                <a:srgbClr val="FF0000"/>
              </a:solidFill>
              <a:prstDash val="solid"/>
            </a:ln>
          </c:spPr>
          <c:marker>
            <c:symbol val="diamond"/>
            <c:size val="5"/>
            <c:spPr>
              <a:solidFill>
                <a:srgbClr val="000000"/>
              </a:solidFill>
              <a:ln>
                <a:solidFill>
                  <a:srgbClr val="800080"/>
                </a:solidFill>
                <a:prstDash val="solid"/>
              </a:ln>
            </c:spPr>
          </c:marker>
          <c:cat>
            <c:strRef>
              <c:f>'Figure 6.1.3.3'!$C$4:$H$4</c:f>
              <c:strCache>
                <c:ptCount val="6"/>
                <c:pt idx="0">
                  <c:v>01.01.2003</c:v>
                </c:pt>
                <c:pt idx="1">
                  <c:v>01.01.2004</c:v>
                </c:pt>
                <c:pt idx="2">
                  <c:v>01.01.2005</c:v>
                </c:pt>
                <c:pt idx="3">
                  <c:v>01.01.2006</c:v>
                </c:pt>
                <c:pt idx="4">
                  <c:v>on 01.01.2007</c:v>
                </c:pt>
                <c:pt idx="5">
                  <c:v>on 01.10.2007</c:v>
                </c:pt>
              </c:strCache>
            </c:strRef>
          </c:cat>
          <c:val>
            <c:numRef>
              <c:f>'Figure 6.1.3.3'!$C$9:$H$9</c:f>
              <c:numCache>
                <c:formatCode>0.0%</c:formatCode>
                <c:ptCount val="6"/>
                <c:pt idx="0">
                  <c:v>4.8933344226010152E-2</c:v>
                </c:pt>
                <c:pt idx="1">
                  <c:v>8.0305376842820964E-2</c:v>
                </c:pt>
                <c:pt idx="2">
                  <c:v>8.5131275105197191E-2</c:v>
                </c:pt>
                <c:pt idx="3">
                  <c:v>0.12438215515915939</c:v>
                </c:pt>
                <c:pt idx="4">
                  <c:v>7.5070387309726164E-2</c:v>
                </c:pt>
                <c:pt idx="5">
                  <c:v>0.26988597082834853</c:v>
                </c:pt>
              </c:numCache>
            </c:numRef>
          </c:val>
          <c:smooth val="0"/>
          <c:extLst>
            <c:ext xmlns:c16="http://schemas.microsoft.com/office/drawing/2014/chart" uri="{C3380CC4-5D6E-409C-BE32-E72D297353CC}">
              <c16:uniqueId val="{00000004-1DE0-40F0-ACD8-B3CCD51C5210}"/>
            </c:ext>
          </c:extLst>
        </c:ser>
        <c:dLbls>
          <c:showLegendKey val="0"/>
          <c:showVal val="0"/>
          <c:showCatName val="0"/>
          <c:showSerName val="0"/>
          <c:showPercent val="0"/>
          <c:showBubbleSize val="0"/>
        </c:dLbls>
        <c:marker val="1"/>
        <c:smooth val="0"/>
        <c:axId val="3"/>
        <c:axId val="4"/>
      </c:lineChart>
      <c:catAx>
        <c:axId val="460851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085139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808080"/>
          </a:solidFill>
          <a:prstDash val="solid"/>
        </a:ln>
      </c:spPr>
    </c:plotArea>
    <c:legend>
      <c:legendPos val="b"/>
      <c:layout>
        <c:manualLayout>
          <c:xMode val="edge"/>
          <c:yMode val="edge"/>
          <c:x val="4.2000000000000003E-2"/>
          <c:y val="0.75000234751335737"/>
          <c:w val="0.80200000000000005"/>
          <c:h val="0.2371802295555061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02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975435518235365E-2"/>
          <c:y val="6.9652079699547675E-2"/>
          <c:w val="0.89527810502569249"/>
          <c:h val="0.5323408948465429"/>
        </c:manualLayout>
      </c:layout>
      <c:lineChart>
        <c:grouping val="standard"/>
        <c:varyColors val="0"/>
        <c:ser>
          <c:idx val="0"/>
          <c:order val="0"/>
          <c:tx>
            <c:strRef>
              <c:f>'Figure 6.1.3.4'!$B$5</c:f>
              <c:strCache>
                <c:ptCount val="1"/>
                <c:pt idx="0">
                  <c:v>ROA, %</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dLbls>
            <c:dLbl>
              <c:idx val="0"/>
              <c:layout>
                <c:manualLayout>
                  <c:xMode val="edge"/>
                  <c:yMode val="edge"/>
                  <c:x val="0.12320340894848979"/>
                  <c:y val="0.40796218109735066"/>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EB-43ED-85C0-A83C4219C514}"/>
                </c:ext>
              </c:extLst>
            </c:dLbl>
            <c:dLbl>
              <c:idx val="1"/>
              <c:layout>
                <c:manualLayout>
                  <c:xMode val="edge"/>
                  <c:yMode val="edge"/>
                  <c:x val="0.26488732923925307"/>
                  <c:y val="0.31840950719793221"/>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EB-43ED-85C0-A83C4219C514}"/>
                </c:ext>
              </c:extLst>
            </c:dLbl>
            <c:dLbl>
              <c:idx val="2"/>
              <c:layout>
                <c:manualLayout>
                  <c:xMode val="edge"/>
                  <c:yMode val="edge"/>
                  <c:x val="0.42299837072314828"/>
                  <c:y val="0.32338465574789987"/>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EB-43ED-85C0-A83C4219C514}"/>
                </c:ext>
              </c:extLst>
            </c:dLbl>
            <c:dLbl>
              <c:idx val="3"/>
              <c:layout>
                <c:manualLayout>
                  <c:xMode val="edge"/>
                  <c:yMode val="edge"/>
                  <c:x val="0.57084246146133599"/>
                  <c:y val="0.31343435864796454"/>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FEB-43ED-85C0-A83C4219C514}"/>
                </c:ext>
              </c:extLst>
            </c:dLbl>
            <c:dLbl>
              <c:idx val="4"/>
              <c:layout>
                <c:manualLayout>
                  <c:xMode val="edge"/>
                  <c:yMode val="edge"/>
                  <c:x val="0.71868655219952371"/>
                  <c:y val="0.22885683329851378"/>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EB-43ED-85C0-A83C4219C514}"/>
                </c:ext>
              </c:extLst>
            </c:dLbl>
            <c:dLbl>
              <c:idx val="5"/>
              <c:layout>
                <c:manualLayout>
                  <c:xMode val="edge"/>
                  <c:yMode val="edge"/>
                  <c:x val="0.87474420353427751"/>
                  <c:y val="0.26368287314828759"/>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EB-43ED-85C0-A83C4219C514}"/>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6.1.3.4'!$C$4:$H$4</c:f>
              <c:strCache>
                <c:ptCount val="6"/>
                <c:pt idx="0">
                  <c:v>01.01.2003</c:v>
                </c:pt>
                <c:pt idx="1">
                  <c:v>01.01.2004</c:v>
                </c:pt>
                <c:pt idx="2">
                  <c:v>01.01.2005</c:v>
                </c:pt>
                <c:pt idx="3">
                  <c:v>01.01.2006</c:v>
                </c:pt>
                <c:pt idx="4">
                  <c:v>on 01.01.2007</c:v>
                </c:pt>
                <c:pt idx="5">
                  <c:v>on 01.10.2007</c:v>
                </c:pt>
              </c:strCache>
            </c:strRef>
          </c:cat>
          <c:val>
            <c:numRef>
              <c:f>'Figure 6.1.3.4'!$C$5:$H$5</c:f>
              <c:numCache>
                <c:formatCode>0.0</c:formatCode>
                <c:ptCount val="6"/>
                <c:pt idx="0">
                  <c:v>8.7963995468210552</c:v>
                </c:pt>
                <c:pt idx="1">
                  <c:v>16.862811353543155</c:v>
                </c:pt>
                <c:pt idx="2">
                  <c:v>17.281206972598831</c:v>
                </c:pt>
                <c:pt idx="3">
                  <c:v>17.450297499369562</c:v>
                </c:pt>
                <c:pt idx="4">
                  <c:v>25.800042364843968</c:v>
                </c:pt>
                <c:pt idx="5">
                  <c:v>22.151429144108178</c:v>
                </c:pt>
              </c:numCache>
            </c:numRef>
          </c:val>
          <c:smooth val="0"/>
          <c:extLst>
            <c:ext xmlns:c16="http://schemas.microsoft.com/office/drawing/2014/chart" uri="{C3380CC4-5D6E-409C-BE32-E72D297353CC}">
              <c16:uniqueId val="{00000006-DFEB-43ED-85C0-A83C4219C514}"/>
            </c:ext>
          </c:extLst>
        </c:ser>
        <c:ser>
          <c:idx val="1"/>
          <c:order val="1"/>
          <c:tx>
            <c:strRef>
              <c:f>'Figure 6.1.3.4'!$B$6</c:f>
              <c:strCache>
                <c:ptCount val="1"/>
                <c:pt idx="0">
                  <c:v>ROE, %</c:v>
                </c:pt>
              </c:strCache>
            </c:strRef>
          </c:tx>
          <c:spPr>
            <a:ln w="25400">
              <a:solidFill>
                <a:srgbClr val="FF00FF"/>
              </a:solidFill>
              <a:prstDash val="solid"/>
            </a:ln>
          </c:spPr>
          <c:marker>
            <c:symbol val="square"/>
            <c:size val="6"/>
            <c:spPr>
              <a:solidFill>
                <a:srgbClr val="FF00FF"/>
              </a:solidFill>
              <a:ln>
                <a:solidFill>
                  <a:srgbClr val="FF00FF"/>
                </a:solidFill>
                <a:prstDash val="solid"/>
              </a:ln>
            </c:spPr>
          </c:marker>
          <c:dLbls>
            <c:dLbl>
              <c:idx val="0"/>
              <c:layout>
                <c:manualLayout>
                  <c:xMode val="edge"/>
                  <c:yMode val="edge"/>
                  <c:x val="0.12731018924677279"/>
                  <c:y val="0.15422960504899841"/>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FEB-43ED-85C0-A83C4219C514}"/>
                </c:ext>
              </c:extLst>
            </c:dLbl>
            <c:dLbl>
              <c:idx val="1"/>
              <c:layout>
                <c:manualLayout>
                  <c:xMode val="edge"/>
                  <c:yMode val="edge"/>
                  <c:x val="0.27310088983581904"/>
                  <c:y val="8.4577525349450747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FEB-43ED-85C0-A83C4219C514}"/>
                </c:ext>
              </c:extLst>
            </c:dLbl>
            <c:dLbl>
              <c:idx val="2"/>
              <c:layout>
                <c:manualLayout>
                  <c:xMode val="edge"/>
                  <c:yMode val="edge"/>
                  <c:x val="0.42299837072314828"/>
                  <c:y val="0.1592047535989661"/>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FEB-43ED-85C0-A83C4219C514}"/>
                </c:ext>
              </c:extLst>
            </c:dLbl>
            <c:dLbl>
              <c:idx val="3"/>
              <c:layout>
                <c:manualLayout>
                  <c:xMode val="edge"/>
                  <c:yMode val="edge"/>
                  <c:x val="0.57084246146133599"/>
                  <c:y val="0.19403079344873994"/>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FEB-43ED-85C0-A83C4219C514}"/>
                </c:ext>
              </c:extLst>
            </c:dLbl>
            <c:dLbl>
              <c:idx val="4"/>
              <c:layout>
                <c:manualLayout>
                  <c:xMode val="edge"/>
                  <c:yMode val="edge"/>
                  <c:x val="0.71457977190124078"/>
                  <c:y val="5.4726634049644597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FEB-43ED-85C0-A83C4219C514}"/>
                </c:ext>
              </c:extLst>
            </c:dLbl>
            <c:dLbl>
              <c:idx val="5"/>
              <c:layout>
                <c:manualLayout>
                  <c:xMode val="edge"/>
                  <c:yMode val="edge"/>
                  <c:x val="0.87063742323599447"/>
                  <c:y val="0.10945326809928919"/>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FEB-43ED-85C0-A83C4219C514}"/>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6.1.3.4'!$C$4:$H$4</c:f>
              <c:strCache>
                <c:ptCount val="6"/>
                <c:pt idx="0">
                  <c:v>01.01.2003</c:v>
                </c:pt>
                <c:pt idx="1">
                  <c:v>01.01.2004</c:v>
                </c:pt>
                <c:pt idx="2">
                  <c:v>01.01.2005</c:v>
                </c:pt>
                <c:pt idx="3">
                  <c:v>01.01.2006</c:v>
                </c:pt>
                <c:pt idx="4">
                  <c:v>on 01.01.2007</c:v>
                </c:pt>
                <c:pt idx="5">
                  <c:v>on 01.10.2007</c:v>
                </c:pt>
              </c:strCache>
            </c:strRef>
          </c:cat>
          <c:val>
            <c:numRef>
              <c:f>'Figure 6.1.3.4'!$C$6:$H$6</c:f>
              <c:numCache>
                <c:formatCode>0.0</c:formatCode>
                <c:ptCount val="6"/>
                <c:pt idx="0">
                  <c:v>32.155551932170226</c:v>
                </c:pt>
                <c:pt idx="1">
                  <c:v>38.68120916841989</c:v>
                </c:pt>
                <c:pt idx="2">
                  <c:v>31.679864288900937</c:v>
                </c:pt>
                <c:pt idx="3">
                  <c:v>28.285144874701167</c:v>
                </c:pt>
                <c:pt idx="4">
                  <c:v>43.586153238064014</c:v>
                </c:pt>
                <c:pt idx="5">
                  <c:v>36.229206682115908</c:v>
                </c:pt>
              </c:numCache>
            </c:numRef>
          </c:val>
          <c:smooth val="0"/>
          <c:extLst>
            <c:ext xmlns:c16="http://schemas.microsoft.com/office/drawing/2014/chart" uri="{C3380CC4-5D6E-409C-BE32-E72D297353CC}">
              <c16:uniqueId val="{0000000D-DFEB-43ED-85C0-A83C4219C514}"/>
            </c:ext>
          </c:extLst>
        </c:ser>
        <c:dLbls>
          <c:showLegendKey val="0"/>
          <c:showVal val="0"/>
          <c:showCatName val="0"/>
          <c:showSerName val="0"/>
          <c:showPercent val="0"/>
          <c:showBubbleSize val="0"/>
        </c:dLbls>
        <c:marker val="1"/>
        <c:smooth val="0"/>
        <c:axId val="460849424"/>
        <c:axId val="1"/>
      </c:lineChart>
      <c:catAx>
        <c:axId val="460849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0849424"/>
        <c:crosses val="autoZero"/>
        <c:crossBetween val="between"/>
      </c:valAx>
      <c:spPr>
        <a:solidFill>
          <a:srgbClr val="FFFFFF"/>
        </a:solidFill>
        <a:ln w="12700">
          <a:solidFill>
            <a:srgbClr val="808080"/>
          </a:solidFill>
          <a:prstDash val="solid"/>
        </a:ln>
      </c:spPr>
    </c:plotArea>
    <c:legend>
      <c:legendPos val="b"/>
      <c:layout>
        <c:manualLayout>
          <c:xMode val="edge"/>
          <c:yMode val="edge"/>
          <c:x val="0.36755683669632788"/>
          <c:y val="0.87065099624434583"/>
          <c:w val="0.30390174207294146"/>
          <c:h val="9.9502970999353818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053442959917783E-2"/>
          <c:y val="0.11401425178147269"/>
          <c:w val="0.89619732785200412"/>
          <c:h val="0.59857482185273159"/>
        </c:manualLayout>
      </c:layout>
      <c:lineChart>
        <c:grouping val="standard"/>
        <c:varyColors val="0"/>
        <c:ser>
          <c:idx val="0"/>
          <c:order val="0"/>
          <c:tx>
            <c:strRef>
              <c:f>'Figure 6.1.3.5'!$B$5</c:f>
              <c:strCache>
                <c:ptCount val="1"/>
                <c:pt idx="0">
                  <c:v>Return from insurance activities</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dLbls>
            <c:dLbl>
              <c:idx val="0"/>
              <c:layout>
                <c:manualLayout>
                  <c:xMode val="edge"/>
                  <c:yMode val="edge"/>
                  <c:x val="0.14799588900308325"/>
                  <c:y val="0.4750593824228028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58-4916-9F08-6470BF913C25}"/>
                </c:ext>
              </c:extLst>
            </c:dLbl>
            <c:dLbl>
              <c:idx val="1"/>
              <c:layout>
                <c:manualLayout>
                  <c:xMode val="edge"/>
                  <c:yMode val="edge"/>
                  <c:x val="0.31860226104830419"/>
                  <c:y val="0.42280285035629456"/>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58-4916-9F08-6470BF913C25}"/>
                </c:ext>
              </c:extLst>
            </c:dLbl>
            <c:dLbl>
              <c:idx val="2"/>
              <c:layout>
                <c:manualLayout>
                  <c:xMode val="edge"/>
                  <c:yMode val="edge"/>
                  <c:x val="0.49537512846865367"/>
                  <c:y val="0.30878859857482183"/>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558-4916-9F08-6470BF913C25}"/>
                </c:ext>
              </c:extLst>
            </c:dLbl>
            <c:dLbl>
              <c:idx val="3"/>
              <c:layout>
                <c:manualLayout>
                  <c:xMode val="edge"/>
                  <c:yMode val="edge"/>
                  <c:x val="0.6413155190133607"/>
                  <c:y val="0.1330166270783848"/>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558-4916-9F08-6470BF913C25}"/>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6.1.3.5'!$C$4:$G$4</c:f>
              <c:strCache>
                <c:ptCount val="5"/>
                <c:pt idx="0">
                  <c:v>01.01.2004</c:v>
                </c:pt>
                <c:pt idx="1">
                  <c:v>01.01.2005</c:v>
                </c:pt>
                <c:pt idx="2">
                  <c:v>01.01.2006</c:v>
                </c:pt>
                <c:pt idx="3">
                  <c:v>on 01.01.2007</c:v>
                </c:pt>
                <c:pt idx="4">
                  <c:v>on 01.10.2007</c:v>
                </c:pt>
              </c:strCache>
            </c:strRef>
          </c:cat>
          <c:val>
            <c:numRef>
              <c:f>'Figure 6.1.3.5'!$C$5:$G$5</c:f>
              <c:numCache>
                <c:formatCode>#\ ##0.0</c:formatCode>
                <c:ptCount val="5"/>
                <c:pt idx="0">
                  <c:v>11.714444</c:v>
                </c:pt>
                <c:pt idx="1">
                  <c:v>19.156711999999999</c:v>
                </c:pt>
                <c:pt idx="2">
                  <c:v>33.893607000000003</c:v>
                </c:pt>
                <c:pt idx="3">
                  <c:v>68.628264000000001</c:v>
                </c:pt>
                <c:pt idx="4">
                  <c:v>74.690916999999999</c:v>
                </c:pt>
              </c:numCache>
            </c:numRef>
          </c:val>
          <c:smooth val="0"/>
          <c:extLst>
            <c:ext xmlns:c16="http://schemas.microsoft.com/office/drawing/2014/chart" uri="{C3380CC4-5D6E-409C-BE32-E72D297353CC}">
              <c16:uniqueId val="{00000004-8558-4916-9F08-6470BF913C25}"/>
            </c:ext>
          </c:extLst>
        </c:ser>
        <c:ser>
          <c:idx val="1"/>
          <c:order val="1"/>
          <c:tx>
            <c:strRef>
              <c:f>'Figure 6.1.3.5'!$B$6</c:f>
              <c:strCache>
                <c:ptCount val="1"/>
                <c:pt idx="0">
                  <c:v>Return from investment activities</c:v>
                </c:pt>
              </c:strCache>
            </c:strRef>
          </c:tx>
          <c:spPr>
            <a:ln w="25400">
              <a:solidFill>
                <a:srgbClr val="FF00FF"/>
              </a:solidFill>
              <a:prstDash val="solid"/>
            </a:ln>
          </c:spPr>
          <c:marker>
            <c:symbol val="square"/>
            <c:size val="6"/>
            <c:spPr>
              <a:solidFill>
                <a:srgbClr val="FF00FF"/>
              </a:solidFill>
              <a:ln>
                <a:solidFill>
                  <a:srgbClr val="FF00FF"/>
                </a:solidFill>
                <a:prstDash val="solid"/>
              </a:ln>
            </c:spPr>
          </c:marker>
          <c:dLbls>
            <c:dLbl>
              <c:idx val="0"/>
              <c:layout>
                <c:manualLayout>
                  <c:xMode val="edge"/>
                  <c:yMode val="edge"/>
                  <c:x val="0.18705035971223022"/>
                  <c:y val="0.60807600950118768"/>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558-4916-9F08-6470BF913C25}"/>
                </c:ext>
              </c:extLst>
            </c:dLbl>
            <c:dLbl>
              <c:idx val="1"/>
              <c:layout>
                <c:manualLayout>
                  <c:xMode val="edge"/>
                  <c:yMode val="edge"/>
                  <c:x val="0.35765673175745116"/>
                  <c:y val="0.5890736342042755"/>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558-4916-9F08-6470BF913C25}"/>
                </c:ext>
              </c:extLst>
            </c:dLbl>
            <c:dLbl>
              <c:idx val="2"/>
              <c:layout>
                <c:manualLayout>
                  <c:xMode val="edge"/>
                  <c:yMode val="edge"/>
                  <c:x val="0.50976361767728673"/>
                  <c:y val="0.55106888361045125"/>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558-4916-9F08-6470BF913C25}"/>
                </c:ext>
              </c:extLst>
            </c:dLbl>
            <c:dLbl>
              <c:idx val="3"/>
              <c:layout>
                <c:manualLayout>
                  <c:xMode val="edge"/>
                  <c:yMode val="edge"/>
                  <c:x val="0.68859198355601237"/>
                  <c:y val="0.53206650831353919"/>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558-4916-9F08-6470BF913C25}"/>
                </c:ext>
              </c:extLst>
            </c:dLbl>
            <c:dLbl>
              <c:idx val="4"/>
              <c:layout>
                <c:manualLayout>
                  <c:xMode val="edge"/>
                  <c:yMode val="edge"/>
                  <c:x val="0.86742034943473789"/>
                  <c:y val="0.52731591448931114"/>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558-4916-9F08-6470BF913C25}"/>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6.1.3.5'!$C$4:$G$4</c:f>
              <c:strCache>
                <c:ptCount val="5"/>
                <c:pt idx="0">
                  <c:v>01.01.2004</c:v>
                </c:pt>
                <c:pt idx="1">
                  <c:v>01.01.2005</c:v>
                </c:pt>
                <c:pt idx="2">
                  <c:v>01.01.2006</c:v>
                </c:pt>
                <c:pt idx="3">
                  <c:v>on 01.01.2007</c:v>
                </c:pt>
                <c:pt idx="4">
                  <c:v>on 01.10.2007</c:v>
                </c:pt>
              </c:strCache>
            </c:strRef>
          </c:cat>
          <c:val>
            <c:numRef>
              <c:f>'Figure 6.1.3.5'!$C$6:$G$6</c:f>
              <c:numCache>
                <c:formatCode>#\ ##0.0</c:formatCode>
                <c:ptCount val="5"/>
                <c:pt idx="0">
                  <c:v>1.641281</c:v>
                </c:pt>
                <c:pt idx="1">
                  <c:v>1.8657840000000001</c:v>
                </c:pt>
                <c:pt idx="2">
                  <c:v>3.2906569999999999</c:v>
                </c:pt>
                <c:pt idx="3">
                  <c:v>6.5099220000000004</c:v>
                </c:pt>
                <c:pt idx="4">
                  <c:v>7.4812079999999996</c:v>
                </c:pt>
              </c:numCache>
            </c:numRef>
          </c:val>
          <c:smooth val="0"/>
          <c:extLst>
            <c:ext xmlns:c16="http://schemas.microsoft.com/office/drawing/2014/chart" uri="{C3380CC4-5D6E-409C-BE32-E72D297353CC}">
              <c16:uniqueId val="{0000000A-8558-4916-9F08-6470BF913C25}"/>
            </c:ext>
          </c:extLst>
        </c:ser>
        <c:dLbls>
          <c:showLegendKey val="0"/>
          <c:showVal val="0"/>
          <c:showCatName val="0"/>
          <c:showSerName val="0"/>
          <c:showPercent val="0"/>
          <c:showBubbleSize val="0"/>
        </c:dLbls>
        <c:marker val="1"/>
        <c:smooth val="0"/>
        <c:axId val="460860576"/>
        <c:axId val="1"/>
      </c:lineChart>
      <c:catAx>
        <c:axId val="460860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0860576"/>
        <c:crosses val="autoZero"/>
        <c:crossBetween val="between"/>
      </c:valAx>
      <c:spPr>
        <a:solidFill>
          <a:srgbClr val="FFFFFF"/>
        </a:solidFill>
        <a:ln w="12700">
          <a:solidFill>
            <a:srgbClr val="808080"/>
          </a:solidFill>
          <a:prstDash val="solid"/>
        </a:ln>
      </c:spPr>
    </c:plotArea>
    <c:legend>
      <c:legendPos val="b"/>
      <c:layout>
        <c:manualLayout>
          <c:xMode val="edge"/>
          <c:yMode val="edge"/>
          <c:x val="0.13566289825282632"/>
          <c:y val="0.87885985748218531"/>
          <c:w val="0.7769784172661871"/>
          <c:h val="9.5011876484560567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7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891340130409757E-2"/>
          <c:y val="8.0188679245283015E-2"/>
          <c:w val="0.8912589236354399"/>
          <c:h val="0.49528301886792453"/>
        </c:manualLayout>
      </c:layout>
      <c:barChart>
        <c:barDir val="col"/>
        <c:grouping val="clustered"/>
        <c:varyColors val="0"/>
        <c:ser>
          <c:idx val="0"/>
          <c:order val="0"/>
          <c:tx>
            <c:strRef>
              <c:f>'Figure 6.1.3.6'!$B$5</c:f>
              <c:strCache>
                <c:ptCount val="1"/>
                <c:pt idx="0">
                  <c:v>Kazakhstan state securities</c:v>
                </c:pt>
              </c:strCache>
            </c:strRef>
          </c:tx>
          <c:spPr>
            <a:solidFill>
              <a:srgbClr val="CC99FF"/>
            </a:solidFill>
            <a:ln w="12700">
              <a:solidFill>
                <a:srgbClr val="000000"/>
              </a:solidFill>
              <a:prstDash val="solid"/>
            </a:ln>
          </c:spPr>
          <c:invertIfNegative val="0"/>
          <c:cat>
            <c:strRef>
              <c:f>'Figure 6.1.3.6'!$C$4:$F$4</c:f>
              <c:strCache>
                <c:ptCount val="4"/>
                <c:pt idx="0">
                  <c:v>01.01.2005</c:v>
                </c:pt>
                <c:pt idx="1">
                  <c:v>01.01.2006</c:v>
                </c:pt>
                <c:pt idx="2">
                  <c:v>on 01.01.2007</c:v>
                </c:pt>
                <c:pt idx="3">
                  <c:v>on 01.10.2007</c:v>
                </c:pt>
              </c:strCache>
            </c:strRef>
          </c:cat>
          <c:val>
            <c:numRef>
              <c:f>'Figure 6.1.3.6'!$C$5:$F$5</c:f>
              <c:numCache>
                <c:formatCode>0.0</c:formatCode>
                <c:ptCount val="4"/>
                <c:pt idx="0">
                  <c:v>49.917698182775879</c:v>
                </c:pt>
                <c:pt idx="1">
                  <c:v>37.658570454582062</c:v>
                </c:pt>
                <c:pt idx="2">
                  <c:v>17.46</c:v>
                </c:pt>
                <c:pt idx="3">
                  <c:v>11.83</c:v>
                </c:pt>
              </c:numCache>
            </c:numRef>
          </c:val>
          <c:extLst>
            <c:ext xmlns:c16="http://schemas.microsoft.com/office/drawing/2014/chart" uri="{C3380CC4-5D6E-409C-BE32-E72D297353CC}">
              <c16:uniqueId val="{00000000-F25E-48E0-AB03-BCE5B7524A33}"/>
            </c:ext>
          </c:extLst>
        </c:ser>
        <c:ser>
          <c:idx val="1"/>
          <c:order val="1"/>
          <c:tx>
            <c:strRef>
              <c:f>'Figure 6.1.3.6'!$B$6</c:f>
              <c:strCache>
                <c:ptCount val="1"/>
                <c:pt idx="0">
                  <c:v>Deposits to second-tier banks</c:v>
                </c:pt>
              </c:strCache>
            </c:strRef>
          </c:tx>
          <c:spPr>
            <a:solidFill>
              <a:srgbClr val="00FF00"/>
            </a:solidFill>
            <a:ln w="12700">
              <a:solidFill>
                <a:srgbClr val="000000"/>
              </a:solidFill>
              <a:prstDash val="solid"/>
            </a:ln>
          </c:spPr>
          <c:invertIfNegative val="0"/>
          <c:cat>
            <c:strRef>
              <c:f>'Figure 6.1.3.6'!$C$4:$F$4</c:f>
              <c:strCache>
                <c:ptCount val="4"/>
                <c:pt idx="0">
                  <c:v>01.01.2005</c:v>
                </c:pt>
                <c:pt idx="1">
                  <c:v>01.01.2006</c:v>
                </c:pt>
                <c:pt idx="2">
                  <c:v>on 01.01.2007</c:v>
                </c:pt>
                <c:pt idx="3">
                  <c:v>on 01.10.2007</c:v>
                </c:pt>
              </c:strCache>
            </c:strRef>
          </c:cat>
          <c:val>
            <c:numRef>
              <c:f>'Figure 6.1.3.6'!$C$6:$F$6</c:f>
              <c:numCache>
                <c:formatCode>0.0</c:formatCode>
                <c:ptCount val="4"/>
                <c:pt idx="0">
                  <c:v>21.176706490770226</c:v>
                </c:pt>
                <c:pt idx="1">
                  <c:v>23.098451919308687</c:v>
                </c:pt>
                <c:pt idx="2">
                  <c:v>21.96</c:v>
                </c:pt>
                <c:pt idx="3">
                  <c:v>33.33</c:v>
                </c:pt>
              </c:numCache>
            </c:numRef>
          </c:val>
          <c:extLst>
            <c:ext xmlns:c16="http://schemas.microsoft.com/office/drawing/2014/chart" uri="{C3380CC4-5D6E-409C-BE32-E72D297353CC}">
              <c16:uniqueId val="{00000001-F25E-48E0-AB03-BCE5B7524A33}"/>
            </c:ext>
          </c:extLst>
        </c:ser>
        <c:ser>
          <c:idx val="2"/>
          <c:order val="2"/>
          <c:tx>
            <c:strRef>
              <c:f>'Figure 6.1.3.6'!$B$7</c:f>
              <c:strCache>
                <c:ptCount val="1"/>
                <c:pt idx="0">
                  <c:v>Non-state securities of Kazakhstan emitters </c:v>
                </c:pt>
              </c:strCache>
            </c:strRef>
          </c:tx>
          <c:spPr>
            <a:solidFill>
              <a:srgbClr val="FFFFCC"/>
            </a:solidFill>
            <a:ln w="12700">
              <a:solidFill>
                <a:srgbClr val="000000"/>
              </a:solidFill>
              <a:prstDash val="solid"/>
            </a:ln>
          </c:spPr>
          <c:invertIfNegative val="0"/>
          <c:cat>
            <c:strRef>
              <c:f>'Figure 6.1.3.6'!$C$4:$F$4</c:f>
              <c:strCache>
                <c:ptCount val="4"/>
                <c:pt idx="0">
                  <c:v>01.01.2005</c:v>
                </c:pt>
                <c:pt idx="1">
                  <c:v>01.01.2006</c:v>
                </c:pt>
                <c:pt idx="2">
                  <c:v>on 01.01.2007</c:v>
                </c:pt>
                <c:pt idx="3">
                  <c:v>on 01.10.2007</c:v>
                </c:pt>
              </c:strCache>
            </c:strRef>
          </c:cat>
          <c:val>
            <c:numRef>
              <c:f>'Figure 6.1.3.6'!$C$7:$F$7</c:f>
              <c:numCache>
                <c:formatCode>0.0</c:formatCode>
                <c:ptCount val="4"/>
                <c:pt idx="0">
                  <c:v>22.023367730504944</c:v>
                </c:pt>
                <c:pt idx="1">
                  <c:v>27.653398852226385</c:v>
                </c:pt>
                <c:pt idx="2">
                  <c:v>43.11</c:v>
                </c:pt>
                <c:pt idx="3">
                  <c:v>40.22</c:v>
                </c:pt>
              </c:numCache>
            </c:numRef>
          </c:val>
          <c:extLst>
            <c:ext xmlns:c16="http://schemas.microsoft.com/office/drawing/2014/chart" uri="{C3380CC4-5D6E-409C-BE32-E72D297353CC}">
              <c16:uniqueId val="{00000002-F25E-48E0-AB03-BCE5B7524A33}"/>
            </c:ext>
          </c:extLst>
        </c:ser>
        <c:ser>
          <c:idx val="3"/>
          <c:order val="3"/>
          <c:tx>
            <c:strRef>
              <c:f>'Figure 6.1.3.6'!$B$8</c:f>
              <c:strCache>
                <c:ptCount val="1"/>
                <c:pt idx="0">
                  <c:v>Reverse REPO operations</c:v>
                </c:pt>
              </c:strCache>
            </c:strRef>
          </c:tx>
          <c:spPr>
            <a:solidFill>
              <a:srgbClr val="3366FF"/>
            </a:solidFill>
            <a:ln w="12700">
              <a:solidFill>
                <a:srgbClr val="000000"/>
              </a:solidFill>
              <a:prstDash val="solid"/>
            </a:ln>
          </c:spPr>
          <c:invertIfNegative val="0"/>
          <c:cat>
            <c:strRef>
              <c:f>'Figure 6.1.3.6'!$C$4:$F$4</c:f>
              <c:strCache>
                <c:ptCount val="4"/>
                <c:pt idx="0">
                  <c:v>01.01.2005</c:v>
                </c:pt>
                <c:pt idx="1">
                  <c:v>01.01.2006</c:v>
                </c:pt>
                <c:pt idx="2">
                  <c:v>on 01.01.2007</c:v>
                </c:pt>
                <c:pt idx="3">
                  <c:v>on 01.10.2007</c:v>
                </c:pt>
              </c:strCache>
            </c:strRef>
          </c:cat>
          <c:val>
            <c:numRef>
              <c:f>'Figure 6.1.3.6'!$C$8:$F$8</c:f>
              <c:numCache>
                <c:formatCode>0.0</c:formatCode>
                <c:ptCount val="4"/>
                <c:pt idx="0">
                  <c:v>6.8822275959489545</c:v>
                </c:pt>
                <c:pt idx="1">
                  <c:v>10.89955459798397</c:v>
                </c:pt>
                <c:pt idx="2">
                  <c:v>11.01</c:v>
                </c:pt>
                <c:pt idx="3">
                  <c:v>13.53</c:v>
                </c:pt>
              </c:numCache>
            </c:numRef>
          </c:val>
          <c:extLst>
            <c:ext xmlns:c16="http://schemas.microsoft.com/office/drawing/2014/chart" uri="{C3380CC4-5D6E-409C-BE32-E72D297353CC}">
              <c16:uniqueId val="{00000003-F25E-48E0-AB03-BCE5B7524A33}"/>
            </c:ext>
          </c:extLst>
        </c:ser>
        <c:dLbls>
          <c:showLegendKey val="0"/>
          <c:showVal val="0"/>
          <c:showCatName val="0"/>
          <c:showSerName val="0"/>
          <c:showPercent val="0"/>
          <c:showBubbleSize val="0"/>
        </c:dLbls>
        <c:gapWidth val="150"/>
        <c:axId val="460796288"/>
        <c:axId val="1"/>
      </c:barChart>
      <c:catAx>
        <c:axId val="460796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0796288"/>
        <c:crosses val="autoZero"/>
        <c:crossBetween val="between"/>
      </c:valAx>
      <c:spPr>
        <a:solidFill>
          <a:srgbClr val="FFFFFF"/>
        </a:solidFill>
        <a:ln w="25400">
          <a:noFill/>
        </a:ln>
      </c:spPr>
    </c:plotArea>
    <c:legend>
      <c:legendPos val="b"/>
      <c:layout>
        <c:manualLayout>
          <c:xMode val="edge"/>
          <c:yMode val="edge"/>
          <c:x val="7.6759141748506787E-2"/>
          <c:y val="0.72169811320754718"/>
          <c:w val="0.85501155114308947"/>
          <c:h val="0.2641509433962264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491803278689"/>
          <c:y val="8.8235294117647065E-2"/>
          <c:w val="0.78893442622950816"/>
          <c:h val="0.57720588235294112"/>
        </c:manualLayout>
      </c:layout>
      <c:lineChart>
        <c:grouping val="standard"/>
        <c:varyColors val="0"/>
        <c:ser>
          <c:idx val="1"/>
          <c:order val="1"/>
          <c:tx>
            <c:strRef>
              <c:f>'Figure 1.2.4'!$D$4</c:f>
              <c:strCache>
                <c:ptCount val="1"/>
                <c:pt idx="0">
                  <c:v>FTSE 100</c:v>
                </c:pt>
              </c:strCache>
            </c:strRef>
          </c:tx>
          <c:spPr>
            <a:ln w="25400">
              <a:solidFill>
                <a:srgbClr val="FF00FF"/>
              </a:solidFill>
              <a:prstDash val="solid"/>
            </a:ln>
          </c:spPr>
          <c:marker>
            <c:symbol val="circle"/>
            <c:size val="4"/>
            <c:spPr>
              <a:solidFill>
                <a:srgbClr val="FF00FF"/>
              </a:solidFill>
              <a:ln>
                <a:solidFill>
                  <a:srgbClr val="FF00FF"/>
                </a:solidFill>
                <a:prstDash val="solid"/>
              </a:ln>
            </c:spPr>
          </c:marker>
          <c:cat>
            <c:numRef>
              <c:f>'Figure 1.2.4'!$B$5:$B$26</c:f>
              <c:numCache>
                <c:formatCode>m/d/yyyy</c:formatCode>
                <c:ptCount val="22"/>
                <c:pt idx="0">
                  <c:v>38748</c:v>
                </c:pt>
                <c:pt idx="1">
                  <c:v>38776</c:v>
                </c:pt>
                <c:pt idx="2">
                  <c:v>38807</c:v>
                </c:pt>
                <c:pt idx="3">
                  <c:v>38835</c:v>
                </c:pt>
                <c:pt idx="4">
                  <c:v>38868</c:v>
                </c:pt>
                <c:pt idx="5">
                  <c:v>38898</c:v>
                </c:pt>
                <c:pt idx="6">
                  <c:v>38929</c:v>
                </c:pt>
                <c:pt idx="7">
                  <c:v>38960</c:v>
                </c:pt>
                <c:pt idx="8">
                  <c:v>38989</c:v>
                </c:pt>
                <c:pt idx="9">
                  <c:v>39021</c:v>
                </c:pt>
                <c:pt idx="10">
                  <c:v>39051</c:v>
                </c:pt>
                <c:pt idx="11">
                  <c:v>39080</c:v>
                </c:pt>
                <c:pt idx="12">
                  <c:v>39113</c:v>
                </c:pt>
                <c:pt idx="13">
                  <c:v>39141</c:v>
                </c:pt>
                <c:pt idx="14">
                  <c:v>39171</c:v>
                </c:pt>
                <c:pt idx="15">
                  <c:v>39202</c:v>
                </c:pt>
                <c:pt idx="16">
                  <c:v>39233</c:v>
                </c:pt>
                <c:pt idx="17">
                  <c:v>39262</c:v>
                </c:pt>
                <c:pt idx="18">
                  <c:v>39294</c:v>
                </c:pt>
                <c:pt idx="19">
                  <c:v>39325</c:v>
                </c:pt>
                <c:pt idx="20">
                  <c:v>39353</c:v>
                </c:pt>
                <c:pt idx="21">
                  <c:v>39386</c:v>
                </c:pt>
              </c:numCache>
            </c:numRef>
          </c:cat>
          <c:val>
            <c:numRef>
              <c:f>'Figure 1.2.4'!$D$5:$D$26</c:f>
              <c:numCache>
                <c:formatCode>General</c:formatCode>
                <c:ptCount val="22"/>
                <c:pt idx="0">
                  <c:v>5760.3</c:v>
                </c:pt>
                <c:pt idx="1">
                  <c:v>5791.5</c:v>
                </c:pt>
                <c:pt idx="2">
                  <c:v>5964.6</c:v>
                </c:pt>
                <c:pt idx="3">
                  <c:v>6023.1</c:v>
                </c:pt>
                <c:pt idx="4">
                  <c:v>5723.8</c:v>
                </c:pt>
                <c:pt idx="5">
                  <c:v>5833.4</c:v>
                </c:pt>
                <c:pt idx="6">
                  <c:v>5928.3</c:v>
                </c:pt>
                <c:pt idx="7">
                  <c:v>5906.1</c:v>
                </c:pt>
                <c:pt idx="8">
                  <c:v>5960.8</c:v>
                </c:pt>
                <c:pt idx="9">
                  <c:v>6129.2</c:v>
                </c:pt>
                <c:pt idx="10">
                  <c:v>6048.8</c:v>
                </c:pt>
                <c:pt idx="11">
                  <c:v>6220.8</c:v>
                </c:pt>
                <c:pt idx="12">
                  <c:v>6203.1</c:v>
                </c:pt>
                <c:pt idx="13">
                  <c:v>6171.5</c:v>
                </c:pt>
                <c:pt idx="14">
                  <c:v>6308</c:v>
                </c:pt>
                <c:pt idx="15">
                  <c:v>6449.2</c:v>
                </c:pt>
                <c:pt idx="16">
                  <c:v>6621.4</c:v>
                </c:pt>
                <c:pt idx="17">
                  <c:v>6607.9</c:v>
                </c:pt>
                <c:pt idx="18">
                  <c:v>6360.1</c:v>
                </c:pt>
                <c:pt idx="19">
                  <c:v>6303.3</c:v>
                </c:pt>
                <c:pt idx="20">
                  <c:v>6466.8</c:v>
                </c:pt>
                <c:pt idx="21">
                  <c:v>6721.6</c:v>
                </c:pt>
              </c:numCache>
            </c:numRef>
          </c:val>
          <c:smooth val="0"/>
          <c:extLst>
            <c:ext xmlns:c16="http://schemas.microsoft.com/office/drawing/2014/chart" uri="{C3380CC4-5D6E-409C-BE32-E72D297353CC}">
              <c16:uniqueId val="{00000000-8665-4D36-A23E-B46467003BA4}"/>
            </c:ext>
          </c:extLst>
        </c:ser>
        <c:ser>
          <c:idx val="2"/>
          <c:order val="2"/>
          <c:tx>
            <c:strRef>
              <c:f>'Figure 1.2.4'!$E$4</c:f>
              <c:strCache>
                <c:ptCount val="1"/>
                <c:pt idx="0">
                  <c:v>Nikkei</c:v>
                </c:pt>
              </c:strCache>
            </c:strRef>
          </c:tx>
          <c:spPr>
            <a:ln w="25400">
              <a:solidFill>
                <a:srgbClr val="008000"/>
              </a:solidFill>
              <a:prstDash val="solid"/>
            </a:ln>
          </c:spPr>
          <c:marker>
            <c:symbol val="triangle"/>
            <c:size val="4"/>
            <c:spPr>
              <a:solidFill>
                <a:srgbClr val="008000"/>
              </a:solidFill>
              <a:ln>
                <a:solidFill>
                  <a:srgbClr val="008000"/>
                </a:solidFill>
                <a:prstDash val="solid"/>
              </a:ln>
            </c:spPr>
          </c:marker>
          <c:cat>
            <c:numRef>
              <c:f>'Figure 1.2.4'!$B$5:$B$26</c:f>
              <c:numCache>
                <c:formatCode>m/d/yyyy</c:formatCode>
                <c:ptCount val="22"/>
                <c:pt idx="0">
                  <c:v>38748</c:v>
                </c:pt>
                <c:pt idx="1">
                  <c:v>38776</c:v>
                </c:pt>
                <c:pt idx="2">
                  <c:v>38807</c:v>
                </c:pt>
                <c:pt idx="3">
                  <c:v>38835</c:v>
                </c:pt>
                <c:pt idx="4">
                  <c:v>38868</c:v>
                </c:pt>
                <c:pt idx="5">
                  <c:v>38898</c:v>
                </c:pt>
                <c:pt idx="6">
                  <c:v>38929</c:v>
                </c:pt>
                <c:pt idx="7">
                  <c:v>38960</c:v>
                </c:pt>
                <c:pt idx="8">
                  <c:v>38989</c:v>
                </c:pt>
                <c:pt idx="9">
                  <c:v>39021</c:v>
                </c:pt>
                <c:pt idx="10">
                  <c:v>39051</c:v>
                </c:pt>
                <c:pt idx="11">
                  <c:v>39080</c:v>
                </c:pt>
                <c:pt idx="12">
                  <c:v>39113</c:v>
                </c:pt>
                <c:pt idx="13">
                  <c:v>39141</c:v>
                </c:pt>
                <c:pt idx="14">
                  <c:v>39171</c:v>
                </c:pt>
                <c:pt idx="15">
                  <c:v>39202</c:v>
                </c:pt>
                <c:pt idx="16">
                  <c:v>39233</c:v>
                </c:pt>
                <c:pt idx="17">
                  <c:v>39262</c:v>
                </c:pt>
                <c:pt idx="18">
                  <c:v>39294</c:v>
                </c:pt>
                <c:pt idx="19">
                  <c:v>39325</c:v>
                </c:pt>
                <c:pt idx="20">
                  <c:v>39353</c:v>
                </c:pt>
                <c:pt idx="21">
                  <c:v>39386</c:v>
                </c:pt>
              </c:numCache>
            </c:numRef>
          </c:cat>
          <c:val>
            <c:numRef>
              <c:f>'Figure 1.2.4'!$E$5:$E$26</c:f>
              <c:numCache>
                <c:formatCode>General</c:formatCode>
                <c:ptCount val="22"/>
                <c:pt idx="0">
                  <c:v>16649.82</c:v>
                </c:pt>
                <c:pt idx="1">
                  <c:v>16205.43</c:v>
                </c:pt>
                <c:pt idx="2">
                  <c:v>17059.66</c:v>
                </c:pt>
                <c:pt idx="3">
                  <c:v>16906.23</c:v>
                </c:pt>
                <c:pt idx="4">
                  <c:v>15467.33</c:v>
                </c:pt>
                <c:pt idx="5">
                  <c:v>15505.18</c:v>
                </c:pt>
                <c:pt idx="6">
                  <c:v>15456.81</c:v>
                </c:pt>
                <c:pt idx="7">
                  <c:v>16140.76</c:v>
                </c:pt>
                <c:pt idx="8">
                  <c:v>16127.58</c:v>
                </c:pt>
                <c:pt idx="9">
                  <c:v>16399.39</c:v>
                </c:pt>
                <c:pt idx="10">
                  <c:v>16274.33</c:v>
                </c:pt>
                <c:pt idx="11">
                  <c:v>17225.830000000002</c:v>
                </c:pt>
                <c:pt idx="12">
                  <c:v>17383.419999999998</c:v>
                </c:pt>
                <c:pt idx="13">
                  <c:v>17604.12</c:v>
                </c:pt>
                <c:pt idx="14">
                  <c:v>17287.650000000001</c:v>
                </c:pt>
                <c:pt idx="15">
                  <c:v>17400.41</c:v>
                </c:pt>
                <c:pt idx="16">
                  <c:v>17875.75</c:v>
                </c:pt>
                <c:pt idx="17">
                  <c:v>18138.36</c:v>
                </c:pt>
                <c:pt idx="18">
                  <c:v>17248.89</c:v>
                </c:pt>
                <c:pt idx="19">
                  <c:v>16569.09</c:v>
                </c:pt>
                <c:pt idx="20">
                  <c:v>16785.689999999999</c:v>
                </c:pt>
                <c:pt idx="21">
                  <c:v>16737.63</c:v>
                </c:pt>
              </c:numCache>
            </c:numRef>
          </c:val>
          <c:smooth val="0"/>
          <c:extLst>
            <c:ext xmlns:c16="http://schemas.microsoft.com/office/drawing/2014/chart" uri="{C3380CC4-5D6E-409C-BE32-E72D297353CC}">
              <c16:uniqueId val="{00000001-8665-4D36-A23E-B46467003BA4}"/>
            </c:ext>
          </c:extLst>
        </c:ser>
        <c:ser>
          <c:idx val="3"/>
          <c:order val="3"/>
          <c:tx>
            <c:strRef>
              <c:f>'Figure 1.2.4'!$F$4</c:f>
              <c:strCache>
                <c:ptCount val="1"/>
                <c:pt idx="0">
                  <c:v>DAX</c:v>
                </c:pt>
              </c:strCache>
            </c:strRef>
          </c:tx>
          <c:spPr>
            <a:ln w="25400">
              <a:solidFill>
                <a:srgbClr val="0000FF"/>
              </a:solidFill>
              <a:prstDash val="solid"/>
            </a:ln>
          </c:spPr>
          <c:marker>
            <c:symbol val="x"/>
            <c:size val="4"/>
            <c:spPr>
              <a:noFill/>
              <a:ln>
                <a:solidFill>
                  <a:srgbClr val="0000FF"/>
                </a:solidFill>
                <a:prstDash val="solid"/>
              </a:ln>
            </c:spPr>
          </c:marker>
          <c:cat>
            <c:numRef>
              <c:f>'Figure 1.2.4'!$B$5:$B$26</c:f>
              <c:numCache>
                <c:formatCode>m/d/yyyy</c:formatCode>
                <c:ptCount val="22"/>
                <c:pt idx="0">
                  <c:v>38748</c:v>
                </c:pt>
                <c:pt idx="1">
                  <c:v>38776</c:v>
                </c:pt>
                <c:pt idx="2">
                  <c:v>38807</c:v>
                </c:pt>
                <c:pt idx="3">
                  <c:v>38835</c:v>
                </c:pt>
                <c:pt idx="4">
                  <c:v>38868</c:v>
                </c:pt>
                <c:pt idx="5">
                  <c:v>38898</c:v>
                </c:pt>
                <c:pt idx="6">
                  <c:v>38929</c:v>
                </c:pt>
                <c:pt idx="7">
                  <c:v>38960</c:v>
                </c:pt>
                <c:pt idx="8">
                  <c:v>38989</c:v>
                </c:pt>
                <c:pt idx="9">
                  <c:v>39021</c:v>
                </c:pt>
                <c:pt idx="10">
                  <c:v>39051</c:v>
                </c:pt>
                <c:pt idx="11">
                  <c:v>39080</c:v>
                </c:pt>
                <c:pt idx="12">
                  <c:v>39113</c:v>
                </c:pt>
                <c:pt idx="13">
                  <c:v>39141</c:v>
                </c:pt>
                <c:pt idx="14">
                  <c:v>39171</c:v>
                </c:pt>
                <c:pt idx="15">
                  <c:v>39202</c:v>
                </c:pt>
                <c:pt idx="16">
                  <c:v>39233</c:v>
                </c:pt>
                <c:pt idx="17">
                  <c:v>39262</c:v>
                </c:pt>
                <c:pt idx="18">
                  <c:v>39294</c:v>
                </c:pt>
                <c:pt idx="19">
                  <c:v>39325</c:v>
                </c:pt>
                <c:pt idx="20">
                  <c:v>39353</c:v>
                </c:pt>
                <c:pt idx="21">
                  <c:v>39386</c:v>
                </c:pt>
              </c:numCache>
            </c:numRef>
          </c:cat>
          <c:val>
            <c:numRef>
              <c:f>'Figure 1.2.4'!$F$5:$F$26</c:f>
              <c:numCache>
                <c:formatCode>General</c:formatCode>
                <c:ptCount val="22"/>
                <c:pt idx="0">
                  <c:v>5674.15</c:v>
                </c:pt>
                <c:pt idx="1">
                  <c:v>5796.04</c:v>
                </c:pt>
                <c:pt idx="2">
                  <c:v>5970.08</c:v>
                </c:pt>
                <c:pt idx="3">
                  <c:v>6009.89</c:v>
                </c:pt>
                <c:pt idx="4">
                  <c:v>5692.86</c:v>
                </c:pt>
                <c:pt idx="5">
                  <c:v>5683.31</c:v>
                </c:pt>
                <c:pt idx="6">
                  <c:v>5681.97</c:v>
                </c:pt>
                <c:pt idx="7">
                  <c:v>5859.57</c:v>
                </c:pt>
                <c:pt idx="8">
                  <c:v>6004.33</c:v>
                </c:pt>
                <c:pt idx="9">
                  <c:v>6268.92</c:v>
                </c:pt>
                <c:pt idx="10">
                  <c:v>6309.19</c:v>
                </c:pt>
                <c:pt idx="11">
                  <c:v>6596.92</c:v>
                </c:pt>
                <c:pt idx="12">
                  <c:v>6789.11</c:v>
                </c:pt>
                <c:pt idx="13">
                  <c:v>6715.44</c:v>
                </c:pt>
                <c:pt idx="14">
                  <c:v>6917.03</c:v>
                </c:pt>
                <c:pt idx="15">
                  <c:v>7408.87</c:v>
                </c:pt>
                <c:pt idx="16">
                  <c:v>7883.04</c:v>
                </c:pt>
                <c:pt idx="17">
                  <c:v>8007.32</c:v>
                </c:pt>
                <c:pt idx="18">
                  <c:v>7584.14</c:v>
                </c:pt>
                <c:pt idx="19">
                  <c:v>7638.17</c:v>
                </c:pt>
                <c:pt idx="20">
                  <c:v>7861.51</c:v>
                </c:pt>
                <c:pt idx="21">
                  <c:v>8019.22</c:v>
                </c:pt>
              </c:numCache>
            </c:numRef>
          </c:val>
          <c:smooth val="0"/>
          <c:extLst>
            <c:ext xmlns:c16="http://schemas.microsoft.com/office/drawing/2014/chart" uri="{C3380CC4-5D6E-409C-BE32-E72D297353CC}">
              <c16:uniqueId val="{00000002-8665-4D36-A23E-B46467003BA4}"/>
            </c:ext>
          </c:extLst>
        </c:ser>
        <c:dLbls>
          <c:showLegendKey val="0"/>
          <c:showVal val="0"/>
          <c:showCatName val="0"/>
          <c:showSerName val="0"/>
          <c:showPercent val="0"/>
          <c:showBubbleSize val="0"/>
        </c:dLbls>
        <c:marker val="1"/>
        <c:smooth val="0"/>
        <c:axId val="471582688"/>
        <c:axId val="1"/>
      </c:lineChart>
      <c:lineChart>
        <c:grouping val="standard"/>
        <c:varyColors val="0"/>
        <c:ser>
          <c:idx val="0"/>
          <c:order val="0"/>
          <c:tx>
            <c:strRef>
              <c:f>'Figure 1.2.4'!$C$4</c:f>
              <c:strCache>
                <c:ptCount val="1"/>
                <c:pt idx="0">
                  <c:v>S&amp;P 500 (right axis)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'Figure 1.2.4'!$B$5:$B$26</c:f>
              <c:numCache>
                <c:formatCode>m/d/yyyy</c:formatCode>
                <c:ptCount val="22"/>
                <c:pt idx="0">
                  <c:v>38748</c:v>
                </c:pt>
                <c:pt idx="1">
                  <c:v>38776</c:v>
                </c:pt>
                <c:pt idx="2">
                  <c:v>38807</c:v>
                </c:pt>
                <c:pt idx="3">
                  <c:v>38835</c:v>
                </c:pt>
                <c:pt idx="4">
                  <c:v>38868</c:v>
                </c:pt>
                <c:pt idx="5">
                  <c:v>38898</c:v>
                </c:pt>
                <c:pt idx="6">
                  <c:v>38929</c:v>
                </c:pt>
                <c:pt idx="7">
                  <c:v>38960</c:v>
                </c:pt>
                <c:pt idx="8">
                  <c:v>38989</c:v>
                </c:pt>
                <c:pt idx="9">
                  <c:v>39021</c:v>
                </c:pt>
                <c:pt idx="10">
                  <c:v>39051</c:v>
                </c:pt>
                <c:pt idx="11">
                  <c:v>39080</c:v>
                </c:pt>
                <c:pt idx="12">
                  <c:v>39113</c:v>
                </c:pt>
                <c:pt idx="13">
                  <c:v>39141</c:v>
                </c:pt>
                <c:pt idx="14">
                  <c:v>39171</c:v>
                </c:pt>
                <c:pt idx="15">
                  <c:v>39202</c:v>
                </c:pt>
                <c:pt idx="16">
                  <c:v>39233</c:v>
                </c:pt>
                <c:pt idx="17">
                  <c:v>39262</c:v>
                </c:pt>
                <c:pt idx="18">
                  <c:v>39294</c:v>
                </c:pt>
                <c:pt idx="19">
                  <c:v>39325</c:v>
                </c:pt>
                <c:pt idx="20">
                  <c:v>39353</c:v>
                </c:pt>
                <c:pt idx="21">
                  <c:v>39386</c:v>
                </c:pt>
              </c:numCache>
            </c:numRef>
          </c:cat>
          <c:val>
            <c:numRef>
              <c:f>'Figure 1.2.4'!$C$5:$C$26</c:f>
              <c:numCache>
                <c:formatCode>General</c:formatCode>
                <c:ptCount val="22"/>
                <c:pt idx="0">
                  <c:v>1280.08</c:v>
                </c:pt>
                <c:pt idx="1">
                  <c:v>1280.6600000000001</c:v>
                </c:pt>
                <c:pt idx="2">
                  <c:v>1294.83</c:v>
                </c:pt>
                <c:pt idx="3">
                  <c:v>1310.6099999999999</c:v>
                </c:pt>
                <c:pt idx="4">
                  <c:v>1270.0899999999999</c:v>
                </c:pt>
                <c:pt idx="5">
                  <c:v>1270.2</c:v>
                </c:pt>
                <c:pt idx="6">
                  <c:v>1276.6600000000001</c:v>
                </c:pt>
                <c:pt idx="7">
                  <c:v>1303.82</c:v>
                </c:pt>
                <c:pt idx="8">
                  <c:v>1335.85</c:v>
                </c:pt>
                <c:pt idx="9">
                  <c:v>1377.94</c:v>
                </c:pt>
                <c:pt idx="10">
                  <c:v>1400.63</c:v>
                </c:pt>
                <c:pt idx="11">
                  <c:v>1418.3</c:v>
                </c:pt>
                <c:pt idx="12">
                  <c:v>1438.24</c:v>
                </c:pt>
                <c:pt idx="13">
                  <c:v>1406.82</c:v>
                </c:pt>
                <c:pt idx="14">
                  <c:v>1420.86</c:v>
                </c:pt>
                <c:pt idx="15">
                  <c:v>1482.37</c:v>
                </c:pt>
                <c:pt idx="16">
                  <c:v>1530.62</c:v>
                </c:pt>
                <c:pt idx="17">
                  <c:v>1503.35</c:v>
                </c:pt>
                <c:pt idx="18">
                  <c:v>1455.27</c:v>
                </c:pt>
                <c:pt idx="19">
                  <c:v>1473.99</c:v>
                </c:pt>
                <c:pt idx="20">
                  <c:v>1526.75</c:v>
                </c:pt>
                <c:pt idx="21">
                  <c:v>1549.38</c:v>
                </c:pt>
              </c:numCache>
            </c:numRef>
          </c:val>
          <c:smooth val="0"/>
          <c:extLst>
            <c:ext xmlns:c16="http://schemas.microsoft.com/office/drawing/2014/chart" uri="{C3380CC4-5D6E-409C-BE32-E72D297353CC}">
              <c16:uniqueId val="{00000003-8665-4D36-A23E-B46467003BA4}"/>
            </c:ext>
          </c:extLst>
        </c:ser>
        <c:ser>
          <c:idx val="4"/>
          <c:order val="4"/>
          <c:tx>
            <c:strRef>
              <c:f>'Figure 1.2.4'!$G$4</c:f>
              <c:strCache>
                <c:ptCount val="1"/>
                <c:pt idx="0">
                  <c:v>RTS (right axis)</c:v>
                </c:pt>
              </c:strCache>
            </c:strRef>
          </c:tx>
          <c:spPr>
            <a:ln w="25400">
              <a:solidFill>
                <a:srgbClr val="800080"/>
              </a:solidFill>
              <a:prstDash val="solid"/>
            </a:ln>
          </c:spPr>
          <c:marker>
            <c:symbol val="star"/>
            <c:size val="7"/>
            <c:spPr>
              <a:noFill/>
              <a:ln>
                <a:solidFill>
                  <a:srgbClr val="800080"/>
                </a:solidFill>
                <a:prstDash val="solid"/>
              </a:ln>
            </c:spPr>
          </c:marker>
          <c:cat>
            <c:numRef>
              <c:f>'Figure 1.2.4'!$B$5:$B$26</c:f>
              <c:numCache>
                <c:formatCode>m/d/yyyy</c:formatCode>
                <c:ptCount val="22"/>
                <c:pt idx="0">
                  <c:v>38748</c:v>
                </c:pt>
                <c:pt idx="1">
                  <c:v>38776</c:v>
                </c:pt>
                <c:pt idx="2">
                  <c:v>38807</c:v>
                </c:pt>
                <c:pt idx="3">
                  <c:v>38835</c:v>
                </c:pt>
                <c:pt idx="4">
                  <c:v>38868</c:v>
                </c:pt>
                <c:pt idx="5">
                  <c:v>38898</c:v>
                </c:pt>
                <c:pt idx="6">
                  <c:v>38929</c:v>
                </c:pt>
                <c:pt idx="7">
                  <c:v>38960</c:v>
                </c:pt>
                <c:pt idx="8">
                  <c:v>38989</c:v>
                </c:pt>
                <c:pt idx="9">
                  <c:v>39021</c:v>
                </c:pt>
                <c:pt idx="10">
                  <c:v>39051</c:v>
                </c:pt>
                <c:pt idx="11">
                  <c:v>39080</c:v>
                </c:pt>
                <c:pt idx="12">
                  <c:v>39113</c:v>
                </c:pt>
                <c:pt idx="13">
                  <c:v>39141</c:v>
                </c:pt>
                <c:pt idx="14">
                  <c:v>39171</c:v>
                </c:pt>
                <c:pt idx="15">
                  <c:v>39202</c:v>
                </c:pt>
                <c:pt idx="16">
                  <c:v>39233</c:v>
                </c:pt>
                <c:pt idx="17">
                  <c:v>39262</c:v>
                </c:pt>
                <c:pt idx="18">
                  <c:v>39294</c:v>
                </c:pt>
                <c:pt idx="19">
                  <c:v>39325</c:v>
                </c:pt>
                <c:pt idx="20">
                  <c:v>39353</c:v>
                </c:pt>
                <c:pt idx="21">
                  <c:v>39386</c:v>
                </c:pt>
              </c:numCache>
            </c:numRef>
          </c:cat>
          <c:val>
            <c:numRef>
              <c:f>'Figure 1.2.4'!$G$5:$G$26</c:f>
              <c:numCache>
                <c:formatCode>General</c:formatCode>
                <c:ptCount val="22"/>
                <c:pt idx="0">
                  <c:v>1315.96</c:v>
                </c:pt>
                <c:pt idx="1">
                  <c:v>1453.44</c:v>
                </c:pt>
                <c:pt idx="2">
                  <c:v>1434.99</c:v>
                </c:pt>
                <c:pt idx="3">
                  <c:v>1657.28</c:v>
                </c:pt>
                <c:pt idx="4">
                  <c:v>1461.22</c:v>
                </c:pt>
                <c:pt idx="5">
                  <c:v>1494.63</c:v>
                </c:pt>
                <c:pt idx="6">
                  <c:v>1551.09</c:v>
                </c:pt>
                <c:pt idx="7">
                  <c:v>1626.69</c:v>
                </c:pt>
                <c:pt idx="8">
                  <c:v>1549.99</c:v>
                </c:pt>
                <c:pt idx="9">
                  <c:v>1613.57</c:v>
                </c:pt>
                <c:pt idx="10">
                  <c:v>1776.68</c:v>
                </c:pt>
                <c:pt idx="11">
                  <c:v>1921.92</c:v>
                </c:pt>
                <c:pt idx="12">
                  <c:v>1842.93</c:v>
                </c:pt>
                <c:pt idx="13">
                  <c:v>1858.14</c:v>
                </c:pt>
                <c:pt idx="14">
                  <c:v>1935.72</c:v>
                </c:pt>
                <c:pt idx="15">
                  <c:v>1935.51</c:v>
                </c:pt>
                <c:pt idx="16">
                  <c:v>1780.33</c:v>
                </c:pt>
                <c:pt idx="17">
                  <c:v>1897.7</c:v>
                </c:pt>
                <c:pt idx="18">
                  <c:v>1993.96</c:v>
                </c:pt>
                <c:pt idx="19">
                  <c:v>1919.89</c:v>
                </c:pt>
                <c:pt idx="20">
                  <c:v>2071.8000000000002</c:v>
                </c:pt>
                <c:pt idx="21">
                  <c:v>2223.06</c:v>
                </c:pt>
              </c:numCache>
            </c:numRef>
          </c:val>
          <c:smooth val="0"/>
          <c:extLst>
            <c:ext xmlns:c16="http://schemas.microsoft.com/office/drawing/2014/chart" uri="{C3380CC4-5D6E-409C-BE32-E72D297353CC}">
              <c16:uniqueId val="{00000004-8665-4D36-A23E-B46467003BA4}"/>
            </c:ext>
          </c:extLst>
        </c:ser>
        <c:ser>
          <c:idx val="5"/>
          <c:order val="5"/>
          <c:tx>
            <c:strRef>
              <c:f>'Figure 1.2.4'!$H$4</c:f>
              <c:strCache>
                <c:ptCount val="1"/>
                <c:pt idx="0">
                  <c:v>MSCI Global (right axis)</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numRef>
              <c:f>'Figure 1.2.4'!$B$5:$B$26</c:f>
              <c:numCache>
                <c:formatCode>m/d/yyyy</c:formatCode>
                <c:ptCount val="22"/>
                <c:pt idx="0">
                  <c:v>38748</c:v>
                </c:pt>
                <c:pt idx="1">
                  <c:v>38776</c:v>
                </c:pt>
                <c:pt idx="2">
                  <c:v>38807</c:v>
                </c:pt>
                <c:pt idx="3">
                  <c:v>38835</c:v>
                </c:pt>
                <c:pt idx="4">
                  <c:v>38868</c:v>
                </c:pt>
                <c:pt idx="5">
                  <c:v>38898</c:v>
                </c:pt>
                <c:pt idx="6">
                  <c:v>38929</c:v>
                </c:pt>
                <c:pt idx="7">
                  <c:v>38960</c:v>
                </c:pt>
                <c:pt idx="8">
                  <c:v>38989</c:v>
                </c:pt>
                <c:pt idx="9">
                  <c:v>39021</c:v>
                </c:pt>
                <c:pt idx="10">
                  <c:v>39051</c:v>
                </c:pt>
                <c:pt idx="11">
                  <c:v>39080</c:v>
                </c:pt>
                <c:pt idx="12">
                  <c:v>39113</c:v>
                </c:pt>
                <c:pt idx="13">
                  <c:v>39141</c:v>
                </c:pt>
                <c:pt idx="14">
                  <c:v>39171</c:v>
                </c:pt>
                <c:pt idx="15">
                  <c:v>39202</c:v>
                </c:pt>
                <c:pt idx="16">
                  <c:v>39233</c:v>
                </c:pt>
                <c:pt idx="17">
                  <c:v>39262</c:v>
                </c:pt>
                <c:pt idx="18">
                  <c:v>39294</c:v>
                </c:pt>
                <c:pt idx="19">
                  <c:v>39325</c:v>
                </c:pt>
                <c:pt idx="20">
                  <c:v>39353</c:v>
                </c:pt>
                <c:pt idx="21">
                  <c:v>39386</c:v>
                </c:pt>
              </c:numCache>
            </c:numRef>
          </c:cat>
          <c:val>
            <c:numRef>
              <c:f>'Figure 1.2.4'!$H$5:$H$26</c:f>
              <c:numCache>
                <c:formatCode>General</c:formatCode>
                <c:ptCount val="22"/>
                <c:pt idx="0">
                  <c:v>1313.2139999999999</c:v>
                </c:pt>
                <c:pt idx="1">
                  <c:v>1309.451</c:v>
                </c:pt>
                <c:pt idx="2">
                  <c:v>1335.069</c:v>
                </c:pt>
                <c:pt idx="3">
                  <c:v>1373.384</c:v>
                </c:pt>
                <c:pt idx="4">
                  <c:v>1322.2460000000001</c:v>
                </c:pt>
                <c:pt idx="5">
                  <c:v>1319.934</c:v>
                </c:pt>
                <c:pt idx="6">
                  <c:v>1327.2329999999999</c:v>
                </c:pt>
                <c:pt idx="7">
                  <c:v>1358.8720000000001</c:v>
                </c:pt>
                <c:pt idx="8">
                  <c:v>1373.3679999999999</c:v>
                </c:pt>
                <c:pt idx="9">
                  <c:v>1422.9259999999999</c:v>
                </c:pt>
                <c:pt idx="10">
                  <c:v>1455.1659999999999</c:v>
                </c:pt>
                <c:pt idx="11">
                  <c:v>1483.578</c:v>
                </c:pt>
                <c:pt idx="12">
                  <c:v>1500.232</c:v>
                </c:pt>
                <c:pt idx="13">
                  <c:v>1490.44</c:v>
                </c:pt>
                <c:pt idx="14">
                  <c:v>1514.181</c:v>
                </c:pt>
                <c:pt idx="15">
                  <c:v>1577.86</c:v>
                </c:pt>
                <c:pt idx="16">
                  <c:v>1616.8710000000001</c:v>
                </c:pt>
                <c:pt idx="17">
                  <c:v>1602.36</c:v>
                </c:pt>
                <c:pt idx="18">
                  <c:v>1565.8109999999999</c:v>
                </c:pt>
                <c:pt idx="19">
                  <c:v>1561.585</c:v>
                </c:pt>
                <c:pt idx="20">
                  <c:v>1633.576</c:v>
                </c:pt>
                <c:pt idx="21">
                  <c:v>1682.3510000000001</c:v>
                </c:pt>
              </c:numCache>
            </c:numRef>
          </c:val>
          <c:smooth val="0"/>
          <c:extLst>
            <c:ext xmlns:c16="http://schemas.microsoft.com/office/drawing/2014/chart" uri="{C3380CC4-5D6E-409C-BE32-E72D297353CC}">
              <c16:uniqueId val="{00000005-8665-4D36-A23E-B46467003BA4}"/>
            </c:ext>
          </c:extLst>
        </c:ser>
        <c:ser>
          <c:idx val="6"/>
          <c:order val="6"/>
          <c:tx>
            <c:strRef>
              <c:f>'Figure 1.2.4'!$I$4</c:f>
              <c:strCache>
                <c:ptCount val="1"/>
                <c:pt idx="0">
                  <c:v>MSCI EM (right axis)</c:v>
                </c:pt>
              </c:strCache>
            </c:strRef>
          </c:tx>
          <c:spPr>
            <a:ln w="25400">
              <a:solidFill>
                <a:srgbClr val="008080"/>
              </a:solidFill>
              <a:prstDash val="solid"/>
            </a:ln>
          </c:spPr>
          <c:marker>
            <c:symbol val="plus"/>
            <c:size val="6"/>
            <c:spPr>
              <a:noFill/>
              <a:ln>
                <a:solidFill>
                  <a:srgbClr val="008080"/>
                </a:solidFill>
                <a:prstDash val="solid"/>
              </a:ln>
            </c:spPr>
          </c:marker>
          <c:cat>
            <c:numRef>
              <c:f>'Figure 1.2.4'!$B$5:$B$26</c:f>
              <c:numCache>
                <c:formatCode>m/d/yyyy</c:formatCode>
                <c:ptCount val="22"/>
                <c:pt idx="0">
                  <c:v>38748</c:v>
                </c:pt>
                <c:pt idx="1">
                  <c:v>38776</c:v>
                </c:pt>
                <c:pt idx="2">
                  <c:v>38807</c:v>
                </c:pt>
                <c:pt idx="3">
                  <c:v>38835</c:v>
                </c:pt>
                <c:pt idx="4">
                  <c:v>38868</c:v>
                </c:pt>
                <c:pt idx="5">
                  <c:v>38898</c:v>
                </c:pt>
                <c:pt idx="6">
                  <c:v>38929</c:v>
                </c:pt>
                <c:pt idx="7">
                  <c:v>38960</c:v>
                </c:pt>
                <c:pt idx="8">
                  <c:v>38989</c:v>
                </c:pt>
                <c:pt idx="9">
                  <c:v>39021</c:v>
                </c:pt>
                <c:pt idx="10">
                  <c:v>39051</c:v>
                </c:pt>
                <c:pt idx="11">
                  <c:v>39080</c:v>
                </c:pt>
                <c:pt idx="12">
                  <c:v>39113</c:v>
                </c:pt>
                <c:pt idx="13">
                  <c:v>39141</c:v>
                </c:pt>
                <c:pt idx="14">
                  <c:v>39171</c:v>
                </c:pt>
                <c:pt idx="15">
                  <c:v>39202</c:v>
                </c:pt>
                <c:pt idx="16">
                  <c:v>39233</c:v>
                </c:pt>
                <c:pt idx="17">
                  <c:v>39262</c:v>
                </c:pt>
                <c:pt idx="18">
                  <c:v>39294</c:v>
                </c:pt>
                <c:pt idx="19">
                  <c:v>39325</c:v>
                </c:pt>
                <c:pt idx="20">
                  <c:v>39353</c:v>
                </c:pt>
                <c:pt idx="21">
                  <c:v>39386</c:v>
                </c:pt>
              </c:numCache>
            </c:numRef>
          </c:cat>
          <c:val>
            <c:numRef>
              <c:f>'Figure 1.2.4'!$I$5:$I$26</c:f>
              <c:numCache>
                <c:formatCode>General</c:formatCode>
                <c:ptCount val="22"/>
                <c:pt idx="0">
                  <c:v>783.77</c:v>
                </c:pt>
                <c:pt idx="1">
                  <c:v>782.11</c:v>
                </c:pt>
                <c:pt idx="2">
                  <c:v>787.8</c:v>
                </c:pt>
                <c:pt idx="3">
                  <c:v>841.59</c:v>
                </c:pt>
                <c:pt idx="4">
                  <c:v>751</c:v>
                </c:pt>
                <c:pt idx="5">
                  <c:v>747.54</c:v>
                </c:pt>
                <c:pt idx="6">
                  <c:v>755.84</c:v>
                </c:pt>
                <c:pt idx="7">
                  <c:v>773.13</c:v>
                </c:pt>
                <c:pt idx="8">
                  <c:v>778.17</c:v>
                </c:pt>
                <c:pt idx="9">
                  <c:v>814.43</c:v>
                </c:pt>
                <c:pt idx="10">
                  <c:v>874.09</c:v>
                </c:pt>
                <c:pt idx="11">
                  <c:v>912.65</c:v>
                </c:pt>
                <c:pt idx="12">
                  <c:v>901.48</c:v>
                </c:pt>
                <c:pt idx="13">
                  <c:v>895.54</c:v>
                </c:pt>
                <c:pt idx="14">
                  <c:v>929.03</c:v>
                </c:pt>
                <c:pt idx="15">
                  <c:v>969.93</c:v>
                </c:pt>
                <c:pt idx="16">
                  <c:v>1014.78</c:v>
                </c:pt>
                <c:pt idx="17">
                  <c:v>1059.69</c:v>
                </c:pt>
                <c:pt idx="18">
                  <c:v>1112.77</c:v>
                </c:pt>
                <c:pt idx="19">
                  <c:v>1086.98</c:v>
                </c:pt>
                <c:pt idx="20">
                  <c:v>1204.9000000000001</c:v>
                </c:pt>
                <c:pt idx="21">
                  <c:v>1337.63</c:v>
                </c:pt>
              </c:numCache>
            </c:numRef>
          </c:val>
          <c:smooth val="0"/>
          <c:extLst>
            <c:ext xmlns:c16="http://schemas.microsoft.com/office/drawing/2014/chart" uri="{C3380CC4-5D6E-409C-BE32-E72D297353CC}">
              <c16:uniqueId val="{00000006-8665-4D36-A23E-B46467003BA4}"/>
            </c:ext>
          </c:extLst>
        </c:ser>
        <c:dLbls>
          <c:showLegendKey val="0"/>
          <c:showVal val="0"/>
          <c:showCatName val="0"/>
          <c:showSerName val="0"/>
          <c:showPercent val="0"/>
          <c:showBubbleSize val="0"/>
        </c:dLbls>
        <c:marker val="1"/>
        <c:smooth val="0"/>
        <c:axId val="3"/>
        <c:axId val="4"/>
      </c:lineChart>
      <c:dateAx>
        <c:axId val="471582688"/>
        <c:scaling>
          <c:orientation val="minMax"/>
        </c:scaling>
        <c:delete val="0"/>
        <c:axPos val="b"/>
        <c:numFmt formatCode="dd/mm/yy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4"/>
        <c:majorTimeUnit val="months"/>
        <c:minorUnit val="2"/>
        <c:minorTimeUnit val="months"/>
      </c:dateAx>
      <c:valAx>
        <c:axId val="1"/>
        <c:scaling>
          <c:orientation val="minMax"/>
          <c:min val="5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1582688"/>
        <c:crosses val="autoZero"/>
        <c:crossBetween val="between"/>
        <c:majorUnit val="2500"/>
      </c:valAx>
      <c:dateAx>
        <c:axId val="3"/>
        <c:scaling>
          <c:orientation val="minMax"/>
        </c:scaling>
        <c:delete val="1"/>
        <c:axPos val="b"/>
        <c:numFmt formatCode="m/d/yyyy" sourceLinked="1"/>
        <c:majorTickMark val="out"/>
        <c:minorTickMark val="none"/>
        <c:tickLblPos val="nextTo"/>
        <c:crossAx val="4"/>
        <c:crosses val="autoZero"/>
        <c:auto val="1"/>
        <c:lblOffset val="100"/>
        <c:baseTimeUnit val="months"/>
      </c:dateAx>
      <c:valAx>
        <c:axId val="4"/>
        <c:scaling>
          <c:orientation val="minMax"/>
          <c:min val="50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300"/>
        <c:minorUnit val="100"/>
      </c:valAx>
      <c:spPr>
        <a:solidFill>
          <a:srgbClr val="FFFFFF"/>
        </a:solidFill>
        <a:ln w="12700">
          <a:solidFill>
            <a:srgbClr val="808080"/>
          </a:solidFill>
          <a:prstDash val="solid"/>
        </a:ln>
      </c:spPr>
    </c:plotArea>
    <c:legend>
      <c:legendPos val="b"/>
      <c:layout>
        <c:manualLayout>
          <c:xMode val="edge"/>
          <c:yMode val="edge"/>
          <c:x val="4.9180327868852458E-2"/>
          <c:y val="0.76838235294117652"/>
          <c:w val="0.90368852459016391"/>
          <c:h val="0.1911764705882352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243111831442464E-2"/>
          <c:y val="3.5353622537934365E-2"/>
          <c:w val="0.90113452188006482"/>
          <c:h val="0.70454719200597771"/>
        </c:manualLayout>
      </c:layout>
      <c:barChart>
        <c:barDir val="col"/>
        <c:grouping val="clustered"/>
        <c:varyColors val="0"/>
        <c:ser>
          <c:idx val="3"/>
          <c:order val="3"/>
          <c:tx>
            <c:strRef>
              <c:f>'Figure 6.2.1'!$F$4</c:f>
              <c:strCache>
                <c:ptCount val="1"/>
                <c:pt idx="0">
                  <c:v>Accrued rate of inflation for 5 years</c:v>
                </c:pt>
              </c:strCache>
            </c:strRef>
          </c:tx>
          <c:spPr>
            <a:solidFill>
              <a:srgbClr val="CCFFFF"/>
            </a:solidFill>
            <a:ln w="12700">
              <a:solidFill>
                <a:srgbClr val="000000"/>
              </a:solidFill>
              <a:prstDash val="solid"/>
            </a:ln>
          </c:spPr>
          <c:invertIfNegative val="0"/>
          <c:cat>
            <c:numRef>
              <c:f>'Figure 6.2.1'!$B$5:$B$15</c:f>
              <c:numCache>
                <c:formatCode>m/d/yyyy</c:formatCode>
                <c:ptCount val="11"/>
                <c:pt idx="0">
                  <c:v>39083</c:v>
                </c:pt>
                <c:pt idx="1">
                  <c:v>39114</c:v>
                </c:pt>
                <c:pt idx="2">
                  <c:v>39142</c:v>
                </c:pt>
                <c:pt idx="3">
                  <c:v>39173</c:v>
                </c:pt>
                <c:pt idx="4">
                  <c:v>39203</c:v>
                </c:pt>
                <c:pt idx="5">
                  <c:v>39234</c:v>
                </c:pt>
                <c:pt idx="6">
                  <c:v>39264</c:v>
                </c:pt>
                <c:pt idx="7">
                  <c:v>39295</c:v>
                </c:pt>
                <c:pt idx="8">
                  <c:v>39326</c:v>
                </c:pt>
                <c:pt idx="9">
                  <c:v>39356</c:v>
                </c:pt>
                <c:pt idx="10">
                  <c:v>39387</c:v>
                </c:pt>
              </c:numCache>
            </c:numRef>
          </c:cat>
          <c:val>
            <c:numRef>
              <c:f>'Figure 6.2.1'!$F$5:$F$15</c:f>
              <c:numCache>
                <c:formatCode>#,##0.00</c:formatCode>
                <c:ptCount val="11"/>
                <c:pt idx="0">
                  <c:v>41.688443794726368</c:v>
                </c:pt>
                <c:pt idx="1">
                  <c:v>41.950206074096002</c:v>
                </c:pt>
                <c:pt idx="2">
                  <c:v>43.68</c:v>
                </c:pt>
                <c:pt idx="3">
                  <c:v>43.54</c:v>
                </c:pt>
                <c:pt idx="4">
                  <c:v>43.41</c:v>
                </c:pt>
                <c:pt idx="5">
                  <c:v>42.6</c:v>
                </c:pt>
                <c:pt idx="6">
                  <c:v>43.53</c:v>
                </c:pt>
                <c:pt idx="7">
                  <c:v>44.84</c:v>
                </c:pt>
                <c:pt idx="8">
                  <c:v>45.39</c:v>
                </c:pt>
                <c:pt idx="9">
                  <c:v>48.48</c:v>
                </c:pt>
                <c:pt idx="10">
                  <c:v>54.4</c:v>
                </c:pt>
              </c:numCache>
            </c:numRef>
          </c:val>
          <c:extLst>
            <c:ext xmlns:c16="http://schemas.microsoft.com/office/drawing/2014/chart" uri="{C3380CC4-5D6E-409C-BE32-E72D297353CC}">
              <c16:uniqueId val="{00000000-74CA-4C93-8E39-0340F4265C5B}"/>
            </c:ext>
          </c:extLst>
        </c:ser>
        <c:ser>
          <c:idx val="4"/>
          <c:order val="4"/>
          <c:tx>
            <c:strRef>
              <c:f>'Figure 6.2.1'!$G$4</c:f>
              <c:strCache>
                <c:ptCount val="1"/>
                <c:pt idx="0">
                  <c:v>Accrued rate of inflation for 3 years</c:v>
                </c:pt>
              </c:strCache>
            </c:strRef>
          </c:tx>
          <c:spPr>
            <a:solidFill>
              <a:srgbClr val="FF99CC"/>
            </a:solidFill>
            <a:ln w="12700">
              <a:solidFill>
                <a:srgbClr val="000000"/>
              </a:solidFill>
              <a:prstDash val="solid"/>
            </a:ln>
          </c:spPr>
          <c:invertIfNegative val="0"/>
          <c:cat>
            <c:numRef>
              <c:f>'Figure 6.2.1'!$B$5:$B$15</c:f>
              <c:numCache>
                <c:formatCode>m/d/yyyy</c:formatCode>
                <c:ptCount val="11"/>
                <c:pt idx="0">
                  <c:v>39083</c:v>
                </c:pt>
                <c:pt idx="1">
                  <c:v>39114</c:v>
                </c:pt>
                <c:pt idx="2">
                  <c:v>39142</c:v>
                </c:pt>
                <c:pt idx="3">
                  <c:v>39173</c:v>
                </c:pt>
                <c:pt idx="4">
                  <c:v>39203</c:v>
                </c:pt>
                <c:pt idx="5">
                  <c:v>39234</c:v>
                </c:pt>
                <c:pt idx="6">
                  <c:v>39264</c:v>
                </c:pt>
                <c:pt idx="7">
                  <c:v>39295</c:v>
                </c:pt>
                <c:pt idx="8">
                  <c:v>39326</c:v>
                </c:pt>
                <c:pt idx="9">
                  <c:v>39356</c:v>
                </c:pt>
                <c:pt idx="10">
                  <c:v>39387</c:v>
                </c:pt>
              </c:numCache>
            </c:numRef>
          </c:cat>
          <c:val>
            <c:numRef>
              <c:f>'Figure 6.2.1'!$G$5:$G$15</c:f>
              <c:numCache>
                <c:formatCode>#,##0.00</c:formatCode>
                <c:ptCount val="11"/>
                <c:pt idx="0">
                  <c:v>24.45317279999999</c:v>
                </c:pt>
                <c:pt idx="1">
                  <c:v>24.800606000000002</c:v>
                </c:pt>
                <c:pt idx="2">
                  <c:v>25.85</c:v>
                </c:pt>
                <c:pt idx="3">
                  <c:v>25.73</c:v>
                </c:pt>
                <c:pt idx="4">
                  <c:v>25.85</c:v>
                </c:pt>
                <c:pt idx="5">
                  <c:v>26.08</c:v>
                </c:pt>
                <c:pt idx="6">
                  <c:v>27.02</c:v>
                </c:pt>
                <c:pt idx="7">
                  <c:v>28.67</c:v>
                </c:pt>
                <c:pt idx="8">
                  <c:v>28.31</c:v>
                </c:pt>
                <c:pt idx="9">
                  <c:v>30.18</c:v>
                </c:pt>
                <c:pt idx="10">
                  <c:v>34.61</c:v>
                </c:pt>
              </c:numCache>
            </c:numRef>
          </c:val>
          <c:extLst>
            <c:ext xmlns:c16="http://schemas.microsoft.com/office/drawing/2014/chart" uri="{C3380CC4-5D6E-409C-BE32-E72D297353CC}">
              <c16:uniqueId val="{00000001-74CA-4C93-8E39-0340F4265C5B}"/>
            </c:ext>
          </c:extLst>
        </c:ser>
        <c:ser>
          <c:idx val="5"/>
          <c:order val="5"/>
          <c:tx>
            <c:strRef>
              <c:f>'Figure 6.2.1'!$H$4</c:f>
              <c:strCache>
                <c:ptCount val="1"/>
                <c:pt idx="0">
                  <c:v>Accrued rate of inflation for 1 year</c:v>
                </c:pt>
              </c:strCache>
            </c:strRef>
          </c:tx>
          <c:spPr>
            <a:solidFill>
              <a:srgbClr val="CCFFCC"/>
            </a:solidFill>
            <a:ln w="12700">
              <a:solidFill>
                <a:srgbClr val="000000"/>
              </a:solidFill>
              <a:prstDash val="solid"/>
            </a:ln>
          </c:spPr>
          <c:invertIfNegative val="0"/>
          <c:cat>
            <c:numRef>
              <c:f>'Figure 6.2.1'!$B$5:$B$15</c:f>
              <c:numCache>
                <c:formatCode>m/d/yyyy</c:formatCode>
                <c:ptCount val="11"/>
                <c:pt idx="0">
                  <c:v>39083</c:v>
                </c:pt>
                <c:pt idx="1">
                  <c:v>39114</c:v>
                </c:pt>
                <c:pt idx="2">
                  <c:v>39142</c:v>
                </c:pt>
                <c:pt idx="3">
                  <c:v>39173</c:v>
                </c:pt>
                <c:pt idx="4">
                  <c:v>39203</c:v>
                </c:pt>
                <c:pt idx="5">
                  <c:v>39234</c:v>
                </c:pt>
                <c:pt idx="6">
                  <c:v>39264</c:v>
                </c:pt>
                <c:pt idx="7">
                  <c:v>39295</c:v>
                </c:pt>
                <c:pt idx="8">
                  <c:v>39326</c:v>
                </c:pt>
                <c:pt idx="9">
                  <c:v>39356</c:v>
                </c:pt>
                <c:pt idx="10">
                  <c:v>39387</c:v>
                </c:pt>
              </c:numCache>
            </c:numRef>
          </c:cat>
          <c:val>
            <c:numRef>
              <c:f>'Figure 6.2.1'!$H$5:$H$15</c:f>
              <c:numCache>
                <c:formatCode>#,##0.00</c:formatCode>
                <c:ptCount val="11"/>
                <c:pt idx="0">
                  <c:v>8.4</c:v>
                </c:pt>
                <c:pt idx="1">
                  <c:v>8.5</c:v>
                </c:pt>
                <c:pt idx="2">
                  <c:v>7.9</c:v>
                </c:pt>
                <c:pt idx="3">
                  <c:v>7.8</c:v>
                </c:pt>
                <c:pt idx="4">
                  <c:v>7.7</c:v>
                </c:pt>
                <c:pt idx="5">
                  <c:v>7.9</c:v>
                </c:pt>
                <c:pt idx="6">
                  <c:v>8.1</c:v>
                </c:pt>
                <c:pt idx="7">
                  <c:v>8.8000000000000007</c:v>
                </c:pt>
                <c:pt idx="8">
                  <c:v>9.4</c:v>
                </c:pt>
                <c:pt idx="9">
                  <c:v>11.2</c:v>
                </c:pt>
                <c:pt idx="10">
                  <c:v>11.53</c:v>
                </c:pt>
              </c:numCache>
            </c:numRef>
          </c:val>
          <c:extLst>
            <c:ext xmlns:c16="http://schemas.microsoft.com/office/drawing/2014/chart" uri="{C3380CC4-5D6E-409C-BE32-E72D297353CC}">
              <c16:uniqueId val="{00000002-74CA-4C93-8E39-0340F4265C5B}"/>
            </c:ext>
          </c:extLst>
        </c:ser>
        <c:dLbls>
          <c:showLegendKey val="0"/>
          <c:showVal val="0"/>
          <c:showCatName val="0"/>
          <c:showSerName val="0"/>
          <c:showPercent val="0"/>
          <c:showBubbleSize val="0"/>
        </c:dLbls>
        <c:gapWidth val="150"/>
        <c:axId val="460805472"/>
        <c:axId val="1"/>
      </c:barChart>
      <c:lineChart>
        <c:grouping val="standard"/>
        <c:varyColors val="0"/>
        <c:ser>
          <c:idx val="0"/>
          <c:order val="0"/>
          <c:tx>
            <c:strRef>
              <c:f>'Figure 6.2.1'!$C$4</c:f>
              <c:strCache>
                <c:ptCount val="1"/>
                <c:pt idx="0">
                  <c:v>Weighted average ratio of nominal yield for 5 years</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dLbls>
            <c:dLbl>
              <c:idx val="0"/>
              <c:layout>
                <c:manualLayout>
                  <c:xMode val="edge"/>
                  <c:yMode val="edge"/>
                  <c:x val="6.6450567260940036E-2"/>
                  <c:y val="7.8283021333997532E-2"/>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4CA-4C93-8E39-0340F4265C5B}"/>
                </c:ext>
              </c:extLst>
            </c:dLbl>
            <c:dLbl>
              <c:idx val="1"/>
              <c:layout>
                <c:manualLayout>
                  <c:xMode val="edge"/>
                  <c:yMode val="edge"/>
                  <c:x val="0.1507293354943274"/>
                  <c:y val="4.292939879606316E-2"/>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4CA-4C93-8E39-0340F4265C5B}"/>
                </c:ext>
              </c:extLst>
            </c:dLbl>
            <c:dLbl>
              <c:idx val="2"/>
              <c:layout>
                <c:manualLayout>
                  <c:xMode val="edge"/>
                  <c:yMode val="edge"/>
                  <c:x val="0.25445705024311183"/>
                  <c:y val="5.5555692559611153E-2"/>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4CA-4C93-8E39-0340F4265C5B}"/>
                </c:ext>
              </c:extLst>
            </c:dLbl>
            <c:dLbl>
              <c:idx val="3"/>
              <c:layout>
                <c:manualLayout>
                  <c:xMode val="edge"/>
                  <c:yMode val="edge"/>
                  <c:x val="0.34359805510534847"/>
                  <c:y val="8.0808280086707124E-2"/>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4CA-4C93-8E39-0340F4265C5B}"/>
                </c:ext>
              </c:extLst>
            </c:dLbl>
            <c:dLbl>
              <c:idx val="4"/>
              <c:layout>
                <c:manualLayout>
                  <c:xMode val="edge"/>
                  <c:yMode val="edge"/>
                  <c:x val="0.40194489465153971"/>
                  <c:y val="9.3434573850255109E-2"/>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4CA-4C93-8E39-0340F4265C5B}"/>
                </c:ext>
              </c:extLst>
            </c:dLbl>
            <c:dLbl>
              <c:idx val="5"/>
              <c:layout>
                <c:manualLayout>
                  <c:xMode val="edge"/>
                  <c:yMode val="edge"/>
                  <c:x val="0.4846029173419773"/>
                  <c:y val="0.11868716137735109"/>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4CA-4C93-8E39-0340F4265C5B}"/>
                </c:ext>
              </c:extLst>
            </c:dLbl>
            <c:dLbl>
              <c:idx val="6"/>
              <c:layout>
                <c:manualLayout>
                  <c:xMode val="edge"/>
                  <c:yMode val="edge"/>
                  <c:x val="0.56239870340356568"/>
                  <c:y val="0.10101035010838391"/>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4CA-4C93-8E39-0340F4265C5B}"/>
                </c:ext>
              </c:extLst>
            </c:dLbl>
            <c:dLbl>
              <c:idx val="7"/>
              <c:layout>
                <c:manualLayout>
                  <c:xMode val="edge"/>
                  <c:yMode val="edge"/>
                  <c:x val="0.64181523500810378"/>
                  <c:y val="0.1035356088610935"/>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4CA-4C93-8E39-0340F4265C5B}"/>
                </c:ext>
              </c:extLst>
            </c:dLbl>
            <c:dLbl>
              <c:idx val="8"/>
              <c:layout>
                <c:manualLayout>
                  <c:xMode val="edge"/>
                  <c:yMode val="edge"/>
                  <c:x val="0.72447325769854132"/>
                  <c:y val="0.1035356088610935"/>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4CA-4C93-8E39-0340F4265C5B}"/>
                </c:ext>
              </c:extLst>
            </c:dLbl>
            <c:dLbl>
              <c:idx val="9"/>
              <c:layout>
                <c:manualLayout>
                  <c:xMode val="edge"/>
                  <c:yMode val="edge"/>
                  <c:x val="0.80713128038897897"/>
                  <c:y val="0.11616190262464149"/>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4CA-4C93-8E39-0340F4265C5B}"/>
                </c:ext>
              </c:extLst>
            </c:dLbl>
            <c:dLbl>
              <c:idx val="10"/>
              <c:layout>
                <c:manualLayout>
                  <c:xMode val="edge"/>
                  <c:yMode val="edge"/>
                  <c:x val="0.90113452188006482"/>
                  <c:y val="0.12121242013006069"/>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4CA-4C93-8E39-0340F4265C5B}"/>
                </c:ext>
              </c:extLst>
            </c:dLbl>
            <c:numFmt formatCode="0.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6.2.1'!$B$5:$B$15</c:f>
              <c:numCache>
                <c:formatCode>m/d/yyyy</c:formatCode>
                <c:ptCount val="11"/>
                <c:pt idx="0">
                  <c:v>39083</c:v>
                </c:pt>
                <c:pt idx="1">
                  <c:v>39114</c:v>
                </c:pt>
                <c:pt idx="2">
                  <c:v>39142</c:v>
                </c:pt>
                <c:pt idx="3">
                  <c:v>39173</c:v>
                </c:pt>
                <c:pt idx="4">
                  <c:v>39203</c:v>
                </c:pt>
                <c:pt idx="5">
                  <c:v>39234</c:v>
                </c:pt>
                <c:pt idx="6">
                  <c:v>39264</c:v>
                </c:pt>
                <c:pt idx="7">
                  <c:v>39295</c:v>
                </c:pt>
                <c:pt idx="8">
                  <c:v>39326</c:v>
                </c:pt>
                <c:pt idx="9">
                  <c:v>39356</c:v>
                </c:pt>
                <c:pt idx="10">
                  <c:v>39387</c:v>
                </c:pt>
              </c:numCache>
            </c:numRef>
          </c:cat>
          <c:val>
            <c:numRef>
              <c:f>'Figure 6.2.1'!$C$5:$C$15</c:f>
              <c:numCache>
                <c:formatCode>#,##0.00</c:formatCode>
                <c:ptCount val="11"/>
                <c:pt idx="0">
                  <c:v>50.642015574446731</c:v>
                </c:pt>
                <c:pt idx="1">
                  <c:v>52.350292660508366</c:v>
                </c:pt>
                <c:pt idx="2">
                  <c:v>51.685310861002044</c:v>
                </c:pt>
                <c:pt idx="3">
                  <c:v>49.691734637644871</c:v>
                </c:pt>
                <c:pt idx="4">
                  <c:v>49.412451382225456</c:v>
                </c:pt>
                <c:pt idx="5">
                  <c:v>47.933752525620015</c:v>
                </c:pt>
                <c:pt idx="6">
                  <c:v>48.275991335857121</c:v>
                </c:pt>
                <c:pt idx="7">
                  <c:v>47.671708553827123</c:v>
                </c:pt>
                <c:pt idx="8">
                  <c:v>47.826392817843313</c:v>
                </c:pt>
                <c:pt idx="9">
                  <c:v>46.495249035171696</c:v>
                </c:pt>
                <c:pt idx="10">
                  <c:v>46.99953460390666</c:v>
                </c:pt>
              </c:numCache>
            </c:numRef>
          </c:val>
          <c:smooth val="0"/>
          <c:extLst>
            <c:ext xmlns:c16="http://schemas.microsoft.com/office/drawing/2014/chart" uri="{C3380CC4-5D6E-409C-BE32-E72D297353CC}">
              <c16:uniqueId val="{0000000E-74CA-4C93-8E39-0340F4265C5B}"/>
            </c:ext>
          </c:extLst>
        </c:ser>
        <c:ser>
          <c:idx val="1"/>
          <c:order val="1"/>
          <c:tx>
            <c:strRef>
              <c:f>'Figure 6.2.1'!$D$4</c:f>
              <c:strCache>
                <c:ptCount val="1"/>
                <c:pt idx="0">
                  <c:v>Weighted average ratio of nominal yield for 3 years</c:v>
                </c:pt>
              </c:strCache>
            </c:strRef>
          </c:tx>
          <c:spPr>
            <a:ln w="25400">
              <a:solidFill>
                <a:srgbClr val="FF00FF"/>
              </a:solidFill>
              <a:prstDash val="solid"/>
            </a:ln>
          </c:spPr>
          <c:marker>
            <c:symbol val="square"/>
            <c:size val="7"/>
            <c:spPr>
              <a:solidFill>
                <a:srgbClr val="FF00FF"/>
              </a:solidFill>
              <a:ln>
                <a:solidFill>
                  <a:srgbClr val="FF00FF"/>
                </a:solidFill>
                <a:prstDash val="solid"/>
              </a:ln>
            </c:spPr>
          </c:marker>
          <c:dLbls>
            <c:dLbl>
              <c:idx val="0"/>
              <c:layout>
                <c:manualLayout>
                  <c:xMode val="edge"/>
                  <c:yMode val="edge"/>
                  <c:x val="7.9416531604538085E-2"/>
                  <c:y val="0.37878881290643968"/>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4CA-4C93-8E39-0340F4265C5B}"/>
                </c:ext>
              </c:extLst>
            </c:dLbl>
            <c:dLbl>
              <c:idx val="1"/>
              <c:layout>
                <c:manualLayout>
                  <c:xMode val="edge"/>
                  <c:yMode val="edge"/>
                  <c:x val="0.16369529983792544"/>
                  <c:y val="0.34090993161579569"/>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4CA-4C93-8E39-0340F4265C5B}"/>
                </c:ext>
              </c:extLst>
            </c:dLbl>
            <c:dLbl>
              <c:idx val="2"/>
              <c:layout>
                <c:manualLayout>
                  <c:xMode val="edge"/>
                  <c:yMode val="edge"/>
                  <c:x val="0.24311183144246354"/>
                  <c:y val="0.33585941411037651"/>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4CA-4C93-8E39-0340F4265C5B}"/>
                </c:ext>
              </c:extLst>
            </c:dLbl>
            <c:dLbl>
              <c:idx val="3"/>
              <c:layout>
                <c:manualLayout>
                  <c:xMode val="edge"/>
                  <c:yMode val="edge"/>
                  <c:x val="0.32901134521880065"/>
                  <c:y val="0.34848570787392447"/>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4CA-4C93-8E39-0340F4265C5B}"/>
                </c:ext>
              </c:extLst>
            </c:dLbl>
            <c:dLbl>
              <c:idx val="4"/>
              <c:layout>
                <c:manualLayout>
                  <c:xMode val="edge"/>
                  <c:yMode val="edge"/>
                  <c:x val="0.41004862236628847"/>
                  <c:y val="0.34596044912121487"/>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4CA-4C93-8E39-0340F4265C5B}"/>
                </c:ext>
              </c:extLst>
            </c:dLbl>
            <c:dLbl>
              <c:idx val="5"/>
              <c:layout>
                <c:manualLayout>
                  <c:xMode val="edge"/>
                  <c:yMode val="edge"/>
                  <c:x val="0.49270664505672607"/>
                  <c:y val="0.3383846728630861"/>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4CA-4C93-8E39-0340F4265C5B}"/>
                </c:ext>
              </c:extLst>
            </c:dLbl>
            <c:dLbl>
              <c:idx val="6"/>
              <c:layout>
                <c:manualLayout>
                  <c:xMode val="edge"/>
                  <c:yMode val="edge"/>
                  <c:x val="0.57698541329011344"/>
                  <c:y val="0.3232331203468285"/>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74CA-4C93-8E39-0340F4265C5B}"/>
                </c:ext>
              </c:extLst>
            </c:dLbl>
            <c:dLbl>
              <c:idx val="7"/>
              <c:layout>
                <c:manualLayout>
                  <c:xMode val="edge"/>
                  <c:yMode val="edge"/>
                  <c:x val="0.66126418152350086"/>
                  <c:y val="0.31818260284140931"/>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74CA-4C93-8E39-0340F4265C5B}"/>
                </c:ext>
              </c:extLst>
            </c:dLbl>
            <c:dLbl>
              <c:idx val="8"/>
              <c:layout>
                <c:manualLayout>
                  <c:xMode val="edge"/>
                  <c:yMode val="edge"/>
                  <c:x val="0.74554294975688817"/>
                  <c:y val="0.30303105032515171"/>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74CA-4C93-8E39-0340F4265C5B}"/>
                </c:ext>
              </c:extLst>
            </c:dLbl>
            <c:dLbl>
              <c:idx val="9"/>
              <c:layout>
                <c:manualLayout>
                  <c:xMode val="edge"/>
                  <c:yMode val="edge"/>
                  <c:x val="0.82658022690437605"/>
                  <c:y val="0.30808156783057095"/>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74CA-4C93-8E39-0340F4265C5B}"/>
                </c:ext>
              </c:extLst>
            </c:dLbl>
            <c:dLbl>
              <c:idx val="10"/>
              <c:layout>
                <c:manualLayout>
                  <c:xMode val="edge"/>
                  <c:yMode val="edge"/>
                  <c:x val="0.90437601296596437"/>
                  <c:y val="0.29040475656160375"/>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4CA-4C93-8E39-0340F4265C5B}"/>
                </c:ext>
              </c:extLst>
            </c:dLbl>
            <c:numFmt formatCode="0.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6.2.1'!$B$5:$B$15</c:f>
              <c:numCache>
                <c:formatCode>m/d/yyyy</c:formatCode>
                <c:ptCount val="11"/>
                <c:pt idx="0">
                  <c:v>39083</c:v>
                </c:pt>
                <c:pt idx="1">
                  <c:v>39114</c:v>
                </c:pt>
                <c:pt idx="2">
                  <c:v>39142</c:v>
                </c:pt>
                <c:pt idx="3">
                  <c:v>39173</c:v>
                </c:pt>
                <c:pt idx="4">
                  <c:v>39203</c:v>
                </c:pt>
                <c:pt idx="5">
                  <c:v>39234</c:v>
                </c:pt>
                <c:pt idx="6">
                  <c:v>39264</c:v>
                </c:pt>
                <c:pt idx="7">
                  <c:v>39295</c:v>
                </c:pt>
                <c:pt idx="8">
                  <c:v>39326</c:v>
                </c:pt>
                <c:pt idx="9">
                  <c:v>39356</c:v>
                </c:pt>
                <c:pt idx="10">
                  <c:v>39387</c:v>
                </c:pt>
              </c:numCache>
            </c:numRef>
          </c:cat>
          <c:val>
            <c:numRef>
              <c:f>'Figure 6.2.1'!$D$5:$D$15</c:f>
              <c:numCache>
                <c:formatCode>#,##0.00</c:formatCode>
                <c:ptCount val="11"/>
                <c:pt idx="0">
                  <c:v>25.382395559927673</c:v>
                </c:pt>
                <c:pt idx="1">
                  <c:v>28.717446505638549</c:v>
                </c:pt>
                <c:pt idx="2">
                  <c:v>28.500893813375594</c:v>
                </c:pt>
                <c:pt idx="3">
                  <c:v>27.585657241167308</c:v>
                </c:pt>
                <c:pt idx="4">
                  <c:v>28.271333989465731</c:v>
                </c:pt>
                <c:pt idx="5">
                  <c:v>28.933504402228955</c:v>
                </c:pt>
                <c:pt idx="6">
                  <c:v>30.067521340126554</c:v>
                </c:pt>
                <c:pt idx="7">
                  <c:v>30.407624994421699</c:v>
                </c:pt>
                <c:pt idx="8">
                  <c:v>31.534645419779991</c:v>
                </c:pt>
                <c:pt idx="9">
                  <c:v>31.126049898286976</c:v>
                </c:pt>
                <c:pt idx="10">
                  <c:v>32.089426026945567</c:v>
                </c:pt>
              </c:numCache>
            </c:numRef>
          </c:val>
          <c:smooth val="0"/>
          <c:extLst>
            <c:ext xmlns:c16="http://schemas.microsoft.com/office/drawing/2014/chart" uri="{C3380CC4-5D6E-409C-BE32-E72D297353CC}">
              <c16:uniqueId val="{0000001A-74CA-4C93-8E39-0340F4265C5B}"/>
            </c:ext>
          </c:extLst>
        </c:ser>
        <c:ser>
          <c:idx val="2"/>
          <c:order val="2"/>
          <c:tx>
            <c:strRef>
              <c:f>'Figure 6.2.1'!$E$4</c:f>
              <c:strCache>
                <c:ptCount val="1"/>
                <c:pt idx="0">
                  <c:v>Weighted average ratio of nominal yield for 1 year</c:v>
                </c:pt>
              </c:strCache>
            </c:strRef>
          </c:tx>
          <c:spPr>
            <a:ln w="25400">
              <a:solidFill>
                <a:srgbClr val="339966"/>
              </a:solidFill>
              <a:prstDash val="solid"/>
            </a:ln>
          </c:spPr>
          <c:marker>
            <c:symbol val="triangle"/>
            <c:size val="7"/>
            <c:spPr>
              <a:solidFill>
                <a:srgbClr val="339966"/>
              </a:solidFill>
              <a:ln>
                <a:solidFill>
                  <a:srgbClr val="339966"/>
                </a:solidFill>
                <a:prstDash val="solid"/>
              </a:ln>
            </c:spPr>
          </c:marker>
          <c:dLbls>
            <c:dLbl>
              <c:idx val="0"/>
              <c:layout>
                <c:manualLayout>
                  <c:xMode val="edge"/>
                  <c:yMode val="edge"/>
                  <c:x val="8.5899513776337116E-2"/>
                  <c:y val="0.53282959682172515"/>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74CA-4C93-8E39-0340F4265C5B}"/>
                </c:ext>
              </c:extLst>
            </c:dLbl>
            <c:dLbl>
              <c:idx val="1"/>
              <c:layout>
                <c:manualLayout>
                  <c:xMode val="edge"/>
                  <c:yMode val="edge"/>
                  <c:x val="0.16045380875202594"/>
                  <c:y val="0.52777907931630597"/>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74CA-4C93-8E39-0340F4265C5B}"/>
                </c:ext>
              </c:extLst>
            </c:dLbl>
            <c:dLbl>
              <c:idx val="2"/>
              <c:layout>
                <c:manualLayout>
                  <c:xMode val="edge"/>
                  <c:yMode val="edge"/>
                  <c:x val="0.23176661264181522"/>
                  <c:y val="0.53535485557443474"/>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74CA-4C93-8E39-0340F4265C5B}"/>
                </c:ext>
              </c:extLst>
            </c:dLbl>
            <c:dLbl>
              <c:idx val="3"/>
              <c:layout>
                <c:manualLayout>
                  <c:xMode val="edge"/>
                  <c:yMode val="edge"/>
                  <c:x val="0.31928687196110211"/>
                  <c:y val="0.56565796060694984"/>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74CA-4C93-8E39-0340F4265C5B}"/>
                </c:ext>
              </c:extLst>
            </c:dLbl>
            <c:dLbl>
              <c:idx val="4"/>
              <c:layout>
                <c:manualLayout>
                  <c:xMode val="edge"/>
                  <c:yMode val="edge"/>
                  <c:x val="0.40356564019448948"/>
                  <c:y val="0.57070847811236913"/>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74CA-4C93-8E39-0340F4265C5B}"/>
                </c:ext>
              </c:extLst>
            </c:dLbl>
            <c:dLbl>
              <c:idx val="5"/>
              <c:layout>
                <c:manualLayout>
                  <c:xMode val="edge"/>
                  <c:yMode val="edge"/>
                  <c:x val="0.48298217179902753"/>
                  <c:y val="0.58333477187591709"/>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74CA-4C93-8E39-0340F4265C5B}"/>
                </c:ext>
              </c:extLst>
            </c:dLbl>
            <c:dLbl>
              <c:idx val="6"/>
              <c:layout>
                <c:manualLayout>
                  <c:xMode val="edge"/>
                  <c:yMode val="edge"/>
                  <c:x val="0.56401944894651534"/>
                  <c:y val="0.56060744310153066"/>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74CA-4C93-8E39-0340F4265C5B}"/>
                </c:ext>
              </c:extLst>
            </c:dLbl>
            <c:dLbl>
              <c:idx val="7"/>
              <c:layout>
                <c:manualLayout>
                  <c:xMode val="edge"/>
                  <c:yMode val="edge"/>
                  <c:x val="0.64829821717990277"/>
                  <c:y val="0.56313270185424025"/>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74CA-4C93-8E39-0340F4265C5B}"/>
                </c:ext>
              </c:extLst>
            </c:dLbl>
            <c:dLbl>
              <c:idx val="8"/>
              <c:layout>
                <c:manualLayout>
                  <c:xMode val="edge"/>
                  <c:yMode val="edge"/>
                  <c:x val="0.73095623987034031"/>
                  <c:y val="0.56060744310153066"/>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74CA-4C93-8E39-0340F4265C5B}"/>
                </c:ext>
              </c:extLst>
            </c:dLbl>
            <c:dLbl>
              <c:idx val="9"/>
              <c:layout>
                <c:manualLayout>
                  <c:xMode val="edge"/>
                  <c:yMode val="edge"/>
                  <c:x val="0.81037277147487841"/>
                  <c:y val="0.57575899561778832"/>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74CA-4C93-8E39-0340F4265C5B}"/>
                </c:ext>
              </c:extLst>
            </c:dLbl>
            <c:dLbl>
              <c:idx val="10"/>
              <c:layout>
                <c:manualLayout>
                  <c:xMode val="edge"/>
                  <c:yMode val="edge"/>
                  <c:x val="0.89303079416531606"/>
                  <c:y val="0.56313270185424025"/>
                </c:manualLayout>
              </c:layout>
              <c:numFmt formatCode="0.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74CA-4C93-8E39-0340F4265C5B}"/>
                </c:ext>
              </c:extLst>
            </c:dLbl>
            <c:numFmt formatCode="0.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6.2.1'!$B$5:$B$15</c:f>
              <c:numCache>
                <c:formatCode>m/d/yyyy</c:formatCode>
                <c:ptCount val="11"/>
                <c:pt idx="0">
                  <c:v>39083</c:v>
                </c:pt>
                <c:pt idx="1">
                  <c:v>39114</c:v>
                </c:pt>
                <c:pt idx="2">
                  <c:v>39142</c:v>
                </c:pt>
                <c:pt idx="3">
                  <c:v>39173</c:v>
                </c:pt>
                <c:pt idx="4">
                  <c:v>39203</c:v>
                </c:pt>
                <c:pt idx="5">
                  <c:v>39234</c:v>
                </c:pt>
                <c:pt idx="6">
                  <c:v>39264</c:v>
                </c:pt>
                <c:pt idx="7">
                  <c:v>39295</c:v>
                </c:pt>
                <c:pt idx="8">
                  <c:v>39326</c:v>
                </c:pt>
                <c:pt idx="9">
                  <c:v>39356</c:v>
                </c:pt>
                <c:pt idx="10">
                  <c:v>39387</c:v>
                </c:pt>
              </c:numCache>
            </c:numRef>
          </c:cat>
          <c:val>
            <c:numRef>
              <c:f>'Figure 6.2.1'!$E$5:$E$15</c:f>
              <c:numCache>
                <c:formatCode>#,##0.00</c:formatCode>
                <c:ptCount val="11"/>
                <c:pt idx="0">
                  <c:v>12.686517721883334</c:v>
                </c:pt>
                <c:pt idx="1">
                  <c:v>13.749042732442152</c:v>
                </c:pt>
                <c:pt idx="2">
                  <c:v>12.189331397251445</c:v>
                </c:pt>
                <c:pt idx="3">
                  <c:v>9.8894076242024838</c:v>
                </c:pt>
                <c:pt idx="4">
                  <c:v>9.1376152054410351</c:v>
                </c:pt>
                <c:pt idx="5">
                  <c:v>7.8759300640666172</c:v>
                </c:pt>
                <c:pt idx="6">
                  <c:v>9.4699511600863211</c:v>
                </c:pt>
                <c:pt idx="7">
                  <c:v>9.5626735383202703</c:v>
                </c:pt>
                <c:pt idx="8">
                  <c:v>9.8813763686593532</c:v>
                </c:pt>
                <c:pt idx="9">
                  <c:v>8.8276006304413475</c:v>
                </c:pt>
                <c:pt idx="10">
                  <c:v>9.4316270817984957</c:v>
                </c:pt>
              </c:numCache>
            </c:numRef>
          </c:val>
          <c:smooth val="0"/>
          <c:extLst>
            <c:ext xmlns:c16="http://schemas.microsoft.com/office/drawing/2014/chart" uri="{C3380CC4-5D6E-409C-BE32-E72D297353CC}">
              <c16:uniqueId val="{00000026-74CA-4C93-8E39-0340F4265C5B}"/>
            </c:ext>
          </c:extLst>
        </c:ser>
        <c:dLbls>
          <c:showLegendKey val="0"/>
          <c:showVal val="0"/>
          <c:showCatName val="0"/>
          <c:showSerName val="0"/>
          <c:showPercent val="0"/>
          <c:showBubbleSize val="0"/>
        </c:dLbls>
        <c:marker val="1"/>
        <c:smooth val="0"/>
        <c:axId val="460805472"/>
        <c:axId val="1"/>
      </c:lineChart>
      <c:dateAx>
        <c:axId val="460805472"/>
        <c:scaling>
          <c:orientation val="minMax"/>
        </c:scaling>
        <c:delete val="0"/>
        <c:axPos val="b"/>
        <c:numFmt formatCode="dd/mm/yyyy" sourceLinked="0"/>
        <c:majorTickMark val="out"/>
        <c:minorTickMark val="none"/>
        <c:tickLblPos val="nextTo"/>
        <c:spPr>
          <a:ln w="3175">
            <a:solidFill>
              <a:srgbClr val="000000"/>
            </a:solidFill>
            <a:prstDash val="solid"/>
          </a:ln>
        </c:spPr>
        <c:txPr>
          <a:bodyPr rot="-27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1"/>
        <c:majorTimeUnit val="months"/>
        <c:minorUnit val="1"/>
        <c:minorTimeUnit val="months"/>
      </c:date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0805472"/>
        <c:crosses val="autoZero"/>
        <c:crossBetween val="between"/>
      </c:valAx>
      <c:spPr>
        <a:solidFill>
          <a:srgbClr val="FFFFFF"/>
        </a:solidFill>
        <a:ln w="3175">
          <a:solidFill>
            <a:srgbClr val="000000"/>
          </a:solidFill>
          <a:prstDash val="solid"/>
        </a:ln>
      </c:spPr>
    </c:plotArea>
    <c:legend>
      <c:legendPos val="b"/>
      <c:layout>
        <c:manualLayout>
          <c:xMode val="edge"/>
          <c:yMode val="edge"/>
          <c:x val="8.1037277147487843E-3"/>
          <c:y val="0.89141633970648804"/>
          <c:w val="0.98055105348460292"/>
          <c:h val="0.10101035010838391"/>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04789585169237"/>
          <c:y val="5.5118110236220472E-2"/>
          <c:w val="0.84762101846404958"/>
          <c:h val="0.61023622047244097"/>
        </c:manualLayout>
      </c:layout>
      <c:lineChart>
        <c:grouping val="standard"/>
        <c:varyColors val="0"/>
        <c:ser>
          <c:idx val="0"/>
          <c:order val="0"/>
          <c:tx>
            <c:strRef>
              <c:f>'Figure 6.2.2'!$B$5</c:f>
              <c:strCache>
                <c:ptCount val="1"/>
                <c:pt idx="0">
                  <c:v>ROE</c:v>
                </c:pt>
              </c:strCache>
            </c:strRef>
          </c:tx>
          <c:spPr>
            <a:ln w="25400">
              <a:solidFill>
                <a:srgbClr val="000080"/>
              </a:solidFill>
              <a:prstDash val="solid"/>
            </a:ln>
          </c:spPr>
          <c:marker>
            <c:symbol val="diamond"/>
            <c:size val="5"/>
            <c:spPr>
              <a:solidFill>
                <a:srgbClr val="000080"/>
              </a:solidFill>
              <a:ln>
                <a:solidFill>
                  <a:srgbClr val="000080"/>
                </a:solidFill>
                <a:prstDash val="solid"/>
              </a:ln>
            </c:spPr>
          </c:marker>
          <c:cat>
            <c:strRef>
              <c:f>'Figure 6.2.2'!$C$4:$K$4</c:f>
              <c:strCache>
                <c:ptCount val="9"/>
                <c:pt idx="0">
                  <c:v>on 01.10.05</c:v>
                </c:pt>
                <c:pt idx="1">
                  <c:v>on 01.01.06</c:v>
                </c:pt>
                <c:pt idx="2">
                  <c:v>on 01.04.06</c:v>
                </c:pt>
                <c:pt idx="3">
                  <c:v>on 01.07.06</c:v>
                </c:pt>
                <c:pt idx="4">
                  <c:v>on 01.10.06</c:v>
                </c:pt>
                <c:pt idx="5">
                  <c:v>on 01.01.07</c:v>
                </c:pt>
                <c:pt idx="6">
                  <c:v>on 01.04.07</c:v>
                </c:pt>
                <c:pt idx="7">
                  <c:v>on 01.07.07</c:v>
                </c:pt>
                <c:pt idx="8">
                  <c:v>on 01.10.07</c:v>
                </c:pt>
              </c:strCache>
            </c:strRef>
          </c:cat>
          <c:val>
            <c:numRef>
              <c:f>'Figure 6.2.2'!$C$5:$K$5</c:f>
              <c:numCache>
                <c:formatCode>0.00%</c:formatCode>
                <c:ptCount val="9"/>
                <c:pt idx="0">
                  <c:v>0.43414276180582034</c:v>
                </c:pt>
                <c:pt idx="1">
                  <c:v>0.44298835510554019</c:v>
                </c:pt>
                <c:pt idx="2">
                  <c:v>0.63303533286580183</c:v>
                </c:pt>
                <c:pt idx="3">
                  <c:v>0.62997317993845436</c:v>
                </c:pt>
                <c:pt idx="4">
                  <c:v>0.63028394343747574</c:v>
                </c:pt>
                <c:pt idx="5">
                  <c:v>0.60688366714442021</c:v>
                </c:pt>
                <c:pt idx="6">
                  <c:v>0.43620271204366562</c:v>
                </c:pt>
                <c:pt idx="7">
                  <c:v>0.45727871164387046</c:v>
                </c:pt>
                <c:pt idx="8">
                  <c:v>0.38029049015457606</c:v>
                </c:pt>
              </c:numCache>
            </c:numRef>
          </c:val>
          <c:smooth val="0"/>
          <c:extLst>
            <c:ext xmlns:c16="http://schemas.microsoft.com/office/drawing/2014/chart" uri="{C3380CC4-5D6E-409C-BE32-E72D297353CC}">
              <c16:uniqueId val="{00000000-EA59-49F4-A6DA-0715B1F06F78}"/>
            </c:ext>
          </c:extLst>
        </c:ser>
        <c:ser>
          <c:idx val="1"/>
          <c:order val="1"/>
          <c:tx>
            <c:strRef>
              <c:f>'Figure 6.2.2'!$B$6</c:f>
              <c:strCache>
                <c:ptCount val="1"/>
                <c:pt idx="0">
                  <c:v>ROA</c:v>
                </c:pt>
              </c:strCache>
            </c:strRef>
          </c:tx>
          <c:spPr>
            <a:ln w="25400">
              <a:solidFill>
                <a:srgbClr val="FF00FF"/>
              </a:solidFill>
              <a:prstDash val="solid"/>
            </a:ln>
          </c:spPr>
          <c:marker>
            <c:symbol val="square"/>
            <c:size val="5"/>
            <c:spPr>
              <a:solidFill>
                <a:srgbClr val="FF00FF"/>
              </a:solidFill>
              <a:ln>
                <a:solidFill>
                  <a:srgbClr val="FF00FF"/>
                </a:solidFill>
                <a:prstDash val="solid"/>
              </a:ln>
            </c:spPr>
          </c:marker>
          <c:val>
            <c:numRef>
              <c:f>'Figure 6.2.2'!$C$6:$K$6</c:f>
              <c:numCache>
                <c:formatCode>0.00%</c:formatCode>
                <c:ptCount val="9"/>
                <c:pt idx="0">
                  <c:v>0.41429628718840045</c:v>
                </c:pt>
                <c:pt idx="1">
                  <c:v>0.42373970284591728</c:v>
                </c:pt>
                <c:pt idx="2">
                  <c:v>0.60331114482467252</c:v>
                </c:pt>
                <c:pt idx="3">
                  <c:v>0.59895388159295904</c:v>
                </c:pt>
                <c:pt idx="4">
                  <c:v>0.60043708149514785</c:v>
                </c:pt>
                <c:pt idx="5">
                  <c:v>0.5761971634462455</c:v>
                </c:pt>
                <c:pt idx="6">
                  <c:v>0.41625688270977995</c:v>
                </c:pt>
                <c:pt idx="7">
                  <c:v>0.43429532989899844</c:v>
                </c:pt>
                <c:pt idx="8">
                  <c:v>0.36228905722823501</c:v>
                </c:pt>
              </c:numCache>
            </c:numRef>
          </c:val>
          <c:smooth val="0"/>
          <c:extLst>
            <c:ext xmlns:c16="http://schemas.microsoft.com/office/drawing/2014/chart" uri="{C3380CC4-5D6E-409C-BE32-E72D297353CC}">
              <c16:uniqueId val="{00000001-EA59-49F4-A6DA-0715B1F06F78}"/>
            </c:ext>
          </c:extLst>
        </c:ser>
        <c:dLbls>
          <c:showLegendKey val="0"/>
          <c:showVal val="0"/>
          <c:showCatName val="0"/>
          <c:showSerName val="0"/>
          <c:showPercent val="0"/>
          <c:showBubbleSize val="0"/>
        </c:dLbls>
        <c:marker val="1"/>
        <c:smooth val="0"/>
        <c:axId val="460796616"/>
        <c:axId val="1"/>
      </c:lineChart>
      <c:catAx>
        <c:axId val="460796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5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50" b="1" i="0" u="none" strike="noStrike" baseline="0">
                <a:solidFill>
                  <a:srgbClr val="000000"/>
                </a:solidFill>
                <a:latin typeface="Times New Roman"/>
                <a:ea typeface="Times New Roman"/>
                <a:cs typeface="Times New Roman"/>
              </a:defRPr>
            </a:pPr>
            <a:endParaRPr lang="ru-RU"/>
          </a:p>
        </c:txPr>
        <c:crossAx val="460796616"/>
        <c:crosses val="autoZero"/>
        <c:crossBetween val="between"/>
      </c:valAx>
      <c:spPr>
        <a:solidFill>
          <a:srgbClr val="FFFFFF"/>
        </a:solidFill>
        <a:ln w="12700">
          <a:solidFill>
            <a:srgbClr val="808080"/>
          </a:solidFill>
          <a:prstDash val="solid"/>
        </a:ln>
      </c:spPr>
    </c:plotArea>
    <c:legend>
      <c:legendPos val="r"/>
      <c:layout>
        <c:manualLayout>
          <c:xMode val="edge"/>
          <c:yMode val="edge"/>
          <c:x val="0.3380960242188063"/>
          <c:y val="0.90157480314960625"/>
          <c:w val="0.38809614047651708"/>
          <c:h val="8.6614173228346455E-2"/>
        </c:manualLayout>
      </c:layout>
      <c:overlay val="0"/>
      <c:spPr>
        <a:solidFill>
          <a:srgbClr val="FFFFFF"/>
        </a:solidFill>
        <a:ln w="25400">
          <a:noFill/>
        </a:ln>
      </c:spPr>
      <c:txPr>
        <a:bodyPr/>
        <a:lstStyle/>
        <a:p>
          <a:pPr>
            <a:defRPr sz="78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5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047654478523957"/>
          <c:y val="0.21487603305785125"/>
          <c:w val="0.66285837585263363"/>
          <c:h val="0.57024793388429751"/>
        </c:manualLayout>
      </c:layout>
      <c:pie3DChart>
        <c:varyColors val="1"/>
        <c:ser>
          <c:idx val="0"/>
          <c:order val="0"/>
          <c:spPr>
            <a:solidFill>
              <a:srgbClr val="9999FF"/>
            </a:solidFill>
            <a:ln w="12700">
              <a:solidFill>
                <a:srgbClr val="000000"/>
              </a:solidFill>
              <a:prstDash val="solid"/>
            </a:ln>
          </c:spPr>
          <c:explosion val="25"/>
          <c:dPt>
            <c:idx val="0"/>
            <c:bubble3D val="0"/>
            <c:spPr>
              <a:solidFill>
                <a:srgbClr val="CC99FF"/>
              </a:solidFill>
              <a:ln w="12700">
                <a:solidFill>
                  <a:srgbClr val="000000"/>
                </a:solidFill>
                <a:prstDash val="solid"/>
              </a:ln>
            </c:spPr>
            <c:extLst>
              <c:ext xmlns:c16="http://schemas.microsoft.com/office/drawing/2014/chart" uri="{C3380CC4-5D6E-409C-BE32-E72D297353CC}">
                <c16:uniqueId val="{00000000-1B2C-40B2-8EB4-A02CCC1F6512}"/>
              </c:ext>
            </c:extLst>
          </c:dPt>
          <c:dPt>
            <c:idx val="1"/>
            <c:bubble3D val="0"/>
            <c:spPr>
              <a:solidFill>
                <a:srgbClr val="CCFFCC"/>
              </a:solidFill>
              <a:ln w="12700">
                <a:solidFill>
                  <a:srgbClr val="000000"/>
                </a:solidFill>
                <a:prstDash val="solid"/>
              </a:ln>
            </c:spPr>
            <c:extLst>
              <c:ext xmlns:c16="http://schemas.microsoft.com/office/drawing/2014/chart" uri="{C3380CC4-5D6E-409C-BE32-E72D297353CC}">
                <c16:uniqueId val="{00000001-1B2C-40B2-8EB4-A02CCC1F651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1B2C-40B2-8EB4-A02CCC1F651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1B2C-40B2-8EB4-A02CCC1F6512}"/>
              </c:ext>
            </c:extLst>
          </c:dPt>
          <c:dPt>
            <c:idx val="4"/>
            <c:bubble3D val="0"/>
            <c:spPr>
              <a:solidFill>
                <a:srgbClr val="FF99CC"/>
              </a:solidFill>
              <a:ln w="12700">
                <a:solidFill>
                  <a:srgbClr val="000000"/>
                </a:solidFill>
                <a:prstDash val="solid"/>
              </a:ln>
            </c:spPr>
            <c:extLst>
              <c:ext xmlns:c16="http://schemas.microsoft.com/office/drawing/2014/chart" uri="{C3380CC4-5D6E-409C-BE32-E72D297353CC}">
                <c16:uniqueId val="{00000004-1B2C-40B2-8EB4-A02CCC1F651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1B2C-40B2-8EB4-A02CCC1F651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6-1B2C-40B2-8EB4-A02CCC1F6512}"/>
              </c:ext>
            </c:extLst>
          </c:dPt>
          <c:dLbls>
            <c:dLbl>
              <c:idx val="0"/>
              <c:layout>
                <c:manualLayout>
                  <c:xMode val="edge"/>
                  <c:yMode val="edge"/>
                  <c:x val="0.81143008078512047"/>
                  <c:y val="0.19421487603305784"/>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2C-40B2-8EB4-A02CCC1F6512}"/>
                </c:ext>
              </c:extLst>
            </c:dLbl>
            <c:dLbl>
              <c:idx val="1"/>
              <c:layout>
                <c:manualLayout>
                  <c:xMode val="edge"/>
                  <c:yMode val="edge"/>
                  <c:x val="0.81333484623297292"/>
                  <c:y val="0.68595041322314054"/>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2C-40B2-8EB4-A02CCC1F6512}"/>
                </c:ext>
              </c:extLst>
            </c:dLbl>
            <c:dLbl>
              <c:idx val="2"/>
              <c:layout>
                <c:manualLayout>
                  <c:xMode val="edge"/>
                  <c:yMode val="edge"/>
                  <c:x val="0.510477140024442"/>
                  <c:y val="0.80165289256198347"/>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2C-40B2-8EB4-A02CCC1F6512}"/>
                </c:ext>
              </c:extLst>
            </c:dLbl>
            <c:dLbl>
              <c:idx val="3"/>
              <c:layout>
                <c:manualLayout>
                  <c:xMode val="edge"/>
                  <c:yMode val="edge"/>
                  <c:x val="8.5714445153357799E-2"/>
                  <c:y val="0.68595041322314054"/>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2C-40B2-8EB4-A02CCC1F6512}"/>
                </c:ext>
              </c:extLst>
            </c:dLbl>
            <c:dLbl>
              <c:idx val="4"/>
              <c:layout>
                <c:manualLayout>
                  <c:xMode val="edge"/>
                  <c:yMode val="edge"/>
                  <c:x val="3.0476247165638327E-2"/>
                  <c:y val="0.19834710743801653"/>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B2C-40B2-8EB4-A02CCC1F6512}"/>
                </c:ext>
              </c:extLst>
            </c:dLbl>
            <c:dLbl>
              <c:idx val="5"/>
              <c:layout>
                <c:manualLayout>
                  <c:xMode val="edge"/>
                  <c:yMode val="edge"/>
                  <c:x val="0.26476239725148298"/>
                  <c:y val="4.9586776859504134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B2C-40B2-8EB4-A02CCC1F6512}"/>
                </c:ext>
              </c:extLst>
            </c:dLbl>
            <c:dLbl>
              <c:idx val="6"/>
              <c:layout>
                <c:manualLayout>
                  <c:xMode val="edge"/>
                  <c:yMode val="edge"/>
                  <c:x val="0.63238212868699528"/>
                  <c:y val="5.7851239669421489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B2C-40B2-8EB4-A02CCC1F6512}"/>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1"/>
            <c:showSerName val="0"/>
            <c:showPercent val="0"/>
            <c:showBubbleSize val="0"/>
            <c:showLeaderLines val="1"/>
            <c:extLst>
              <c:ext xmlns:c15="http://schemas.microsoft.com/office/drawing/2012/chart" uri="{CE6537A1-D6FC-4f65-9D91-7224C49458BB}"/>
            </c:extLst>
          </c:dLbls>
          <c:cat>
            <c:strRef>
              <c:f>'Figure 6.2.3'!$B$4:$B$10</c:f>
              <c:strCache>
                <c:ptCount val="7"/>
                <c:pt idx="0">
                  <c:v>RK State securities</c:v>
                </c:pt>
                <c:pt idx="1">
                  <c:v>Non-state securities of foreign issuers</c:v>
                </c:pt>
                <c:pt idx="2">
                  <c:v>Securities of foreign states</c:v>
                </c:pt>
                <c:pt idx="3">
                  <c:v>Non-state securities of RK organizations</c:v>
                </c:pt>
                <c:pt idx="4">
                  <c:v>Second-tier banks securities</c:v>
                </c:pt>
                <c:pt idx="5">
                  <c:v>Affinated gold</c:v>
                </c:pt>
                <c:pt idx="6">
                  <c:v>Derivative financial instruments</c:v>
                </c:pt>
              </c:strCache>
            </c:strRef>
          </c:cat>
          <c:val>
            <c:numRef>
              <c:f>'Figure 6.2.3'!$C$4:$C$10</c:f>
              <c:numCache>
                <c:formatCode>General</c:formatCode>
                <c:ptCount val="7"/>
                <c:pt idx="0">
                  <c:v>26.56</c:v>
                </c:pt>
                <c:pt idx="1">
                  <c:v>8.64</c:v>
                </c:pt>
                <c:pt idx="2">
                  <c:v>0.33</c:v>
                </c:pt>
                <c:pt idx="3">
                  <c:v>44.66</c:v>
                </c:pt>
                <c:pt idx="4">
                  <c:v>15.74</c:v>
                </c:pt>
                <c:pt idx="5">
                  <c:v>1.39</c:v>
                </c:pt>
                <c:pt idx="6">
                  <c:v>0.02</c:v>
                </c:pt>
              </c:numCache>
            </c:numRef>
          </c:val>
          <c:extLst>
            <c:ext xmlns:c16="http://schemas.microsoft.com/office/drawing/2014/chart" uri="{C3380CC4-5D6E-409C-BE32-E72D297353CC}">
              <c16:uniqueId val="{00000007-1B2C-40B2-8EB4-A02CCC1F6512}"/>
            </c:ext>
          </c:extLst>
        </c:ser>
        <c:dLbls>
          <c:showLegendKey val="0"/>
          <c:showVal val="1"/>
          <c:showCatName val="1"/>
          <c:showSerName val="0"/>
          <c:showPercent val="0"/>
          <c:showBubbleSize val="0"/>
          <c:showLeaderLines val="1"/>
        </c:dLbls>
      </c:pie3DChart>
      <c:spPr>
        <a:noFill/>
        <a:ln w="25400">
          <a:noFill/>
        </a:ln>
      </c:spPr>
    </c:plotArea>
    <c:plotVisOnly val="1"/>
    <c:dispBlanksAs val="zero"/>
    <c:showDLblsOverMax val="0"/>
  </c:chart>
  <c:spPr>
    <a:solidFill>
      <a:srgbClr val="FFFFFF"/>
    </a:solidFill>
    <a:ln w="6350">
      <a:noFill/>
    </a:ln>
  </c:spPr>
  <c:txPr>
    <a:bodyPr/>
    <a:lstStyle/>
    <a:p>
      <a:pPr>
        <a:defRPr sz="95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828510612584619E-2"/>
          <c:y val="9.4118007498496858E-2"/>
          <c:w val="0.88622927237180404"/>
          <c:h val="0.75686564363374553"/>
        </c:manualLayout>
      </c:layout>
      <c:barChart>
        <c:barDir val="col"/>
        <c:grouping val="clustered"/>
        <c:varyColors val="0"/>
        <c:ser>
          <c:idx val="0"/>
          <c:order val="0"/>
          <c:tx>
            <c:strRef>
              <c:f>'Figure 6.2.4'!$C$4</c:f>
              <c:strCache>
                <c:ptCount val="1"/>
                <c:pt idx="0">
                  <c:v>Share</c:v>
                </c:pt>
              </c:strCache>
            </c:strRef>
          </c:tx>
          <c:spPr>
            <a:solidFill>
              <a:srgbClr val="FF99CC"/>
            </a:solidFill>
            <a:ln w="12700">
              <a:solidFill>
                <a:srgbClr val="000000"/>
              </a:solidFill>
              <a:prstDash val="solid"/>
            </a:ln>
          </c:spPr>
          <c:invertIfNegative val="0"/>
          <c:dLbls>
            <c:dLbl>
              <c:idx val="3"/>
              <c:layout>
                <c:manualLayout>
                  <c:xMode val="edge"/>
                  <c:yMode val="edge"/>
                  <c:x val="0.40718642244109915"/>
                  <c:y val="0.54902171040789827"/>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FC-4CC3-8590-88418DBBC1BB}"/>
                </c:ext>
              </c:extLst>
            </c:dLbl>
            <c:dLbl>
              <c:idx val="7"/>
              <c:layout>
                <c:manualLayout>
                  <c:xMode val="edge"/>
                  <c:yMode val="edge"/>
                  <c:x val="0.79640873800979683"/>
                  <c:y val="0.62745338332331235"/>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7FC-4CC3-8590-88418DBBC1BB}"/>
                </c:ext>
              </c:extLst>
            </c:dLbl>
            <c:dLbl>
              <c:idx val="8"/>
              <c:layout>
                <c:manualLayout>
                  <c:xMode val="edge"/>
                  <c:yMode val="edge"/>
                  <c:x val="0.89620933174536033"/>
                  <c:y val="0.62353179967754169"/>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FC-4CC3-8590-88418DBBC1BB}"/>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6.2.4'!$B$5:$B$13</c:f>
              <c:strCache>
                <c:ptCount val="9"/>
                <c:pt idx="0">
                  <c:v>2001-01</c:v>
                </c:pt>
                <c:pt idx="1">
                  <c:v>2002-01</c:v>
                </c:pt>
                <c:pt idx="2">
                  <c:v>2003-01</c:v>
                </c:pt>
                <c:pt idx="3">
                  <c:v>2004-01</c:v>
                </c:pt>
                <c:pt idx="4">
                  <c:v>2005-01</c:v>
                </c:pt>
                <c:pt idx="5">
                  <c:v>2006-01</c:v>
                </c:pt>
                <c:pt idx="6">
                  <c:v>2006-10</c:v>
                </c:pt>
                <c:pt idx="7">
                  <c:v>2007-01</c:v>
                </c:pt>
                <c:pt idx="8">
                  <c:v>2007-10</c:v>
                </c:pt>
              </c:strCache>
            </c:strRef>
          </c:cat>
          <c:val>
            <c:numRef>
              <c:f>'Figure 6.2.4'!$C$5:$C$13</c:f>
              <c:numCache>
                <c:formatCode>General</c:formatCode>
                <c:ptCount val="9"/>
                <c:pt idx="0">
                  <c:v>87.5</c:v>
                </c:pt>
                <c:pt idx="1">
                  <c:v>78.900000000000006</c:v>
                </c:pt>
                <c:pt idx="2">
                  <c:v>57.1</c:v>
                </c:pt>
                <c:pt idx="3">
                  <c:v>32.6</c:v>
                </c:pt>
                <c:pt idx="4">
                  <c:v>5.8</c:v>
                </c:pt>
                <c:pt idx="5">
                  <c:v>9.8000000000000007</c:v>
                </c:pt>
                <c:pt idx="6">
                  <c:v>10.8</c:v>
                </c:pt>
                <c:pt idx="7">
                  <c:v>20.8</c:v>
                </c:pt>
                <c:pt idx="8">
                  <c:v>22.5</c:v>
                </c:pt>
              </c:numCache>
            </c:numRef>
          </c:val>
          <c:extLst>
            <c:ext xmlns:c16="http://schemas.microsoft.com/office/drawing/2014/chart" uri="{C3380CC4-5D6E-409C-BE32-E72D297353CC}">
              <c16:uniqueId val="{00000003-D7FC-4CC3-8590-88418DBBC1BB}"/>
            </c:ext>
          </c:extLst>
        </c:ser>
        <c:dLbls>
          <c:showLegendKey val="0"/>
          <c:showVal val="1"/>
          <c:showCatName val="0"/>
          <c:showSerName val="0"/>
          <c:showPercent val="0"/>
          <c:showBubbleSize val="0"/>
        </c:dLbls>
        <c:gapWidth val="150"/>
        <c:axId val="460799896"/>
        <c:axId val="1"/>
      </c:barChart>
      <c:catAx>
        <c:axId val="460799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07998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6530638682476365"/>
          <c:y val="0.35514099723686943"/>
          <c:w val="0.51632704512819394"/>
          <c:h val="0.46729078583798611"/>
        </c:manualLayout>
      </c:layout>
      <c:pie3DChart>
        <c:varyColors val="1"/>
        <c:ser>
          <c:idx val="0"/>
          <c:order val="0"/>
          <c:spPr>
            <a:solidFill>
              <a:srgbClr val="9999FF"/>
            </a:solidFill>
            <a:ln w="12700">
              <a:solidFill>
                <a:srgbClr val="000000"/>
              </a:solidFill>
              <a:prstDash val="solid"/>
            </a:ln>
          </c:spPr>
          <c:explosion val="23"/>
          <c:dPt>
            <c:idx val="0"/>
            <c:bubble3D val="0"/>
            <c:spPr>
              <a:solidFill>
                <a:srgbClr val="FFFF99"/>
              </a:solidFill>
              <a:ln w="12700">
                <a:solidFill>
                  <a:srgbClr val="000000"/>
                </a:solidFill>
                <a:prstDash val="solid"/>
              </a:ln>
            </c:spPr>
            <c:extLst>
              <c:ext xmlns:c16="http://schemas.microsoft.com/office/drawing/2014/chart" uri="{C3380CC4-5D6E-409C-BE32-E72D297353CC}">
                <c16:uniqueId val="{00000000-ED86-4F08-BA47-3B5228D9281E}"/>
              </c:ext>
            </c:extLst>
          </c:dPt>
          <c:dPt>
            <c:idx val="1"/>
            <c:bubble3D val="0"/>
            <c:spPr>
              <a:solidFill>
                <a:srgbClr val="FF99CC"/>
              </a:solidFill>
              <a:ln w="12700">
                <a:solidFill>
                  <a:srgbClr val="000000"/>
                </a:solidFill>
                <a:prstDash val="solid"/>
              </a:ln>
            </c:spPr>
            <c:extLst>
              <c:ext xmlns:c16="http://schemas.microsoft.com/office/drawing/2014/chart" uri="{C3380CC4-5D6E-409C-BE32-E72D297353CC}">
                <c16:uniqueId val="{00000001-ED86-4F08-BA47-3B5228D9281E}"/>
              </c:ext>
            </c:extLst>
          </c:dPt>
          <c:dPt>
            <c:idx val="2"/>
            <c:bubble3D val="0"/>
            <c:spPr>
              <a:solidFill>
                <a:srgbClr val="CCFFCC"/>
              </a:solidFill>
              <a:ln w="12700">
                <a:solidFill>
                  <a:srgbClr val="000000"/>
                </a:solidFill>
                <a:prstDash val="solid"/>
              </a:ln>
            </c:spPr>
            <c:extLst>
              <c:ext xmlns:c16="http://schemas.microsoft.com/office/drawing/2014/chart" uri="{C3380CC4-5D6E-409C-BE32-E72D297353CC}">
                <c16:uniqueId val="{00000002-ED86-4F08-BA47-3B5228D9281E}"/>
              </c:ext>
            </c:extLst>
          </c:dPt>
          <c:dLbls>
            <c:dLbl>
              <c:idx val="0"/>
              <c:layout>
                <c:manualLayout>
                  <c:xMode val="edge"/>
                  <c:yMode val="edge"/>
                  <c:x val="0.35102075795276422"/>
                  <c:y val="9.8131065025977085E-2"/>
                </c:manualLayout>
              </c:layout>
              <c:numFmt formatCode="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D86-4F08-BA47-3B5228D9281E}"/>
                </c:ext>
              </c:extLst>
            </c:dLbl>
            <c:dLbl>
              <c:idx val="1"/>
              <c:layout>
                <c:manualLayout>
                  <c:xMode val="edge"/>
                  <c:yMode val="edge"/>
                  <c:x val="0.75918442999086211"/>
                  <c:y val="0.18691631433519443"/>
                </c:manualLayout>
              </c:layout>
              <c:numFmt formatCode="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D86-4F08-BA47-3B5228D9281E}"/>
                </c:ext>
              </c:extLst>
            </c:dLbl>
            <c:dLbl>
              <c:idx val="2"/>
              <c:layout>
                <c:manualLayout>
                  <c:xMode val="edge"/>
                  <c:yMode val="edge"/>
                  <c:x val="6.1224550805714692E-2"/>
                  <c:y val="0.49532823298826523"/>
                </c:manualLayout>
              </c:layout>
              <c:numFmt formatCode="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D86-4F08-BA47-3B5228D9281E}"/>
                </c:ext>
              </c:extLst>
            </c:dLbl>
            <c:numFmt formatCode="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'Figure 6.3.1'!$B$4:$B$6</c:f>
              <c:strCache>
                <c:ptCount val="3"/>
                <c:pt idx="0">
                  <c:v>Loans to financial organizations</c:v>
                </c:pt>
                <c:pt idx="1">
                  <c:v>Loans to other legal entities</c:v>
                </c:pt>
                <c:pt idx="2">
                  <c:v>Loans to legal entities</c:v>
                </c:pt>
              </c:strCache>
            </c:strRef>
          </c:cat>
          <c:val>
            <c:numRef>
              <c:f>'Figure 6.3.1'!$C$4:$C$6</c:f>
              <c:numCache>
                <c:formatCode>General</c:formatCode>
                <c:ptCount val="3"/>
                <c:pt idx="0">
                  <c:v>12.8</c:v>
                </c:pt>
                <c:pt idx="1">
                  <c:v>18.89</c:v>
                </c:pt>
                <c:pt idx="2">
                  <c:v>68.3</c:v>
                </c:pt>
              </c:numCache>
            </c:numRef>
          </c:val>
          <c:extLst>
            <c:ext xmlns:c16="http://schemas.microsoft.com/office/drawing/2014/chart" uri="{C3380CC4-5D6E-409C-BE32-E72D297353CC}">
              <c16:uniqueId val="{00000003-ED86-4F08-BA47-3B5228D9281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6350">
      <a:noFill/>
    </a:ln>
  </c:spPr>
  <c:txPr>
    <a:bodyPr/>
    <a:lstStyle/>
    <a:p>
      <a:pPr>
        <a:defRPr sz="82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30"/>
      <c:rAngAx val="0"/>
      <c:perspective val="0"/>
    </c:view3D>
    <c:floor>
      <c:thickness val="0"/>
    </c:floor>
    <c:sideWall>
      <c:thickness val="0"/>
    </c:sideWall>
    <c:backWall>
      <c:thickness val="0"/>
    </c:backWall>
    <c:plotArea>
      <c:layout>
        <c:manualLayout>
          <c:layoutTarget val="inner"/>
          <c:xMode val="edge"/>
          <c:yMode val="edge"/>
          <c:x val="0.29387784386743049"/>
          <c:y val="0.28181880730381592"/>
          <c:w val="0.47959231464476509"/>
          <c:h val="0.4272736755896564"/>
        </c:manualLayout>
      </c:layout>
      <c:pie3DChart>
        <c:varyColors val="1"/>
        <c:ser>
          <c:idx val="0"/>
          <c:order val="0"/>
          <c:spPr>
            <a:solidFill>
              <a:srgbClr val="9999FF"/>
            </a:solidFill>
            <a:ln w="12700">
              <a:solidFill>
                <a:srgbClr val="000000"/>
              </a:solidFill>
              <a:prstDash val="solid"/>
            </a:ln>
          </c:spPr>
          <c:explosion val="25"/>
          <c:dPt>
            <c:idx val="0"/>
            <c:bubble3D val="0"/>
            <c:spPr>
              <a:solidFill>
                <a:srgbClr val="CCFFFF"/>
              </a:solidFill>
              <a:ln w="12700">
                <a:solidFill>
                  <a:srgbClr val="000000"/>
                </a:solidFill>
                <a:prstDash val="solid"/>
              </a:ln>
            </c:spPr>
            <c:extLst>
              <c:ext xmlns:c16="http://schemas.microsoft.com/office/drawing/2014/chart" uri="{C3380CC4-5D6E-409C-BE32-E72D297353CC}">
                <c16:uniqueId val="{00000000-DA57-4216-9825-0DCB2DD61FBB}"/>
              </c:ext>
            </c:extLst>
          </c:dPt>
          <c:dPt>
            <c:idx val="1"/>
            <c:bubble3D val="0"/>
            <c:spPr>
              <a:solidFill>
                <a:srgbClr val="FF99CC"/>
              </a:solidFill>
              <a:ln w="12700">
                <a:solidFill>
                  <a:srgbClr val="000000"/>
                </a:solidFill>
                <a:prstDash val="solid"/>
              </a:ln>
            </c:spPr>
            <c:extLst>
              <c:ext xmlns:c16="http://schemas.microsoft.com/office/drawing/2014/chart" uri="{C3380CC4-5D6E-409C-BE32-E72D297353CC}">
                <c16:uniqueId val="{00000001-DA57-4216-9825-0DCB2DD61FBB}"/>
              </c:ext>
            </c:extLst>
          </c:dPt>
          <c:dPt>
            <c:idx val="2"/>
            <c:bubble3D val="0"/>
            <c:spPr>
              <a:solidFill>
                <a:srgbClr val="FFFF00"/>
              </a:solidFill>
              <a:ln w="12700">
                <a:solidFill>
                  <a:srgbClr val="000000"/>
                </a:solidFill>
                <a:prstDash val="solid"/>
              </a:ln>
            </c:spPr>
            <c:extLst>
              <c:ext xmlns:c16="http://schemas.microsoft.com/office/drawing/2014/chart" uri="{C3380CC4-5D6E-409C-BE32-E72D297353CC}">
                <c16:uniqueId val="{00000002-DA57-4216-9825-0DCB2DD61FBB}"/>
              </c:ext>
            </c:extLst>
          </c:dPt>
          <c:dLbls>
            <c:dLbl>
              <c:idx val="0"/>
              <c:layout>
                <c:manualLayout>
                  <c:xMode val="edge"/>
                  <c:yMode val="edge"/>
                  <c:x val="0.6204087814979089"/>
                  <c:y val="9.5454757312582808E-2"/>
                </c:manualLayout>
              </c:layout>
              <c:numFmt formatCode="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A57-4216-9825-0DCB2DD61FBB}"/>
                </c:ext>
              </c:extLst>
            </c:dLbl>
            <c:dLbl>
              <c:idx val="1"/>
              <c:layout>
                <c:manualLayout>
                  <c:xMode val="edge"/>
                  <c:yMode val="edge"/>
                  <c:x val="0.51224540840781285"/>
                  <c:y val="0.71363794752740484"/>
                </c:manualLayout>
              </c:layout>
              <c:numFmt formatCode="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A57-4216-9825-0DCB2DD61FBB}"/>
                </c:ext>
              </c:extLst>
            </c:dLbl>
            <c:dLbl>
              <c:idx val="2"/>
              <c:layout>
                <c:manualLayout>
                  <c:xMode val="edge"/>
                  <c:yMode val="edge"/>
                  <c:x val="0.12857155669200085"/>
                  <c:y val="0.53181936217010428"/>
                </c:manualLayout>
              </c:layout>
              <c:numFmt formatCode="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A57-4216-9825-0DCB2DD61FBB}"/>
                </c:ext>
              </c:extLst>
            </c:dLbl>
            <c:numFmt formatCode="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'Figure 6.3.2'!$B$4:$B$6</c:f>
              <c:strCache>
                <c:ptCount val="3"/>
                <c:pt idx="0">
                  <c:v>Standard loans</c:v>
                </c:pt>
                <c:pt idx="1">
                  <c:v>Doubtful loans</c:v>
                </c:pt>
                <c:pt idx="2">
                  <c:v>Loss loans</c:v>
                </c:pt>
              </c:strCache>
            </c:strRef>
          </c:cat>
          <c:val>
            <c:numRef>
              <c:f>'Figure 6.3.2'!$C$4:$C$6</c:f>
              <c:numCache>
                <c:formatCode>General</c:formatCode>
                <c:ptCount val="3"/>
                <c:pt idx="0">
                  <c:v>92.5</c:v>
                </c:pt>
                <c:pt idx="1">
                  <c:v>3.1</c:v>
                </c:pt>
                <c:pt idx="2">
                  <c:v>4.4000000000000004</c:v>
                </c:pt>
              </c:numCache>
            </c:numRef>
          </c:val>
          <c:extLst>
            <c:ext xmlns:c16="http://schemas.microsoft.com/office/drawing/2014/chart" uri="{C3380CC4-5D6E-409C-BE32-E72D297353CC}">
              <c16:uniqueId val="{00000003-DA57-4216-9825-0DCB2DD61FBB}"/>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59190526550238"/>
          <c:y val="0.12437871374919227"/>
          <c:w val="0.74800754461900765"/>
          <c:h val="0.52736574629657518"/>
        </c:manualLayout>
      </c:layout>
      <c:barChart>
        <c:barDir val="col"/>
        <c:grouping val="clustered"/>
        <c:varyColors val="0"/>
        <c:ser>
          <c:idx val="1"/>
          <c:order val="0"/>
          <c:tx>
            <c:strRef>
              <c:f>'Figure 7.1.1.1'!$B$5</c:f>
              <c:strCache>
                <c:ptCount val="1"/>
                <c:pt idx="0">
                  <c:v>Volume of payments, in bln. tenge</c:v>
                </c:pt>
              </c:strCache>
            </c:strRef>
          </c:tx>
          <c:spPr>
            <a:solidFill>
              <a:srgbClr val="CCFFFF"/>
            </a:solidFill>
            <a:ln w="12700">
              <a:solidFill>
                <a:srgbClr val="000000"/>
              </a:solidFill>
              <a:prstDash val="solid"/>
            </a:ln>
          </c:spPr>
          <c:invertIfNegative val="0"/>
          <c:dLbls>
            <c:dLbl>
              <c:idx val="4"/>
              <c:layout>
                <c:manualLayout>
                  <c:xMode val="edge"/>
                  <c:yMode val="edge"/>
                  <c:x val="0.6555034133015184"/>
                  <c:y val="0.23383198184848147"/>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28-4B78-BBAB-142B375C15CB}"/>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7.1.1.1'!$C$4:$H$4</c:f>
              <c:strCache>
                <c:ptCount val="6"/>
                <c:pt idx="0">
                  <c:v>2002</c:v>
                </c:pt>
                <c:pt idx="1">
                  <c:v>2003</c:v>
                </c:pt>
                <c:pt idx="2">
                  <c:v>2004</c:v>
                </c:pt>
                <c:pt idx="3">
                  <c:v>2005</c:v>
                </c:pt>
                <c:pt idx="4">
                  <c:v>2006</c:v>
                </c:pt>
                <c:pt idx="5">
                  <c:v>10 months of 2007*</c:v>
                </c:pt>
              </c:strCache>
            </c:strRef>
          </c:cat>
          <c:val>
            <c:numRef>
              <c:f>'Figure 7.1.1.1'!$C$5:$H$5</c:f>
              <c:numCache>
                <c:formatCode>#\ ##0.0</c:formatCode>
                <c:ptCount val="6"/>
                <c:pt idx="0">
                  <c:v>15462.09</c:v>
                </c:pt>
                <c:pt idx="1">
                  <c:v>22411.9</c:v>
                </c:pt>
                <c:pt idx="2">
                  <c:v>30044</c:v>
                </c:pt>
                <c:pt idx="3">
                  <c:v>51705.7</c:v>
                </c:pt>
                <c:pt idx="4">
                  <c:v>94707.1</c:v>
                </c:pt>
                <c:pt idx="5">
                  <c:v>122279.7</c:v>
                </c:pt>
              </c:numCache>
            </c:numRef>
          </c:val>
          <c:extLst>
            <c:ext xmlns:c16="http://schemas.microsoft.com/office/drawing/2014/chart" uri="{C3380CC4-5D6E-409C-BE32-E72D297353CC}">
              <c16:uniqueId val="{00000001-0A28-4B78-BBAB-142B375C15CB}"/>
            </c:ext>
          </c:extLst>
        </c:ser>
        <c:dLbls>
          <c:showLegendKey val="0"/>
          <c:showVal val="0"/>
          <c:showCatName val="0"/>
          <c:showSerName val="0"/>
          <c:showPercent val="0"/>
          <c:showBubbleSize val="0"/>
        </c:dLbls>
        <c:gapWidth val="150"/>
        <c:axId val="494014120"/>
        <c:axId val="1"/>
      </c:barChart>
      <c:lineChart>
        <c:grouping val="standard"/>
        <c:varyColors val="0"/>
        <c:ser>
          <c:idx val="0"/>
          <c:order val="1"/>
          <c:tx>
            <c:strRef>
              <c:f>'Figure 7.1.1.1'!$B$6</c:f>
              <c:strCache>
                <c:ptCount val="1"/>
                <c:pt idx="0">
                  <c:v>Number of payments, in ths.transactions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Mode val="edge"/>
                  <c:yMode val="edge"/>
                  <c:x val="0.15311028631860285"/>
                  <c:y val="0.32338465574789987"/>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28-4B78-BBAB-142B375C15CB}"/>
                </c:ext>
              </c:extLst>
            </c:dLbl>
            <c:dLbl>
              <c:idx val="1"/>
              <c:layout>
                <c:manualLayout>
                  <c:xMode val="edge"/>
                  <c:yMode val="edge"/>
                  <c:x val="0.27751239395246763"/>
                  <c:y val="0.30348406154802915"/>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28-4B78-BBAB-142B375C15CB}"/>
                </c:ext>
              </c:extLst>
            </c:dLbl>
            <c:dLbl>
              <c:idx val="2"/>
              <c:layout>
                <c:manualLayout>
                  <c:xMode val="edge"/>
                  <c:yMode val="edge"/>
                  <c:x val="0.39553490632305732"/>
                  <c:y val="0.21890653619857839"/>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A28-4B78-BBAB-142B375C15CB}"/>
                </c:ext>
              </c:extLst>
            </c:dLbl>
            <c:dLbl>
              <c:idx val="3"/>
              <c:layout>
                <c:manualLayout>
                  <c:xMode val="edge"/>
                  <c:yMode val="edge"/>
                  <c:x val="0.53110130566765357"/>
                  <c:y val="0.11442841664925689"/>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A28-4B78-BBAB-142B375C15CB}"/>
                </c:ext>
              </c:extLst>
            </c:dLbl>
            <c:dLbl>
              <c:idx val="4"/>
              <c:layout>
                <c:manualLayout>
                  <c:xMode val="edge"/>
                  <c:yMode val="edge"/>
                  <c:x val="0.6555034133015184"/>
                  <c:y val="0.11442841664925689"/>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A28-4B78-BBAB-142B375C15CB}"/>
                </c:ext>
              </c:extLst>
            </c:dLbl>
            <c:dLbl>
              <c:idx val="5"/>
              <c:layout>
                <c:manualLayout>
                  <c:xMode val="edge"/>
                  <c:yMode val="edge"/>
                  <c:x val="0.7575769375139203"/>
                  <c:y val="0.31840950719793221"/>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A28-4B78-BBAB-142B375C15CB}"/>
                </c:ext>
              </c:extLst>
            </c:dLbl>
            <c:spPr>
              <a:noFill/>
              <a:ln w="25400">
                <a:noFill/>
              </a:ln>
            </c:spPr>
            <c:txPr>
              <a:bodyPr wrap="square" lIns="38100" tIns="19050" rIns="38100" bIns="19050" anchor="ctr">
                <a:spAutoFit/>
              </a:bodyPr>
              <a:lstStyle/>
              <a:p>
                <a:pPr>
                  <a:defRPr sz="800" b="1" i="1"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7.1.1.1'!$C$4:$H$4</c:f>
              <c:strCache>
                <c:ptCount val="6"/>
                <c:pt idx="0">
                  <c:v>2002</c:v>
                </c:pt>
                <c:pt idx="1">
                  <c:v>2003</c:v>
                </c:pt>
                <c:pt idx="2">
                  <c:v>2004</c:v>
                </c:pt>
                <c:pt idx="3">
                  <c:v>2005</c:v>
                </c:pt>
                <c:pt idx="4">
                  <c:v>2006</c:v>
                </c:pt>
                <c:pt idx="5">
                  <c:v>10 months of 2007*</c:v>
                </c:pt>
              </c:strCache>
            </c:strRef>
          </c:cat>
          <c:val>
            <c:numRef>
              <c:f>'Figure 7.1.1.1'!$C$6:$H$6</c:f>
              <c:numCache>
                <c:formatCode>#\ ##0.0</c:formatCode>
                <c:ptCount val="6"/>
                <c:pt idx="0">
                  <c:v>11525.2</c:v>
                </c:pt>
                <c:pt idx="1">
                  <c:v>12830.2</c:v>
                </c:pt>
                <c:pt idx="2">
                  <c:v>17408.7</c:v>
                </c:pt>
                <c:pt idx="3">
                  <c:v>23221.7</c:v>
                </c:pt>
                <c:pt idx="4">
                  <c:v>24100.6</c:v>
                </c:pt>
                <c:pt idx="5">
                  <c:v>19525.5</c:v>
                </c:pt>
              </c:numCache>
            </c:numRef>
          </c:val>
          <c:smooth val="0"/>
          <c:extLst>
            <c:ext xmlns:c16="http://schemas.microsoft.com/office/drawing/2014/chart" uri="{C3380CC4-5D6E-409C-BE32-E72D297353CC}">
              <c16:uniqueId val="{00000008-0A28-4B78-BBAB-142B375C15CB}"/>
            </c:ext>
          </c:extLst>
        </c:ser>
        <c:dLbls>
          <c:showLegendKey val="0"/>
          <c:showVal val="0"/>
          <c:showCatName val="0"/>
          <c:showSerName val="0"/>
          <c:showPercent val="0"/>
          <c:showBubbleSize val="0"/>
        </c:dLbls>
        <c:marker val="1"/>
        <c:smooth val="0"/>
        <c:axId val="3"/>
        <c:axId val="4"/>
      </c:lineChart>
      <c:catAx>
        <c:axId val="49401412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150000"/>
        </c:scaling>
        <c:delete val="0"/>
        <c:axPos val="l"/>
        <c:title>
          <c:tx>
            <c:rich>
              <a:bodyPr rot="0" vert="horz"/>
              <a:lstStyle/>
              <a:p>
                <a:pPr algn="ctr">
                  <a:defRPr sz="800" b="1" i="0" u="none" strike="noStrike" baseline="0">
                    <a:solidFill>
                      <a:srgbClr val="000000"/>
                    </a:solidFill>
                    <a:latin typeface="Times New Roman"/>
                    <a:ea typeface="Times New Roman"/>
                    <a:cs typeface="Times New Roman"/>
                  </a:defRPr>
                </a:pPr>
                <a:r>
                  <a:rPr lang="en-US"/>
                  <a:t>bln.tenge</a:t>
                </a:r>
              </a:p>
            </c:rich>
          </c:tx>
          <c:layout>
            <c:manualLayout>
              <c:xMode val="edge"/>
              <c:yMode val="edge"/>
              <c:x val="0.10047862539658312"/>
              <c:y val="2.4875742749838455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14120"/>
        <c:crosses val="autoZero"/>
        <c:crossBetween val="between"/>
        <c:majorUnit val="500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rot="0" vert="horz"/>
              <a:lstStyle/>
              <a:p>
                <a:pPr algn="ctr">
                  <a:defRPr sz="800" b="1" i="0" u="none" strike="noStrike" baseline="0">
                    <a:solidFill>
                      <a:srgbClr val="000000"/>
                    </a:solidFill>
                    <a:latin typeface="Times New Roman"/>
                    <a:ea typeface="Times New Roman"/>
                    <a:cs typeface="Times New Roman"/>
                  </a:defRPr>
                </a:pPr>
                <a:r>
                  <a:rPr lang="en-US"/>
                  <a:t>ths.tr.</a:t>
                </a:r>
              </a:p>
            </c:rich>
          </c:tx>
          <c:layout>
            <c:manualLayout>
              <c:xMode val="edge"/>
              <c:yMode val="edge"/>
              <c:x val="0.84689127119977203"/>
              <c:y val="2.4875742749838455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10000"/>
      </c:valAx>
      <c:spPr>
        <a:noFill/>
        <a:ln w="25400">
          <a:noFill/>
        </a:ln>
      </c:spPr>
    </c:plotArea>
    <c:legend>
      <c:legendPos val="r"/>
      <c:layout>
        <c:manualLayout>
          <c:xMode val="edge"/>
          <c:yMode val="edge"/>
          <c:x val="0.17543886974006576"/>
          <c:y val="0.85572555059444277"/>
          <c:w val="0.67304730027552495"/>
          <c:h val="0.10945326809928919"/>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paperSize="9" orientation="landscape" verticalDpi="0"/>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78170289713992"/>
          <c:y val="0.16216216216216217"/>
          <c:w val="0.71770446711845082"/>
          <c:h val="0.4756756756756757"/>
        </c:manualLayout>
      </c:layout>
      <c:barChart>
        <c:barDir val="col"/>
        <c:grouping val="clustered"/>
        <c:varyColors val="0"/>
        <c:ser>
          <c:idx val="1"/>
          <c:order val="0"/>
          <c:tx>
            <c:strRef>
              <c:f>'Figure 7.1.1.2'!$B$5</c:f>
              <c:strCache>
                <c:ptCount val="1"/>
                <c:pt idx="0">
                  <c:v>Payments volume, in bln.tenge</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7.1.1.2'!$C$4:$H$4</c:f>
              <c:strCache>
                <c:ptCount val="6"/>
                <c:pt idx="0">
                  <c:v>2002</c:v>
                </c:pt>
                <c:pt idx="1">
                  <c:v>2003</c:v>
                </c:pt>
                <c:pt idx="2">
                  <c:v>2004</c:v>
                </c:pt>
                <c:pt idx="3">
                  <c:v>2005</c:v>
                </c:pt>
                <c:pt idx="4">
                  <c:v>2006</c:v>
                </c:pt>
                <c:pt idx="5">
                  <c:v>10 months of 2007*</c:v>
                </c:pt>
              </c:strCache>
            </c:strRef>
          </c:cat>
          <c:val>
            <c:numRef>
              <c:f>'Figure 7.1.1.2'!$C$5:$H$5</c:f>
              <c:numCache>
                <c:formatCode>#\ ##0.0</c:formatCode>
                <c:ptCount val="6"/>
                <c:pt idx="0">
                  <c:v>14786.2</c:v>
                </c:pt>
                <c:pt idx="1">
                  <c:v>21595.200000000001</c:v>
                </c:pt>
                <c:pt idx="2">
                  <c:v>29101.200000000001</c:v>
                </c:pt>
                <c:pt idx="3">
                  <c:v>50257.599999999999</c:v>
                </c:pt>
                <c:pt idx="4">
                  <c:v>92775.8</c:v>
                </c:pt>
                <c:pt idx="5">
                  <c:v>120384.7</c:v>
                </c:pt>
              </c:numCache>
            </c:numRef>
          </c:val>
          <c:extLst>
            <c:ext xmlns:c16="http://schemas.microsoft.com/office/drawing/2014/chart" uri="{C3380CC4-5D6E-409C-BE32-E72D297353CC}">
              <c16:uniqueId val="{00000000-151E-4793-8B59-53A7CD2428DB}"/>
            </c:ext>
          </c:extLst>
        </c:ser>
        <c:dLbls>
          <c:showLegendKey val="0"/>
          <c:showVal val="0"/>
          <c:showCatName val="0"/>
          <c:showSerName val="0"/>
          <c:showPercent val="0"/>
          <c:showBubbleSize val="0"/>
        </c:dLbls>
        <c:gapWidth val="150"/>
        <c:axId val="494016416"/>
        <c:axId val="1"/>
      </c:barChart>
      <c:lineChart>
        <c:grouping val="standard"/>
        <c:varyColors val="0"/>
        <c:ser>
          <c:idx val="0"/>
          <c:order val="1"/>
          <c:tx>
            <c:strRef>
              <c:f>'Figure 7.1.1.2'!$B$6</c:f>
              <c:strCache>
                <c:ptCount val="1"/>
                <c:pt idx="0">
                  <c:v>Number of payments, in ths.transactions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Mode val="edge"/>
                  <c:yMode val="edge"/>
                  <c:x val="0.15630008395024039"/>
                  <c:y val="0.36216216216216218"/>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51E-4793-8B59-53A7CD2428DB}"/>
                </c:ext>
              </c:extLst>
            </c:dLbl>
            <c:dLbl>
              <c:idx val="1"/>
              <c:layout>
                <c:manualLayout>
                  <c:xMode val="edge"/>
                  <c:yMode val="edge"/>
                  <c:x val="0.27591749513664887"/>
                  <c:y val="0.34054054054054056"/>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51E-4793-8B59-53A7CD2428DB}"/>
                </c:ext>
              </c:extLst>
            </c:dLbl>
            <c:dLbl>
              <c:idx val="2"/>
              <c:layout>
                <c:manualLayout>
                  <c:xMode val="edge"/>
                  <c:yMode val="edge"/>
                  <c:x val="0.390750209875601"/>
                  <c:y val="0.21621621621621623"/>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51E-4793-8B59-53A7CD2428DB}"/>
                </c:ext>
              </c:extLst>
            </c:dLbl>
            <c:dLbl>
              <c:idx val="3"/>
              <c:layout>
                <c:manualLayout>
                  <c:xMode val="edge"/>
                  <c:yMode val="edge"/>
                  <c:x val="0.5183421151411034"/>
                  <c:y val="0.13513513513513514"/>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51E-4793-8B59-53A7CD2428DB}"/>
                </c:ext>
              </c:extLst>
            </c:dLbl>
            <c:dLbl>
              <c:idx val="4"/>
              <c:layout>
                <c:manualLayout>
                  <c:xMode val="edge"/>
                  <c:yMode val="edge"/>
                  <c:x val="0.63795952632751185"/>
                  <c:y val="0.12972972972972974"/>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51E-4793-8B59-53A7CD2428DB}"/>
                </c:ext>
              </c:extLst>
            </c:dLbl>
            <c:dLbl>
              <c:idx val="5"/>
              <c:layout>
                <c:manualLayout>
                  <c:xMode val="edge"/>
                  <c:yMode val="edge"/>
                  <c:x val="0.75438713988228279"/>
                  <c:y val="0.29189189189189191"/>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51E-4793-8B59-53A7CD2428DB}"/>
                </c:ext>
              </c:extLst>
            </c:dLbl>
            <c:spPr>
              <a:noFill/>
              <a:ln w="25400">
                <a:noFill/>
              </a:ln>
            </c:spPr>
            <c:txPr>
              <a:bodyPr wrap="square" lIns="38100" tIns="19050" rIns="38100" bIns="19050" anchor="ctr">
                <a:spAutoFit/>
              </a:bodyPr>
              <a:lstStyle/>
              <a:p>
                <a:pPr>
                  <a:defRPr sz="800" b="1" i="1"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7.1.1.2'!$C$4:$H$4</c:f>
              <c:strCache>
                <c:ptCount val="6"/>
                <c:pt idx="0">
                  <c:v>2002</c:v>
                </c:pt>
                <c:pt idx="1">
                  <c:v>2003</c:v>
                </c:pt>
                <c:pt idx="2">
                  <c:v>2004</c:v>
                </c:pt>
                <c:pt idx="3">
                  <c:v>2005</c:v>
                </c:pt>
                <c:pt idx="4">
                  <c:v>2006</c:v>
                </c:pt>
                <c:pt idx="5">
                  <c:v>10 months of 2007*</c:v>
                </c:pt>
              </c:strCache>
            </c:strRef>
          </c:cat>
          <c:val>
            <c:numRef>
              <c:f>'Figure 7.1.1.2'!$C$6:$H$6</c:f>
              <c:numCache>
                <c:formatCode>#\ ##0.0</c:formatCode>
                <c:ptCount val="6"/>
                <c:pt idx="0">
                  <c:v>3216.7</c:v>
                </c:pt>
                <c:pt idx="1">
                  <c:v>3641.3</c:v>
                </c:pt>
                <c:pt idx="2">
                  <c:v>6196.6</c:v>
                </c:pt>
                <c:pt idx="3">
                  <c:v>7935.5</c:v>
                </c:pt>
                <c:pt idx="4">
                  <c:v>8293.2000000000007</c:v>
                </c:pt>
                <c:pt idx="5">
                  <c:v>6902.9</c:v>
                </c:pt>
              </c:numCache>
            </c:numRef>
          </c:val>
          <c:smooth val="0"/>
          <c:extLst>
            <c:ext xmlns:c16="http://schemas.microsoft.com/office/drawing/2014/chart" uri="{C3380CC4-5D6E-409C-BE32-E72D297353CC}">
              <c16:uniqueId val="{00000007-151E-4793-8B59-53A7CD2428DB}"/>
            </c:ext>
          </c:extLst>
        </c:ser>
        <c:dLbls>
          <c:showLegendKey val="0"/>
          <c:showVal val="0"/>
          <c:showCatName val="0"/>
          <c:showSerName val="0"/>
          <c:showPercent val="0"/>
          <c:showBubbleSize val="0"/>
        </c:dLbls>
        <c:marker val="1"/>
        <c:smooth val="0"/>
        <c:axId val="3"/>
        <c:axId val="4"/>
      </c:lineChart>
      <c:catAx>
        <c:axId val="49401641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150000"/>
        </c:scaling>
        <c:delete val="0"/>
        <c:axPos val="l"/>
        <c:title>
          <c:tx>
            <c:rich>
              <a:bodyPr rot="0" vert="horz"/>
              <a:lstStyle/>
              <a:p>
                <a:pPr algn="ctr">
                  <a:defRPr sz="800" b="1" i="0" u="none" strike="noStrike" baseline="0">
                    <a:solidFill>
                      <a:srgbClr val="000000"/>
                    </a:solidFill>
                    <a:latin typeface="Times New Roman"/>
                    <a:ea typeface="Times New Roman"/>
                    <a:cs typeface="Times New Roman"/>
                  </a:defRPr>
                </a:pPr>
                <a:r>
                  <a:rPr lang="en-US"/>
                  <a:t>bln.tenge</a:t>
                </a:r>
              </a:p>
            </c:rich>
          </c:tx>
          <c:layout>
            <c:manualLayout>
              <c:xMode val="edge"/>
              <c:yMode val="edge"/>
              <c:x val="0.10047862539658312"/>
              <c:y val="2.7027027027027029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16416"/>
        <c:crosses val="autoZero"/>
        <c:crossBetween val="between"/>
        <c:majorUnit val="500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rot="0" vert="horz"/>
              <a:lstStyle/>
              <a:p>
                <a:pPr algn="ctr">
                  <a:defRPr sz="800" b="1" i="0" u="none" strike="noStrike" baseline="0">
                    <a:solidFill>
                      <a:srgbClr val="000000"/>
                    </a:solidFill>
                    <a:latin typeface="Times New Roman"/>
                    <a:ea typeface="Times New Roman"/>
                    <a:cs typeface="Times New Roman"/>
                  </a:defRPr>
                </a:pPr>
                <a:r>
                  <a:rPr lang="en-US"/>
                  <a:t>ths.tr.</a:t>
                </a:r>
              </a:p>
            </c:rich>
          </c:tx>
          <c:layout>
            <c:manualLayout>
              <c:xMode val="edge"/>
              <c:yMode val="edge"/>
              <c:x val="0.82934738422576537"/>
              <c:y val="2.7027027027027029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2500"/>
      </c:valAx>
      <c:spPr>
        <a:noFill/>
        <a:ln w="25400">
          <a:noFill/>
        </a:ln>
      </c:spPr>
    </c:plotArea>
    <c:legend>
      <c:legendPos val="r"/>
      <c:layout>
        <c:manualLayout>
          <c:xMode val="edge"/>
          <c:yMode val="edge"/>
          <c:x val="0.17703376855588454"/>
          <c:y val="0.84324324324324329"/>
          <c:w val="0.6475289192224245"/>
          <c:h val="0.11891891891891893"/>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paperSize="9" orientation="landscape" verticalDpi="0"/>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0480182914958"/>
          <c:y val="0.13513513513513514"/>
          <c:w val="0.76236163396137668"/>
          <c:h val="0.50810810810810814"/>
        </c:manualLayout>
      </c:layout>
      <c:barChart>
        <c:barDir val="col"/>
        <c:grouping val="clustered"/>
        <c:varyColors val="0"/>
        <c:ser>
          <c:idx val="1"/>
          <c:order val="0"/>
          <c:tx>
            <c:strRef>
              <c:f>'Figure 7.1.1.3'!$B$5</c:f>
              <c:strCache>
                <c:ptCount val="1"/>
                <c:pt idx="0">
                  <c:v>Payments volume, in bln.tenge</c:v>
                </c:pt>
              </c:strCache>
            </c:strRef>
          </c:tx>
          <c:spPr>
            <a:solidFill>
              <a:srgbClr val="CCFFFF"/>
            </a:solidFill>
            <a:ln w="12700">
              <a:solidFill>
                <a:srgbClr val="000000"/>
              </a:solidFill>
              <a:prstDash val="solid"/>
            </a:ln>
          </c:spPr>
          <c:invertIfNegative val="0"/>
          <c:dLbls>
            <c:dLbl>
              <c:idx val="0"/>
              <c:layout>
                <c:manualLayout>
                  <c:xMode val="edge"/>
                  <c:yMode val="edge"/>
                  <c:x val="0.14992048868696528"/>
                  <c:y val="0.4702702702702703"/>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A1B-4B6A-BCEE-E091EEEC3A62}"/>
                </c:ext>
              </c:extLst>
            </c:dLbl>
            <c:dLbl>
              <c:idx val="1"/>
              <c:layout>
                <c:manualLayout>
                  <c:xMode val="edge"/>
                  <c:yMode val="edge"/>
                  <c:x val="0.27591749513664887"/>
                  <c:y val="0.45405405405405408"/>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1B-4B6A-BCEE-E091EEEC3A62}"/>
                </c:ext>
              </c:extLst>
            </c:dLbl>
            <c:dLbl>
              <c:idx val="2"/>
              <c:layout>
                <c:manualLayout>
                  <c:xMode val="edge"/>
                  <c:yMode val="edge"/>
                  <c:x val="0.40350940040215122"/>
                  <c:y val="0.42702702702702705"/>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1B-4B6A-BCEE-E091EEEC3A62}"/>
                </c:ext>
              </c:extLst>
            </c:dLbl>
            <c:dLbl>
              <c:idx val="3"/>
              <c:layout>
                <c:manualLayout>
                  <c:xMode val="edge"/>
                  <c:yMode val="edge"/>
                  <c:x val="0.52153191277274091"/>
                  <c:y val="0.36216216216216218"/>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1B-4B6A-BCEE-E091EEEC3A62}"/>
                </c:ext>
              </c:extLst>
            </c:dLbl>
            <c:dLbl>
              <c:idx val="4"/>
              <c:layout>
                <c:manualLayout>
                  <c:xMode val="edge"/>
                  <c:yMode val="edge"/>
                  <c:x val="0.65231361566988089"/>
                  <c:y val="0.24324324324324326"/>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A1B-4B6A-BCEE-E091EEEC3A62}"/>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7.1.1.3'!$C$4:$H$4</c:f>
              <c:strCache>
                <c:ptCount val="6"/>
                <c:pt idx="0">
                  <c:v>2002</c:v>
                </c:pt>
                <c:pt idx="1">
                  <c:v>2003</c:v>
                </c:pt>
                <c:pt idx="2">
                  <c:v>2004</c:v>
                </c:pt>
                <c:pt idx="3">
                  <c:v>2005</c:v>
                </c:pt>
                <c:pt idx="4">
                  <c:v>2006</c:v>
                </c:pt>
                <c:pt idx="5">
                  <c:v>10 months of 2007*</c:v>
                </c:pt>
              </c:strCache>
            </c:strRef>
          </c:cat>
          <c:val>
            <c:numRef>
              <c:f>'Figure 7.1.1.3'!$C$5:$H$5</c:f>
              <c:numCache>
                <c:formatCode>#\ ##0.0</c:formatCode>
                <c:ptCount val="6"/>
                <c:pt idx="0">
                  <c:v>675.9</c:v>
                </c:pt>
                <c:pt idx="1">
                  <c:v>816.7</c:v>
                </c:pt>
                <c:pt idx="2">
                  <c:v>942.8</c:v>
                </c:pt>
                <c:pt idx="3">
                  <c:v>1448.1</c:v>
                </c:pt>
                <c:pt idx="4">
                  <c:v>1931.3</c:v>
                </c:pt>
                <c:pt idx="5">
                  <c:v>1895</c:v>
                </c:pt>
              </c:numCache>
            </c:numRef>
          </c:val>
          <c:extLst>
            <c:ext xmlns:c16="http://schemas.microsoft.com/office/drawing/2014/chart" uri="{C3380CC4-5D6E-409C-BE32-E72D297353CC}">
              <c16:uniqueId val="{00000005-DA1B-4B6A-BCEE-E091EEEC3A62}"/>
            </c:ext>
          </c:extLst>
        </c:ser>
        <c:dLbls>
          <c:showLegendKey val="0"/>
          <c:showVal val="0"/>
          <c:showCatName val="0"/>
          <c:showSerName val="0"/>
          <c:showPercent val="0"/>
          <c:showBubbleSize val="0"/>
        </c:dLbls>
        <c:gapWidth val="140"/>
        <c:axId val="494024944"/>
        <c:axId val="1"/>
      </c:barChart>
      <c:lineChart>
        <c:grouping val="standard"/>
        <c:varyColors val="0"/>
        <c:ser>
          <c:idx val="0"/>
          <c:order val="1"/>
          <c:tx>
            <c:strRef>
              <c:f>'Figure 7.1.1.3'!$B$6</c:f>
              <c:strCache>
                <c:ptCount val="1"/>
                <c:pt idx="0">
                  <c:v>Number of payments, in ths.transactions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Mode val="edge"/>
                  <c:yMode val="edge"/>
                  <c:x val="0.13556639934459627"/>
                  <c:y val="0.2810810810810811"/>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A1B-4B6A-BCEE-E091EEEC3A62}"/>
                </c:ext>
              </c:extLst>
            </c:dLbl>
            <c:dLbl>
              <c:idx val="1"/>
              <c:layout>
                <c:manualLayout>
                  <c:xMode val="edge"/>
                  <c:yMode val="edge"/>
                  <c:x val="0.26315830461009865"/>
                  <c:y val="0.25405405405405407"/>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A1B-4B6A-BCEE-E091EEEC3A62}"/>
                </c:ext>
              </c:extLst>
            </c:dLbl>
            <c:dLbl>
              <c:idx val="2"/>
              <c:layout>
                <c:manualLayout>
                  <c:xMode val="edge"/>
                  <c:yMode val="edge"/>
                  <c:x val="0.38437061461232591"/>
                  <c:y val="0.19459459459459461"/>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A1B-4B6A-BCEE-E091EEEC3A62}"/>
                </c:ext>
              </c:extLst>
            </c:dLbl>
            <c:dLbl>
              <c:idx val="3"/>
              <c:layout>
                <c:manualLayout>
                  <c:xMode val="edge"/>
                  <c:yMode val="edge"/>
                  <c:x val="0.52153191277274091"/>
                  <c:y val="8.1081081081081086E-2"/>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A1B-4B6A-BCEE-E091EEEC3A62}"/>
                </c:ext>
              </c:extLst>
            </c:dLbl>
            <c:dLbl>
              <c:idx val="4"/>
              <c:layout>
                <c:manualLayout>
                  <c:xMode val="edge"/>
                  <c:yMode val="edge"/>
                  <c:x val="0.63795952632751185"/>
                  <c:y val="2.7027027027027029E-2"/>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A1B-4B6A-BCEE-E091EEEC3A62}"/>
                </c:ext>
              </c:extLst>
            </c:dLbl>
            <c:dLbl>
              <c:idx val="5"/>
              <c:layout>
                <c:manualLayout>
                  <c:xMode val="edge"/>
                  <c:yMode val="edge"/>
                  <c:x val="0.77671572330374572"/>
                  <c:y val="0.2864864864864865"/>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A1B-4B6A-BCEE-E091EEEC3A62}"/>
                </c:ext>
              </c:extLst>
            </c:dLbl>
            <c:spPr>
              <a:noFill/>
              <a:ln w="25400">
                <a:noFill/>
              </a:ln>
            </c:spPr>
            <c:txPr>
              <a:bodyPr wrap="square" lIns="38100" tIns="19050" rIns="38100" bIns="19050" anchor="ctr">
                <a:spAutoFit/>
              </a:bodyPr>
              <a:lstStyle/>
              <a:p>
                <a:pPr>
                  <a:defRPr sz="800" b="1" i="1"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7.1.1.3'!$C$4:$H$4</c:f>
              <c:strCache>
                <c:ptCount val="6"/>
                <c:pt idx="0">
                  <c:v>2002</c:v>
                </c:pt>
                <c:pt idx="1">
                  <c:v>2003</c:v>
                </c:pt>
                <c:pt idx="2">
                  <c:v>2004</c:v>
                </c:pt>
                <c:pt idx="3">
                  <c:v>2005</c:v>
                </c:pt>
                <c:pt idx="4">
                  <c:v>2006</c:v>
                </c:pt>
                <c:pt idx="5">
                  <c:v>10 months of 2007*</c:v>
                </c:pt>
              </c:strCache>
            </c:strRef>
          </c:cat>
          <c:val>
            <c:numRef>
              <c:f>'Figure 7.1.1.3'!$C$6:$H$6</c:f>
              <c:numCache>
                <c:formatCode>#\ ##0.0</c:formatCode>
                <c:ptCount val="6"/>
                <c:pt idx="0">
                  <c:v>8308.5</c:v>
                </c:pt>
                <c:pt idx="1">
                  <c:v>9189</c:v>
                </c:pt>
                <c:pt idx="2">
                  <c:v>11212.1</c:v>
                </c:pt>
                <c:pt idx="3">
                  <c:v>15286.2</c:v>
                </c:pt>
                <c:pt idx="4">
                  <c:v>15807.4</c:v>
                </c:pt>
                <c:pt idx="5">
                  <c:v>12622.6</c:v>
                </c:pt>
              </c:numCache>
            </c:numRef>
          </c:val>
          <c:smooth val="0"/>
          <c:extLst>
            <c:ext xmlns:c16="http://schemas.microsoft.com/office/drawing/2014/chart" uri="{C3380CC4-5D6E-409C-BE32-E72D297353CC}">
              <c16:uniqueId val="{0000000C-DA1B-4B6A-BCEE-E091EEEC3A62}"/>
            </c:ext>
          </c:extLst>
        </c:ser>
        <c:dLbls>
          <c:showLegendKey val="0"/>
          <c:showVal val="0"/>
          <c:showCatName val="0"/>
          <c:showSerName val="0"/>
          <c:showPercent val="0"/>
          <c:showBubbleSize val="0"/>
        </c:dLbls>
        <c:marker val="1"/>
        <c:smooth val="0"/>
        <c:axId val="3"/>
        <c:axId val="4"/>
      </c:lineChart>
      <c:catAx>
        <c:axId val="49402494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2000"/>
        </c:scaling>
        <c:delete val="0"/>
        <c:axPos val="l"/>
        <c:title>
          <c:tx>
            <c:rich>
              <a:bodyPr rot="0" vert="horz"/>
              <a:lstStyle/>
              <a:p>
                <a:pPr algn="ctr">
                  <a:defRPr sz="800" b="1" i="0" u="none" strike="noStrike" baseline="0">
                    <a:solidFill>
                      <a:srgbClr val="000000"/>
                    </a:solidFill>
                    <a:latin typeface="Times New Roman"/>
                    <a:ea typeface="Times New Roman"/>
                    <a:cs typeface="Times New Roman"/>
                  </a:defRPr>
                </a:pPr>
                <a:r>
                  <a:rPr lang="en-US"/>
                  <a:t>bln.tenge</a:t>
                </a:r>
              </a:p>
            </c:rich>
          </c:tx>
          <c:layout>
            <c:manualLayout>
              <c:xMode val="edge"/>
              <c:yMode val="edge"/>
              <c:x val="0.10366842302822067"/>
              <c:y val="2.7027027027027029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24944"/>
        <c:crosses val="autoZero"/>
        <c:crossBetween val="between"/>
        <c:majorUnit val="5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8000"/>
        </c:scaling>
        <c:delete val="0"/>
        <c:axPos val="r"/>
        <c:title>
          <c:tx>
            <c:rich>
              <a:bodyPr rot="0" vert="horz"/>
              <a:lstStyle/>
              <a:p>
                <a:pPr algn="ctr">
                  <a:defRPr sz="800" b="1" i="0" u="none" strike="noStrike" baseline="0">
                    <a:solidFill>
                      <a:srgbClr val="000000"/>
                    </a:solidFill>
                    <a:latin typeface="Times New Roman"/>
                    <a:ea typeface="Times New Roman"/>
                    <a:cs typeface="Times New Roman"/>
                  </a:defRPr>
                </a:pPr>
                <a:r>
                  <a:rPr lang="en-US"/>
                  <a:t>ths.tr.</a:t>
                </a:r>
              </a:p>
            </c:rich>
          </c:tx>
          <c:layout>
            <c:manualLayout>
              <c:xMode val="edge"/>
              <c:yMode val="edge"/>
              <c:x val="0.85008106883140955"/>
              <c:y val="2.7027027027027029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3000"/>
      </c:valAx>
      <c:spPr>
        <a:noFill/>
        <a:ln w="25400">
          <a:noFill/>
        </a:ln>
      </c:spPr>
    </c:plotArea>
    <c:legend>
      <c:legendPos val="r"/>
      <c:layout>
        <c:manualLayout>
          <c:xMode val="edge"/>
          <c:yMode val="edge"/>
          <c:x val="0.17862866737170333"/>
          <c:y val="0.84324324324324329"/>
          <c:w val="0.6475289192224245"/>
          <c:h val="0.11891891891891893"/>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233119018695742E-2"/>
          <c:y val="9.6000187500366208E-2"/>
          <c:w val="0.81796213445527544"/>
          <c:h val="0.66000128906501776"/>
        </c:manualLayout>
      </c:layout>
      <c:lineChart>
        <c:grouping val="standard"/>
        <c:varyColors val="0"/>
        <c:ser>
          <c:idx val="0"/>
          <c:order val="0"/>
          <c:tx>
            <c:strRef>
              <c:f>'Figure 1.2.5'!$C$4</c:f>
              <c:strCache>
                <c:ptCount val="1"/>
                <c:pt idx="0">
                  <c:v>USA</c:v>
                </c:pt>
              </c:strCache>
            </c:strRef>
          </c:tx>
          <c:spPr>
            <a:ln w="12700">
              <a:solidFill>
                <a:srgbClr val="800000"/>
              </a:solidFill>
              <a:prstDash val="solid"/>
            </a:ln>
          </c:spPr>
          <c:marker>
            <c:symbol val="circle"/>
            <c:size val="4"/>
            <c:spPr>
              <a:solidFill>
                <a:srgbClr val="800000"/>
              </a:solidFill>
              <a:ln>
                <a:solidFill>
                  <a:srgbClr val="800000"/>
                </a:solidFill>
                <a:prstDash val="solid"/>
              </a:ln>
            </c:spPr>
          </c:marker>
          <c:cat>
            <c:numRef>
              <c:f>'Figure 1.2.5'!$B$5:$B$39</c:f>
              <c:numCache>
                <c:formatCode>m/d/yyyy</c:formatCode>
                <c:ptCount val="35"/>
                <c:pt idx="0">
                  <c:v>38352</c:v>
                </c:pt>
                <c:pt idx="1">
                  <c:v>38383</c:v>
                </c:pt>
                <c:pt idx="2">
                  <c:v>38411</c:v>
                </c:pt>
                <c:pt idx="3">
                  <c:v>38442</c:v>
                </c:pt>
                <c:pt idx="4">
                  <c:v>38471</c:v>
                </c:pt>
                <c:pt idx="5">
                  <c:v>38503</c:v>
                </c:pt>
                <c:pt idx="6">
                  <c:v>38533</c:v>
                </c:pt>
                <c:pt idx="7">
                  <c:v>38562</c:v>
                </c:pt>
                <c:pt idx="8">
                  <c:v>38595</c:v>
                </c:pt>
                <c:pt idx="9">
                  <c:v>38625</c:v>
                </c:pt>
                <c:pt idx="10">
                  <c:v>38656</c:v>
                </c:pt>
                <c:pt idx="11">
                  <c:v>38686</c:v>
                </c:pt>
                <c:pt idx="12">
                  <c:v>38716</c:v>
                </c:pt>
                <c:pt idx="13">
                  <c:v>38748</c:v>
                </c:pt>
                <c:pt idx="14">
                  <c:v>38776</c:v>
                </c:pt>
                <c:pt idx="15">
                  <c:v>38807</c:v>
                </c:pt>
                <c:pt idx="16">
                  <c:v>38835</c:v>
                </c:pt>
                <c:pt idx="17">
                  <c:v>38868</c:v>
                </c:pt>
                <c:pt idx="18">
                  <c:v>38898</c:v>
                </c:pt>
                <c:pt idx="19">
                  <c:v>38929</c:v>
                </c:pt>
                <c:pt idx="20">
                  <c:v>38960</c:v>
                </c:pt>
                <c:pt idx="21">
                  <c:v>38989</c:v>
                </c:pt>
                <c:pt idx="22">
                  <c:v>39021</c:v>
                </c:pt>
                <c:pt idx="23">
                  <c:v>39051</c:v>
                </c:pt>
                <c:pt idx="24">
                  <c:v>39080</c:v>
                </c:pt>
                <c:pt idx="25">
                  <c:v>39113</c:v>
                </c:pt>
                <c:pt idx="26">
                  <c:v>39141</c:v>
                </c:pt>
                <c:pt idx="27">
                  <c:v>39171</c:v>
                </c:pt>
                <c:pt idx="28">
                  <c:v>39202</c:v>
                </c:pt>
                <c:pt idx="29">
                  <c:v>39233</c:v>
                </c:pt>
                <c:pt idx="30">
                  <c:v>39262</c:v>
                </c:pt>
                <c:pt idx="31">
                  <c:v>39294</c:v>
                </c:pt>
                <c:pt idx="32">
                  <c:v>39325</c:v>
                </c:pt>
                <c:pt idx="33">
                  <c:v>39353</c:v>
                </c:pt>
                <c:pt idx="34">
                  <c:v>39386</c:v>
                </c:pt>
              </c:numCache>
            </c:numRef>
          </c:cat>
          <c:val>
            <c:numRef>
              <c:f>'Figure 1.2.5'!$C$5:$C$39</c:f>
              <c:numCache>
                <c:formatCode>General</c:formatCode>
                <c:ptCount val="35"/>
                <c:pt idx="0">
                  <c:v>4.218</c:v>
                </c:pt>
                <c:pt idx="1">
                  <c:v>4.1280000000000001</c:v>
                </c:pt>
                <c:pt idx="2">
                  <c:v>4.3769999999999998</c:v>
                </c:pt>
                <c:pt idx="3">
                  <c:v>4.4809999999999999</c:v>
                </c:pt>
                <c:pt idx="4">
                  <c:v>4.1980000000000004</c:v>
                </c:pt>
                <c:pt idx="5">
                  <c:v>3.9809999999999999</c:v>
                </c:pt>
                <c:pt idx="6">
                  <c:v>3.9130000000000003</c:v>
                </c:pt>
                <c:pt idx="7">
                  <c:v>4.2759999999999998</c:v>
                </c:pt>
                <c:pt idx="8">
                  <c:v>4.0140000000000002</c:v>
                </c:pt>
                <c:pt idx="9">
                  <c:v>4.3239999999999998</c:v>
                </c:pt>
                <c:pt idx="10">
                  <c:v>4.5510000000000002</c:v>
                </c:pt>
                <c:pt idx="11">
                  <c:v>4.484</c:v>
                </c:pt>
                <c:pt idx="12">
                  <c:v>4.391</c:v>
                </c:pt>
                <c:pt idx="13">
                  <c:v>4.5149999999999997</c:v>
                </c:pt>
                <c:pt idx="14">
                  <c:v>4.5510000000000002</c:v>
                </c:pt>
                <c:pt idx="15">
                  <c:v>4.8469999999999995</c:v>
                </c:pt>
                <c:pt idx="16">
                  <c:v>5.05</c:v>
                </c:pt>
                <c:pt idx="17">
                  <c:v>5.1189999999999998</c:v>
                </c:pt>
                <c:pt idx="18">
                  <c:v>5.1360000000000001</c:v>
                </c:pt>
                <c:pt idx="19">
                  <c:v>4.9790000000000001</c:v>
                </c:pt>
                <c:pt idx="20">
                  <c:v>4.726</c:v>
                </c:pt>
                <c:pt idx="21">
                  <c:v>4.6280000000000001</c:v>
                </c:pt>
                <c:pt idx="22">
                  <c:v>4.5979999999999999</c:v>
                </c:pt>
                <c:pt idx="23">
                  <c:v>4.4580000000000002</c:v>
                </c:pt>
                <c:pt idx="24">
                  <c:v>4.702</c:v>
                </c:pt>
                <c:pt idx="25">
                  <c:v>4.8079999999999998</c:v>
                </c:pt>
                <c:pt idx="26">
                  <c:v>4.5659999999999998</c:v>
                </c:pt>
                <c:pt idx="27">
                  <c:v>4.6440000000000001</c:v>
                </c:pt>
                <c:pt idx="28">
                  <c:v>4.6219999999999999</c:v>
                </c:pt>
                <c:pt idx="29">
                  <c:v>4.8879999999999999</c:v>
                </c:pt>
                <c:pt idx="30">
                  <c:v>5.024</c:v>
                </c:pt>
                <c:pt idx="31">
                  <c:v>4.7389999999999999</c:v>
                </c:pt>
                <c:pt idx="32">
                  <c:v>4.5289999999999999</c:v>
                </c:pt>
                <c:pt idx="33">
                  <c:v>4.5869999999999997</c:v>
                </c:pt>
                <c:pt idx="34">
                  <c:v>4.4710000000000001</c:v>
                </c:pt>
              </c:numCache>
            </c:numRef>
          </c:val>
          <c:smooth val="0"/>
          <c:extLst>
            <c:ext xmlns:c16="http://schemas.microsoft.com/office/drawing/2014/chart" uri="{C3380CC4-5D6E-409C-BE32-E72D297353CC}">
              <c16:uniqueId val="{00000000-5B2F-4043-A85F-B5D216A2DCD0}"/>
            </c:ext>
          </c:extLst>
        </c:ser>
        <c:ser>
          <c:idx val="1"/>
          <c:order val="1"/>
          <c:tx>
            <c:strRef>
              <c:f>'Figure 1.2.5'!$D$4</c:f>
              <c:strCache>
                <c:ptCount val="1"/>
                <c:pt idx="0">
                  <c:v>Great Britain</c:v>
                </c:pt>
              </c:strCache>
            </c:strRef>
          </c:tx>
          <c:spPr>
            <a:ln w="12700">
              <a:solidFill>
                <a:srgbClr val="333399"/>
              </a:solidFill>
              <a:prstDash val="solid"/>
            </a:ln>
          </c:spPr>
          <c:marker>
            <c:symbol val="diamond"/>
            <c:size val="4"/>
            <c:spPr>
              <a:solidFill>
                <a:srgbClr val="000080"/>
              </a:solidFill>
              <a:ln>
                <a:solidFill>
                  <a:srgbClr val="000080"/>
                </a:solidFill>
                <a:prstDash val="solid"/>
              </a:ln>
            </c:spPr>
          </c:marker>
          <c:cat>
            <c:numRef>
              <c:f>'Figure 1.2.5'!$B$5:$B$39</c:f>
              <c:numCache>
                <c:formatCode>m/d/yyyy</c:formatCode>
                <c:ptCount val="35"/>
                <c:pt idx="0">
                  <c:v>38352</c:v>
                </c:pt>
                <c:pt idx="1">
                  <c:v>38383</c:v>
                </c:pt>
                <c:pt idx="2">
                  <c:v>38411</c:v>
                </c:pt>
                <c:pt idx="3">
                  <c:v>38442</c:v>
                </c:pt>
                <c:pt idx="4">
                  <c:v>38471</c:v>
                </c:pt>
                <c:pt idx="5">
                  <c:v>38503</c:v>
                </c:pt>
                <c:pt idx="6">
                  <c:v>38533</c:v>
                </c:pt>
                <c:pt idx="7">
                  <c:v>38562</c:v>
                </c:pt>
                <c:pt idx="8">
                  <c:v>38595</c:v>
                </c:pt>
                <c:pt idx="9">
                  <c:v>38625</c:v>
                </c:pt>
                <c:pt idx="10">
                  <c:v>38656</c:v>
                </c:pt>
                <c:pt idx="11">
                  <c:v>38686</c:v>
                </c:pt>
                <c:pt idx="12">
                  <c:v>38716</c:v>
                </c:pt>
                <c:pt idx="13">
                  <c:v>38748</c:v>
                </c:pt>
                <c:pt idx="14">
                  <c:v>38776</c:v>
                </c:pt>
                <c:pt idx="15">
                  <c:v>38807</c:v>
                </c:pt>
                <c:pt idx="16">
                  <c:v>38835</c:v>
                </c:pt>
                <c:pt idx="17">
                  <c:v>38868</c:v>
                </c:pt>
                <c:pt idx="18">
                  <c:v>38898</c:v>
                </c:pt>
                <c:pt idx="19">
                  <c:v>38929</c:v>
                </c:pt>
                <c:pt idx="20">
                  <c:v>38960</c:v>
                </c:pt>
                <c:pt idx="21">
                  <c:v>38989</c:v>
                </c:pt>
                <c:pt idx="22">
                  <c:v>39021</c:v>
                </c:pt>
                <c:pt idx="23">
                  <c:v>39051</c:v>
                </c:pt>
                <c:pt idx="24">
                  <c:v>39080</c:v>
                </c:pt>
                <c:pt idx="25">
                  <c:v>39113</c:v>
                </c:pt>
                <c:pt idx="26">
                  <c:v>39141</c:v>
                </c:pt>
                <c:pt idx="27">
                  <c:v>39171</c:v>
                </c:pt>
                <c:pt idx="28">
                  <c:v>39202</c:v>
                </c:pt>
                <c:pt idx="29">
                  <c:v>39233</c:v>
                </c:pt>
                <c:pt idx="30">
                  <c:v>39262</c:v>
                </c:pt>
                <c:pt idx="31">
                  <c:v>39294</c:v>
                </c:pt>
                <c:pt idx="32">
                  <c:v>39325</c:v>
                </c:pt>
                <c:pt idx="33">
                  <c:v>39353</c:v>
                </c:pt>
                <c:pt idx="34">
                  <c:v>39386</c:v>
                </c:pt>
              </c:numCache>
            </c:numRef>
          </c:cat>
          <c:val>
            <c:numRef>
              <c:f>'Figure 1.2.5'!$D$5:$D$39</c:f>
              <c:numCache>
                <c:formatCode>General</c:formatCode>
                <c:ptCount val="35"/>
                <c:pt idx="0">
                  <c:v>4.5369999999999999</c:v>
                </c:pt>
                <c:pt idx="1">
                  <c:v>4.6059999999999999</c:v>
                </c:pt>
                <c:pt idx="2">
                  <c:v>4.7359999999999998</c:v>
                </c:pt>
                <c:pt idx="3">
                  <c:v>4.6989999999999998</c:v>
                </c:pt>
                <c:pt idx="4">
                  <c:v>4.5309999999999997</c:v>
                </c:pt>
                <c:pt idx="5">
                  <c:v>4.3150000000000004</c:v>
                </c:pt>
                <c:pt idx="6">
                  <c:v>4.173</c:v>
                </c:pt>
                <c:pt idx="7">
                  <c:v>4.3150000000000004</c:v>
                </c:pt>
                <c:pt idx="8">
                  <c:v>4.1589999999999998</c:v>
                </c:pt>
                <c:pt idx="9">
                  <c:v>4.2869999999999999</c:v>
                </c:pt>
                <c:pt idx="10">
                  <c:v>4.335</c:v>
                </c:pt>
                <c:pt idx="11">
                  <c:v>4.2309999999999999</c:v>
                </c:pt>
                <c:pt idx="12">
                  <c:v>4.0999999999999996</c:v>
                </c:pt>
                <c:pt idx="13">
                  <c:v>4.1500000000000004</c:v>
                </c:pt>
                <c:pt idx="14">
                  <c:v>4.1900000000000004</c:v>
                </c:pt>
                <c:pt idx="15">
                  <c:v>4.3979999999999997</c:v>
                </c:pt>
                <c:pt idx="16">
                  <c:v>4.6349999999999998</c:v>
                </c:pt>
                <c:pt idx="17">
                  <c:v>4.5910000000000002</c:v>
                </c:pt>
                <c:pt idx="18">
                  <c:v>4.71</c:v>
                </c:pt>
                <c:pt idx="19">
                  <c:v>4.6050000000000004</c:v>
                </c:pt>
                <c:pt idx="20">
                  <c:v>4.516</c:v>
                </c:pt>
                <c:pt idx="21">
                  <c:v>4.5229999999999997</c:v>
                </c:pt>
                <c:pt idx="22">
                  <c:v>4.5110000000000001</c:v>
                </c:pt>
                <c:pt idx="23">
                  <c:v>4.5129999999999999</c:v>
                </c:pt>
                <c:pt idx="24">
                  <c:v>4.7409999999999997</c:v>
                </c:pt>
                <c:pt idx="25">
                  <c:v>4.976</c:v>
                </c:pt>
                <c:pt idx="26">
                  <c:v>4.7969999999999997</c:v>
                </c:pt>
                <c:pt idx="27">
                  <c:v>4.9690000000000003</c:v>
                </c:pt>
                <c:pt idx="28">
                  <c:v>5.0430000000000001</c:v>
                </c:pt>
                <c:pt idx="29">
                  <c:v>5.2549999999999999</c:v>
                </c:pt>
                <c:pt idx="30">
                  <c:v>5.4630000000000001</c:v>
                </c:pt>
                <c:pt idx="31">
                  <c:v>5.2089999999999996</c:v>
                </c:pt>
                <c:pt idx="32">
                  <c:v>5.0359999999999996</c:v>
                </c:pt>
                <c:pt idx="33">
                  <c:v>5.0110000000000001</c:v>
                </c:pt>
                <c:pt idx="34">
                  <c:v>4.9279999999999999</c:v>
                </c:pt>
              </c:numCache>
            </c:numRef>
          </c:val>
          <c:smooth val="0"/>
          <c:extLst>
            <c:ext xmlns:c16="http://schemas.microsoft.com/office/drawing/2014/chart" uri="{C3380CC4-5D6E-409C-BE32-E72D297353CC}">
              <c16:uniqueId val="{00000001-5B2F-4043-A85F-B5D216A2DCD0}"/>
            </c:ext>
          </c:extLst>
        </c:ser>
        <c:ser>
          <c:idx val="2"/>
          <c:order val="2"/>
          <c:tx>
            <c:strRef>
              <c:f>'Figure 1.2.5'!$E$4</c:f>
              <c:strCache>
                <c:ptCount val="1"/>
                <c:pt idx="0">
                  <c:v>Japan</c:v>
                </c:pt>
              </c:strCache>
            </c:strRef>
          </c:tx>
          <c:spPr>
            <a:ln w="12700">
              <a:solidFill>
                <a:srgbClr val="008000"/>
              </a:solidFill>
              <a:prstDash val="solid"/>
            </a:ln>
          </c:spPr>
          <c:marker>
            <c:symbol val="triangle"/>
            <c:size val="4"/>
            <c:spPr>
              <a:solidFill>
                <a:srgbClr val="008000"/>
              </a:solidFill>
              <a:ln>
                <a:solidFill>
                  <a:srgbClr val="008000"/>
                </a:solidFill>
                <a:prstDash val="solid"/>
              </a:ln>
            </c:spPr>
          </c:marker>
          <c:cat>
            <c:numRef>
              <c:f>'Figure 1.2.5'!$B$5:$B$39</c:f>
              <c:numCache>
                <c:formatCode>m/d/yyyy</c:formatCode>
                <c:ptCount val="35"/>
                <c:pt idx="0">
                  <c:v>38352</c:v>
                </c:pt>
                <c:pt idx="1">
                  <c:v>38383</c:v>
                </c:pt>
                <c:pt idx="2">
                  <c:v>38411</c:v>
                </c:pt>
                <c:pt idx="3">
                  <c:v>38442</c:v>
                </c:pt>
                <c:pt idx="4">
                  <c:v>38471</c:v>
                </c:pt>
                <c:pt idx="5">
                  <c:v>38503</c:v>
                </c:pt>
                <c:pt idx="6">
                  <c:v>38533</c:v>
                </c:pt>
                <c:pt idx="7">
                  <c:v>38562</c:v>
                </c:pt>
                <c:pt idx="8">
                  <c:v>38595</c:v>
                </c:pt>
                <c:pt idx="9">
                  <c:v>38625</c:v>
                </c:pt>
                <c:pt idx="10">
                  <c:v>38656</c:v>
                </c:pt>
                <c:pt idx="11">
                  <c:v>38686</c:v>
                </c:pt>
                <c:pt idx="12">
                  <c:v>38716</c:v>
                </c:pt>
                <c:pt idx="13">
                  <c:v>38748</c:v>
                </c:pt>
                <c:pt idx="14">
                  <c:v>38776</c:v>
                </c:pt>
                <c:pt idx="15">
                  <c:v>38807</c:v>
                </c:pt>
                <c:pt idx="16">
                  <c:v>38835</c:v>
                </c:pt>
                <c:pt idx="17">
                  <c:v>38868</c:v>
                </c:pt>
                <c:pt idx="18">
                  <c:v>38898</c:v>
                </c:pt>
                <c:pt idx="19">
                  <c:v>38929</c:v>
                </c:pt>
                <c:pt idx="20">
                  <c:v>38960</c:v>
                </c:pt>
                <c:pt idx="21">
                  <c:v>38989</c:v>
                </c:pt>
                <c:pt idx="22">
                  <c:v>39021</c:v>
                </c:pt>
                <c:pt idx="23">
                  <c:v>39051</c:v>
                </c:pt>
                <c:pt idx="24">
                  <c:v>39080</c:v>
                </c:pt>
                <c:pt idx="25">
                  <c:v>39113</c:v>
                </c:pt>
                <c:pt idx="26">
                  <c:v>39141</c:v>
                </c:pt>
                <c:pt idx="27">
                  <c:v>39171</c:v>
                </c:pt>
                <c:pt idx="28">
                  <c:v>39202</c:v>
                </c:pt>
                <c:pt idx="29">
                  <c:v>39233</c:v>
                </c:pt>
                <c:pt idx="30">
                  <c:v>39262</c:v>
                </c:pt>
                <c:pt idx="31">
                  <c:v>39294</c:v>
                </c:pt>
                <c:pt idx="32">
                  <c:v>39325</c:v>
                </c:pt>
                <c:pt idx="33">
                  <c:v>39353</c:v>
                </c:pt>
                <c:pt idx="34">
                  <c:v>39386</c:v>
                </c:pt>
              </c:numCache>
            </c:numRef>
          </c:cat>
          <c:val>
            <c:numRef>
              <c:f>'Figure 1.2.5'!$E$5:$E$39</c:f>
              <c:numCache>
                <c:formatCode>General</c:formatCode>
                <c:ptCount val="35"/>
                <c:pt idx="0">
                  <c:v>1.4410000000000001</c:v>
                </c:pt>
                <c:pt idx="1">
                  <c:v>1.33</c:v>
                </c:pt>
                <c:pt idx="2">
                  <c:v>1.4750000000000001</c:v>
                </c:pt>
                <c:pt idx="3">
                  <c:v>1.33</c:v>
                </c:pt>
                <c:pt idx="4">
                  <c:v>1.244</c:v>
                </c:pt>
                <c:pt idx="5">
                  <c:v>1.2490000000000001</c:v>
                </c:pt>
                <c:pt idx="6">
                  <c:v>1.1739999999999999</c:v>
                </c:pt>
                <c:pt idx="7">
                  <c:v>1.3129999999999999</c:v>
                </c:pt>
                <c:pt idx="8">
                  <c:v>1.349</c:v>
                </c:pt>
                <c:pt idx="9">
                  <c:v>1.484</c:v>
                </c:pt>
                <c:pt idx="10">
                  <c:v>1.554</c:v>
                </c:pt>
                <c:pt idx="11">
                  <c:v>1.44</c:v>
                </c:pt>
                <c:pt idx="12">
                  <c:v>1.48</c:v>
                </c:pt>
                <c:pt idx="13">
                  <c:v>1.57</c:v>
                </c:pt>
                <c:pt idx="14">
                  <c:v>1.595</c:v>
                </c:pt>
                <c:pt idx="15">
                  <c:v>1.78</c:v>
                </c:pt>
                <c:pt idx="16">
                  <c:v>1.93</c:v>
                </c:pt>
                <c:pt idx="17">
                  <c:v>1.84</c:v>
                </c:pt>
                <c:pt idx="18">
                  <c:v>1.93</c:v>
                </c:pt>
                <c:pt idx="19">
                  <c:v>1.929</c:v>
                </c:pt>
                <c:pt idx="20">
                  <c:v>1.63</c:v>
                </c:pt>
                <c:pt idx="21">
                  <c:v>1.675</c:v>
                </c:pt>
                <c:pt idx="22">
                  <c:v>1.72</c:v>
                </c:pt>
                <c:pt idx="23">
                  <c:v>1.655</c:v>
                </c:pt>
                <c:pt idx="24">
                  <c:v>1.6850000000000001</c:v>
                </c:pt>
                <c:pt idx="25">
                  <c:v>1.704</c:v>
                </c:pt>
                <c:pt idx="26">
                  <c:v>1.6360000000000001</c:v>
                </c:pt>
                <c:pt idx="27">
                  <c:v>1.659</c:v>
                </c:pt>
                <c:pt idx="28">
                  <c:v>1.66</c:v>
                </c:pt>
                <c:pt idx="29">
                  <c:v>1.7530000000000001</c:v>
                </c:pt>
                <c:pt idx="30">
                  <c:v>1.879</c:v>
                </c:pt>
                <c:pt idx="31">
                  <c:v>1.8</c:v>
                </c:pt>
                <c:pt idx="32">
                  <c:v>1.613</c:v>
                </c:pt>
                <c:pt idx="33">
                  <c:v>1.6850000000000001</c:v>
                </c:pt>
                <c:pt idx="34">
                  <c:v>1.61</c:v>
                </c:pt>
              </c:numCache>
            </c:numRef>
          </c:val>
          <c:smooth val="0"/>
          <c:extLst>
            <c:ext xmlns:c16="http://schemas.microsoft.com/office/drawing/2014/chart" uri="{C3380CC4-5D6E-409C-BE32-E72D297353CC}">
              <c16:uniqueId val="{00000002-5B2F-4043-A85F-B5D216A2DCD0}"/>
            </c:ext>
          </c:extLst>
        </c:ser>
        <c:ser>
          <c:idx val="3"/>
          <c:order val="3"/>
          <c:tx>
            <c:strRef>
              <c:f>'Figure 1.2.5'!$F$4</c:f>
              <c:strCache>
                <c:ptCount val="1"/>
                <c:pt idx="0">
                  <c:v>Eurozone </c:v>
                </c:pt>
              </c:strCache>
            </c:strRef>
          </c:tx>
          <c:spPr>
            <a:ln w="12700">
              <a:solidFill>
                <a:srgbClr val="33CCCC"/>
              </a:solidFill>
              <a:prstDash val="solid"/>
            </a:ln>
          </c:spPr>
          <c:marker>
            <c:symbol val="diamond"/>
            <c:size val="4"/>
            <c:spPr>
              <a:solidFill>
                <a:srgbClr val="33CCCC"/>
              </a:solidFill>
              <a:ln>
                <a:solidFill>
                  <a:srgbClr val="00FFFF"/>
                </a:solidFill>
                <a:prstDash val="solid"/>
              </a:ln>
            </c:spPr>
          </c:marker>
          <c:cat>
            <c:numRef>
              <c:f>'Figure 1.2.5'!$B$5:$B$39</c:f>
              <c:numCache>
                <c:formatCode>m/d/yyyy</c:formatCode>
                <c:ptCount val="35"/>
                <c:pt idx="0">
                  <c:v>38352</c:v>
                </c:pt>
                <c:pt idx="1">
                  <c:v>38383</c:v>
                </c:pt>
                <c:pt idx="2">
                  <c:v>38411</c:v>
                </c:pt>
                <c:pt idx="3">
                  <c:v>38442</c:v>
                </c:pt>
                <c:pt idx="4">
                  <c:v>38471</c:v>
                </c:pt>
                <c:pt idx="5">
                  <c:v>38503</c:v>
                </c:pt>
                <c:pt idx="6">
                  <c:v>38533</c:v>
                </c:pt>
                <c:pt idx="7">
                  <c:v>38562</c:v>
                </c:pt>
                <c:pt idx="8">
                  <c:v>38595</c:v>
                </c:pt>
                <c:pt idx="9">
                  <c:v>38625</c:v>
                </c:pt>
                <c:pt idx="10">
                  <c:v>38656</c:v>
                </c:pt>
                <c:pt idx="11">
                  <c:v>38686</c:v>
                </c:pt>
                <c:pt idx="12">
                  <c:v>38716</c:v>
                </c:pt>
                <c:pt idx="13">
                  <c:v>38748</c:v>
                </c:pt>
                <c:pt idx="14">
                  <c:v>38776</c:v>
                </c:pt>
                <c:pt idx="15">
                  <c:v>38807</c:v>
                </c:pt>
                <c:pt idx="16">
                  <c:v>38835</c:v>
                </c:pt>
                <c:pt idx="17">
                  <c:v>38868</c:v>
                </c:pt>
                <c:pt idx="18">
                  <c:v>38898</c:v>
                </c:pt>
                <c:pt idx="19">
                  <c:v>38929</c:v>
                </c:pt>
                <c:pt idx="20">
                  <c:v>38960</c:v>
                </c:pt>
                <c:pt idx="21">
                  <c:v>38989</c:v>
                </c:pt>
                <c:pt idx="22">
                  <c:v>39021</c:v>
                </c:pt>
                <c:pt idx="23">
                  <c:v>39051</c:v>
                </c:pt>
                <c:pt idx="24">
                  <c:v>39080</c:v>
                </c:pt>
                <c:pt idx="25">
                  <c:v>39113</c:v>
                </c:pt>
                <c:pt idx="26">
                  <c:v>39141</c:v>
                </c:pt>
                <c:pt idx="27">
                  <c:v>39171</c:v>
                </c:pt>
                <c:pt idx="28">
                  <c:v>39202</c:v>
                </c:pt>
                <c:pt idx="29">
                  <c:v>39233</c:v>
                </c:pt>
                <c:pt idx="30">
                  <c:v>39262</c:v>
                </c:pt>
                <c:pt idx="31">
                  <c:v>39294</c:v>
                </c:pt>
                <c:pt idx="32">
                  <c:v>39325</c:v>
                </c:pt>
                <c:pt idx="33">
                  <c:v>39353</c:v>
                </c:pt>
                <c:pt idx="34">
                  <c:v>39386</c:v>
                </c:pt>
              </c:numCache>
            </c:numRef>
          </c:cat>
          <c:val>
            <c:numRef>
              <c:f>'Figure 1.2.5'!$F$5:$F$39</c:f>
              <c:numCache>
                <c:formatCode>General</c:formatCode>
                <c:ptCount val="35"/>
                <c:pt idx="0">
                  <c:v>3.6819999999999999</c:v>
                </c:pt>
                <c:pt idx="1">
                  <c:v>3.5419999999999998</c:v>
                </c:pt>
                <c:pt idx="2">
                  <c:v>3.7029999999999998</c:v>
                </c:pt>
                <c:pt idx="3">
                  <c:v>3.62</c:v>
                </c:pt>
                <c:pt idx="4">
                  <c:v>3.3879999999999999</c:v>
                </c:pt>
                <c:pt idx="5">
                  <c:v>3.2690000000000001</c:v>
                </c:pt>
                <c:pt idx="6">
                  <c:v>3.1269999999999998</c:v>
                </c:pt>
                <c:pt idx="7">
                  <c:v>3.2429999999999999</c:v>
                </c:pt>
                <c:pt idx="8">
                  <c:v>3.1</c:v>
                </c:pt>
                <c:pt idx="9">
                  <c:v>3.1390000000000002</c:v>
                </c:pt>
                <c:pt idx="10">
                  <c:v>3.403</c:v>
                </c:pt>
                <c:pt idx="11">
                  <c:v>3.456</c:v>
                </c:pt>
                <c:pt idx="12">
                  <c:v>3.3090000000000002</c:v>
                </c:pt>
                <c:pt idx="13">
                  <c:v>3.468</c:v>
                </c:pt>
                <c:pt idx="14">
                  <c:v>3.49</c:v>
                </c:pt>
                <c:pt idx="15">
                  <c:v>3.7720000000000002</c:v>
                </c:pt>
                <c:pt idx="16">
                  <c:v>3.9529999999999998</c:v>
                </c:pt>
                <c:pt idx="17">
                  <c:v>3.9820000000000002</c:v>
                </c:pt>
                <c:pt idx="18">
                  <c:v>4.0709999999999997</c:v>
                </c:pt>
                <c:pt idx="19">
                  <c:v>3.9210000000000003</c:v>
                </c:pt>
                <c:pt idx="20">
                  <c:v>3.76</c:v>
                </c:pt>
                <c:pt idx="21">
                  <c:v>3.7090000000000001</c:v>
                </c:pt>
                <c:pt idx="22">
                  <c:v>3.7410000000000001</c:v>
                </c:pt>
                <c:pt idx="23">
                  <c:v>3.6949999999999998</c:v>
                </c:pt>
                <c:pt idx="24">
                  <c:v>3.948</c:v>
                </c:pt>
                <c:pt idx="25">
                  <c:v>4.0999999999999996</c:v>
                </c:pt>
                <c:pt idx="26">
                  <c:v>3.9569999999999999</c:v>
                </c:pt>
                <c:pt idx="27">
                  <c:v>4.0570000000000004</c:v>
                </c:pt>
                <c:pt idx="28">
                  <c:v>4.1539999999999999</c:v>
                </c:pt>
                <c:pt idx="29">
                  <c:v>4.4219999999999997</c:v>
                </c:pt>
                <c:pt idx="30">
                  <c:v>4.5739999999999998</c:v>
                </c:pt>
                <c:pt idx="31">
                  <c:v>4.3469999999999995</c:v>
                </c:pt>
                <c:pt idx="32">
                  <c:v>4.242</c:v>
                </c:pt>
                <c:pt idx="33">
                  <c:v>4.3289999999999997</c:v>
                </c:pt>
                <c:pt idx="34">
                  <c:v>4.2389999999999999</c:v>
                </c:pt>
              </c:numCache>
            </c:numRef>
          </c:val>
          <c:smooth val="0"/>
          <c:extLst>
            <c:ext xmlns:c16="http://schemas.microsoft.com/office/drawing/2014/chart" uri="{C3380CC4-5D6E-409C-BE32-E72D297353CC}">
              <c16:uniqueId val="{00000003-5B2F-4043-A85F-B5D216A2DCD0}"/>
            </c:ext>
          </c:extLst>
        </c:ser>
        <c:dLbls>
          <c:showLegendKey val="0"/>
          <c:showVal val="0"/>
          <c:showCatName val="0"/>
          <c:showSerName val="0"/>
          <c:showPercent val="0"/>
          <c:showBubbleSize val="0"/>
        </c:dLbls>
        <c:marker val="1"/>
        <c:smooth val="0"/>
        <c:axId val="471585640"/>
        <c:axId val="1"/>
      </c:lineChart>
      <c:dateAx>
        <c:axId val="471585640"/>
        <c:scaling>
          <c:orientation val="minMax"/>
        </c:scaling>
        <c:delete val="0"/>
        <c:axPos val="b"/>
        <c:numFmt formatCode="mm/dd/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6"/>
        <c:majorTimeUnit val="months"/>
        <c:minorUnit val="3"/>
        <c:minorTimeUnit val="months"/>
      </c:date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1585640"/>
        <c:crosses val="autoZero"/>
        <c:crossBetween val="between"/>
      </c:valAx>
      <c:spPr>
        <a:solidFill>
          <a:srgbClr val="FFFFFF"/>
        </a:solidFill>
        <a:ln w="12700">
          <a:solidFill>
            <a:srgbClr val="808080"/>
          </a:solidFill>
          <a:prstDash val="solid"/>
        </a:ln>
      </c:spPr>
    </c:plotArea>
    <c:legend>
      <c:legendPos val="b"/>
      <c:layout>
        <c:manualLayout>
          <c:xMode val="edge"/>
          <c:yMode val="edge"/>
          <c:x val="0.15048561524102991"/>
          <c:y val="0.89600175000341797"/>
          <c:w val="0.70145714201060705"/>
          <c:h val="8.0000156250305182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verticalDpi="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868858248220979E-2"/>
          <c:y val="5.3435214089363088E-2"/>
          <c:w val="0.8848502305283904"/>
          <c:h val="0.48091692680426779"/>
        </c:manualLayout>
      </c:layout>
      <c:lineChart>
        <c:grouping val="standard"/>
        <c:varyColors val="0"/>
        <c:ser>
          <c:idx val="0"/>
          <c:order val="0"/>
          <c:tx>
            <c:strRef>
              <c:f>'Figure 1.2.6'!$C$4</c:f>
              <c:strCache>
                <c:ptCount val="1"/>
                <c:pt idx="0">
                  <c:v>EMBI+ </c:v>
                </c:pt>
              </c:strCache>
            </c:strRef>
          </c:tx>
          <c:spPr>
            <a:ln w="25400">
              <a:solidFill>
                <a:srgbClr val="000080"/>
              </a:solidFill>
              <a:prstDash val="solid"/>
            </a:ln>
          </c:spPr>
          <c:marker>
            <c:symbol val="none"/>
          </c:marker>
          <c:cat>
            <c:strRef>
              <c:f>'Figure 1.2.6'!$B$5:$B$692</c:f>
              <c:strCache>
                <c:ptCount val="688"/>
                <c:pt idx="0">
                  <c:v>03.01.2005</c:v>
                </c:pt>
                <c:pt idx="1">
                  <c:v>04.01.2005</c:v>
                </c:pt>
                <c:pt idx="2">
                  <c:v>05.01.2005</c:v>
                </c:pt>
                <c:pt idx="3">
                  <c:v>06.01.2005</c:v>
                </c:pt>
                <c:pt idx="4">
                  <c:v>07.01.2005</c:v>
                </c:pt>
                <c:pt idx="5">
                  <c:v>10.01.2005</c:v>
                </c:pt>
                <c:pt idx="6">
                  <c:v>11.01.2005</c:v>
                </c:pt>
                <c:pt idx="7">
                  <c:v>12.01.2005</c:v>
                </c:pt>
                <c:pt idx="8">
                  <c:v>13.01.2005</c:v>
                </c:pt>
                <c:pt idx="9">
                  <c:v>14.01.2005</c:v>
                </c:pt>
                <c:pt idx="10">
                  <c:v>18.01.2005</c:v>
                </c:pt>
                <c:pt idx="11">
                  <c:v>19.01.2005</c:v>
                </c:pt>
                <c:pt idx="12">
                  <c:v>20.01.2005</c:v>
                </c:pt>
                <c:pt idx="13">
                  <c:v>21.01.2005</c:v>
                </c:pt>
                <c:pt idx="14">
                  <c:v>24.01.2005</c:v>
                </c:pt>
                <c:pt idx="15">
                  <c:v>25.01.2005</c:v>
                </c:pt>
                <c:pt idx="16">
                  <c:v>26.01.2005</c:v>
                </c:pt>
                <c:pt idx="17">
                  <c:v>27.01.2005</c:v>
                </c:pt>
                <c:pt idx="18">
                  <c:v>28.01.2005</c:v>
                </c:pt>
                <c:pt idx="19">
                  <c:v>31.01.2005</c:v>
                </c:pt>
                <c:pt idx="20">
                  <c:v>01.02.2005</c:v>
                </c:pt>
                <c:pt idx="21">
                  <c:v>02.02.2005</c:v>
                </c:pt>
                <c:pt idx="22">
                  <c:v>03.02.2005</c:v>
                </c:pt>
                <c:pt idx="23">
                  <c:v>04.02.2005</c:v>
                </c:pt>
                <c:pt idx="24">
                  <c:v>07.02.2005</c:v>
                </c:pt>
                <c:pt idx="25">
                  <c:v>08.02.2005</c:v>
                </c:pt>
                <c:pt idx="26">
                  <c:v>09.02.2005</c:v>
                </c:pt>
                <c:pt idx="27">
                  <c:v>10.02.2005</c:v>
                </c:pt>
                <c:pt idx="28">
                  <c:v>11.02.2005</c:v>
                </c:pt>
                <c:pt idx="29">
                  <c:v>14.02.2005</c:v>
                </c:pt>
                <c:pt idx="30">
                  <c:v>15.02.2005</c:v>
                </c:pt>
                <c:pt idx="31">
                  <c:v>16.02.2005</c:v>
                </c:pt>
                <c:pt idx="32">
                  <c:v>17.02.2005</c:v>
                </c:pt>
                <c:pt idx="33">
                  <c:v>18.02.2005</c:v>
                </c:pt>
                <c:pt idx="34">
                  <c:v>22.02.2005</c:v>
                </c:pt>
                <c:pt idx="35">
                  <c:v>23.02.2005</c:v>
                </c:pt>
                <c:pt idx="36">
                  <c:v>24.02.2005</c:v>
                </c:pt>
                <c:pt idx="37">
                  <c:v>25.02.2005</c:v>
                </c:pt>
                <c:pt idx="38">
                  <c:v>28.02.2005</c:v>
                </c:pt>
                <c:pt idx="39">
                  <c:v>01.03.2005</c:v>
                </c:pt>
                <c:pt idx="40">
                  <c:v>02.03.2005</c:v>
                </c:pt>
                <c:pt idx="41">
                  <c:v>03.03.2005</c:v>
                </c:pt>
                <c:pt idx="42">
                  <c:v>04.03.2005</c:v>
                </c:pt>
                <c:pt idx="43">
                  <c:v>07.03.2005</c:v>
                </c:pt>
                <c:pt idx="44">
                  <c:v>08.03.2005</c:v>
                </c:pt>
                <c:pt idx="45">
                  <c:v>09.03.2005</c:v>
                </c:pt>
                <c:pt idx="46">
                  <c:v>10.03.2005</c:v>
                </c:pt>
                <c:pt idx="47">
                  <c:v>11.03.2005</c:v>
                </c:pt>
                <c:pt idx="48">
                  <c:v>14.03.2005</c:v>
                </c:pt>
                <c:pt idx="49">
                  <c:v>15.03.2005</c:v>
                </c:pt>
                <c:pt idx="50">
                  <c:v>16.03.2005</c:v>
                </c:pt>
                <c:pt idx="51">
                  <c:v>17.03.2005</c:v>
                </c:pt>
                <c:pt idx="52">
                  <c:v>18.03.2005</c:v>
                </c:pt>
                <c:pt idx="53">
                  <c:v>21.03.2005</c:v>
                </c:pt>
                <c:pt idx="54">
                  <c:v>22.03.2005</c:v>
                </c:pt>
                <c:pt idx="55">
                  <c:v>23.03.2005</c:v>
                </c:pt>
                <c:pt idx="56">
                  <c:v>24.03.2005</c:v>
                </c:pt>
                <c:pt idx="57">
                  <c:v>28.03.2005</c:v>
                </c:pt>
                <c:pt idx="58">
                  <c:v>29.03.2005</c:v>
                </c:pt>
                <c:pt idx="59">
                  <c:v>30.03.2005</c:v>
                </c:pt>
                <c:pt idx="60">
                  <c:v>31.03.2005</c:v>
                </c:pt>
                <c:pt idx="61">
                  <c:v>01.04.2005</c:v>
                </c:pt>
                <c:pt idx="62">
                  <c:v>04.04.2005</c:v>
                </c:pt>
                <c:pt idx="63">
                  <c:v>05.04.2005</c:v>
                </c:pt>
                <c:pt idx="64">
                  <c:v>06.04.2005</c:v>
                </c:pt>
                <c:pt idx="65">
                  <c:v>07.04.2005</c:v>
                </c:pt>
                <c:pt idx="66">
                  <c:v>08.04.2005</c:v>
                </c:pt>
                <c:pt idx="67">
                  <c:v>11.04.2005</c:v>
                </c:pt>
                <c:pt idx="68">
                  <c:v>12.04.2005</c:v>
                </c:pt>
                <c:pt idx="69">
                  <c:v>13.04.2005</c:v>
                </c:pt>
                <c:pt idx="70">
                  <c:v>14.04.2005</c:v>
                </c:pt>
                <c:pt idx="71">
                  <c:v>15.04.2005</c:v>
                </c:pt>
                <c:pt idx="72">
                  <c:v>18.04.2005</c:v>
                </c:pt>
                <c:pt idx="73">
                  <c:v>19.04.2005</c:v>
                </c:pt>
                <c:pt idx="74">
                  <c:v>20.04.2005</c:v>
                </c:pt>
                <c:pt idx="75">
                  <c:v>21.04.2005</c:v>
                </c:pt>
                <c:pt idx="76">
                  <c:v>22.04.2005</c:v>
                </c:pt>
                <c:pt idx="77">
                  <c:v>25.04.2005</c:v>
                </c:pt>
                <c:pt idx="78">
                  <c:v>26.04.2005</c:v>
                </c:pt>
                <c:pt idx="79">
                  <c:v>27.04.2005</c:v>
                </c:pt>
                <c:pt idx="80">
                  <c:v>28.04.2005</c:v>
                </c:pt>
                <c:pt idx="81">
                  <c:v>29.04.2005</c:v>
                </c:pt>
                <c:pt idx="82">
                  <c:v>02.05.2005</c:v>
                </c:pt>
                <c:pt idx="83">
                  <c:v>03.05.2005</c:v>
                </c:pt>
                <c:pt idx="84">
                  <c:v>04.05.2005</c:v>
                </c:pt>
                <c:pt idx="85">
                  <c:v>05.05.2005</c:v>
                </c:pt>
                <c:pt idx="86">
                  <c:v>06.05.2005</c:v>
                </c:pt>
                <c:pt idx="87">
                  <c:v>09.05.2005</c:v>
                </c:pt>
                <c:pt idx="88">
                  <c:v>10.05.2005</c:v>
                </c:pt>
                <c:pt idx="89">
                  <c:v>11.05.2005</c:v>
                </c:pt>
                <c:pt idx="90">
                  <c:v>12.05.2005</c:v>
                </c:pt>
                <c:pt idx="91">
                  <c:v>13.05.2005</c:v>
                </c:pt>
                <c:pt idx="92">
                  <c:v>16.05.2005</c:v>
                </c:pt>
                <c:pt idx="93">
                  <c:v>17.05.2005</c:v>
                </c:pt>
                <c:pt idx="94">
                  <c:v>18.05.2005</c:v>
                </c:pt>
                <c:pt idx="95">
                  <c:v>19.05.2005</c:v>
                </c:pt>
                <c:pt idx="96">
                  <c:v>20.05.2005</c:v>
                </c:pt>
                <c:pt idx="97">
                  <c:v>23.05.2005</c:v>
                </c:pt>
                <c:pt idx="98">
                  <c:v>24.05.2005</c:v>
                </c:pt>
                <c:pt idx="99">
                  <c:v>25.05.2005</c:v>
                </c:pt>
                <c:pt idx="100">
                  <c:v>26.05.2005</c:v>
                </c:pt>
                <c:pt idx="101">
                  <c:v>27.05.2005</c:v>
                </c:pt>
                <c:pt idx="102">
                  <c:v>31.05.2005</c:v>
                </c:pt>
                <c:pt idx="103">
                  <c:v>01.06.2005</c:v>
                </c:pt>
                <c:pt idx="104">
                  <c:v>02.06.2005</c:v>
                </c:pt>
                <c:pt idx="105">
                  <c:v>03.06.2005</c:v>
                </c:pt>
                <c:pt idx="106">
                  <c:v>06.06.2005</c:v>
                </c:pt>
                <c:pt idx="107">
                  <c:v>07.06.2005</c:v>
                </c:pt>
                <c:pt idx="108">
                  <c:v>08.06.2005</c:v>
                </c:pt>
                <c:pt idx="109">
                  <c:v>09.06.2005</c:v>
                </c:pt>
                <c:pt idx="110">
                  <c:v>10.06.2005</c:v>
                </c:pt>
                <c:pt idx="111">
                  <c:v>13.06.2005</c:v>
                </c:pt>
                <c:pt idx="112">
                  <c:v>14.06.2005</c:v>
                </c:pt>
                <c:pt idx="113">
                  <c:v>15.06.2005</c:v>
                </c:pt>
                <c:pt idx="114">
                  <c:v>16.06.2005</c:v>
                </c:pt>
                <c:pt idx="115">
                  <c:v>17.06.2005</c:v>
                </c:pt>
                <c:pt idx="116">
                  <c:v>20.06.2005</c:v>
                </c:pt>
                <c:pt idx="117">
                  <c:v>21.06.2005</c:v>
                </c:pt>
                <c:pt idx="118">
                  <c:v>22.06.2005</c:v>
                </c:pt>
                <c:pt idx="119">
                  <c:v>23.06.2005</c:v>
                </c:pt>
                <c:pt idx="120">
                  <c:v>24.06.2005</c:v>
                </c:pt>
                <c:pt idx="121">
                  <c:v>27.06.2005</c:v>
                </c:pt>
                <c:pt idx="122">
                  <c:v>28.06.2005</c:v>
                </c:pt>
                <c:pt idx="123">
                  <c:v>29.06.2005</c:v>
                </c:pt>
                <c:pt idx="124">
                  <c:v>30.06.2005</c:v>
                </c:pt>
                <c:pt idx="125">
                  <c:v>01.07.2005</c:v>
                </c:pt>
                <c:pt idx="126">
                  <c:v>05.07.2005</c:v>
                </c:pt>
                <c:pt idx="127">
                  <c:v>06.07.2005</c:v>
                </c:pt>
                <c:pt idx="128">
                  <c:v>07.07.2005</c:v>
                </c:pt>
                <c:pt idx="129">
                  <c:v>08.07.2005</c:v>
                </c:pt>
                <c:pt idx="130">
                  <c:v>11.07.2005</c:v>
                </c:pt>
                <c:pt idx="131">
                  <c:v>12.07.2005</c:v>
                </c:pt>
                <c:pt idx="132">
                  <c:v>13.07.2005</c:v>
                </c:pt>
                <c:pt idx="133">
                  <c:v>14.07.2005</c:v>
                </c:pt>
                <c:pt idx="134">
                  <c:v>15.07.2005</c:v>
                </c:pt>
                <c:pt idx="135">
                  <c:v>18.07.2005</c:v>
                </c:pt>
                <c:pt idx="136">
                  <c:v>19.07.2005</c:v>
                </c:pt>
                <c:pt idx="137">
                  <c:v>20.07.2005</c:v>
                </c:pt>
                <c:pt idx="138">
                  <c:v>21.07.2005</c:v>
                </c:pt>
                <c:pt idx="139">
                  <c:v>22.07.2005</c:v>
                </c:pt>
                <c:pt idx="140">
                  <c:v>25.07.2005</c:v>
                </c:pt>
                <c:pt idx="141">
                  <c:v>26.07.2005</c:v>
                </c:pt>
                <c:pt idx="142">
                  <c:v>27.07.2005</c:v>
                </c:pt>
                <c:pt idx="143">
                  <c:v>28.07.2005</c:v>
                </c:pt>
                <c:pt idx="144">
                  <c:v>29.07.2005</c:v>
                </c:pt>
                <c:pt idx="145">
                  <c:v>01.08.2005</c:v>
                </c:pt>
                <c:pt idx="146">
                  <c:v>02.08.2005</c:v>
                </c:pt>
                <c:pt idx="147">
                  <c:v>03.08.2005</c:v>
                </c:pt>
                <c:pt idx="148">
                  <c:v>04.08.2005</c:v>
                </c:pt>
                <c:pt idx="149">
                  <c:v>05.08.2005</c:v>
                </c:pt>
                <c:pt idx="150">
                  <c:v>08.08.2005</c:v>
                </c:pt>
                <c:pt idx="151">
                  <c:v>09.08.2005</c:v>
                </c:pt>
                <c:pt idx="152">
                  <c:v>10.08.2005</c:v>
                </c:pt>
                <c:pt idx="153">
                  <c:v>11.08.2005</c:v>
                </c:pt>
                <c:pt idx="154">
                  <c:v>12.08.2005</c:v>
                </c:pt>
                <c:pt idx="155">
                  <c:v>15.08.2005</c:v>
                </c:pt>
                <c:pt idx="156">
                  <c:v>16.08.2005</c:v>
                </c:pt>
                <c:pt idx="157">
                  <c:v>17.08.2005</c:v>
                </c:pt>
                <c:pt idx="158">
                  <c:v>18.08.2005</c:v>
                </c:pt>
                <c:pt idx="159">
                  <c:v>19.08.2005</c:v>
                </c:pt>
                <c:pt idx="160">
                  <c:v>22.08.2005</c:v>
                </c:pt>
                <c:pt idx="161">
                  <c:v>23.08.2005</c:v>
                </c:pt>
                <c:pt idx="162">
                  <c:v>24.08.2005</c:v>
                </c:pt>
                <c:pt idx="163">
                  <c:v>25.08.2005</c:v>
                </c:pt>
                <c:pt idx="164">
                  <c:v>26.08.2005</c:v>
                </c:pt>
                <c:pt idx="165">
                  <c:v>29.08.2005</c:v>
                </c:pt>
                <c:pt idx="166">
                  <c:v>30.08.2005</c:v>
                </c:pt>
                <c:pt idx="167">
                  <c:v>31.08.2005</c:v>
                </c:pt>
                <c:pt idx="168">
                  <c:v>01.09.2005</c:v>
                </c:pt>
                <c:pt idx="169">
                  <c:v>02.09.2005</c:v>
                </c:pt>
                <c:pt idx="170">
                  <c:v>06.09.2005</c:v>
                </c:pt>
                <c:pt idx="171">
                  <c:v>07.09.2005</c:v>
                </c:pt>
                <c:pt idx="172">
                  <c:v>08.09.2005</c:v>
                </c:pt>
                <c:pt idx="173">
                  <c:v>09.09.2005</c:v>
                </c:pt>
                <c:pt idx="174">
                  <c:v>12.09.2005</c:v>
                </c:pt>
                <c:pt idx="175">
                  <c:v>13.09.2005</c:v>
                </c:pt>
                <c:pt idx="176">
                  <c:v>14.09.2005</c:v>
                </c:pt>
                <c:pt idx="177">
                  <c:v>15.09.2005</c:v>
                </c:pt>
                <c:pt idx="178">
                  <c:v>16.09.2005</c:v>
                </c:pt>
                <c:pt idx="179">
                  <c:v>19.09.2005</c:v>
                </c:pt>
                <c:pt idx="180">
                  <c:v>20.09.2005</c:v>
                </c:pt>
                <c:pt idx="181">
                  <c:v>21.09.2005</c:v>
                </c:pt>
                <c:pt idx="182">
                  <c:v>22.09.2005</c:v>
                </c:pt>
                <c:pt idx="183">
                  <c:v>23.09.2005</c:v>
                </c:pt>
                <c:pt idx="184">
                  <c:v>26.09.2005</c:v>
                </c:pt>
                <c:pt idx="185">
                  <c:v>27.09.2005</c:v>
                </c:pt>
                <c:pt idx="186">
                  <c:v>28.09.2005</c:v>
                </c:pt>
                <c:pt idx="187">
                  <c:v>29.09.2005</c:v>
                </c:pt>
                <c:pt idx="188">
                  <c:v>30.09.2005</c:v>
                </c:pt>
                <c:pt idx="189">
                  <c:v>03.10.2005</c:v>
                </c:pt>
                <c:pt idx="190">
                  <c:v>04.10.2005</c:v>
                </c:pt>
                <c:pt idx="191">
                  <c:v>05.10.2005</c:v>
                </c:pt>
                <c:pt idx="192">
                  <c:v>06.10.2005</c:v>
                </c:pt>
                <c:pt idx="193">
                  <c:v>07.10.2005</c:v>
                </c:pt>
                <c:pt idx="194">
                  <c:v>11.10.2005</c:v>
                </c:pt>
                <c:pt idx="195">
                  <c:v>12.10.2005</c:v>
                </c:pt>
                <c:pt idx="196">
                  <c:v>13.10.2005</c:v>
                </c:pt>
                <c:pt idx="197">
                  <c:v>14.10.2005</c:v>
                </c:pt>
                <c:pt idx="198">
                  <c:v>17.10.2005</c:v>
                </c:pt>
                <c:pt idx="199">
                  <c:v>18.10.2005</c:v>
                </c:pt>
                <c:pt idx="200">
                  <c:v>19.10.2005</c:v>
                </c:pt>
                <c:pt idx="201">
                  <c:v>20.10.2005</c:v>
                </c:pt>
                <c:pt idx="202">
                  <c:v>21.10.2005</c:v>
                </c:pt>
                <c:pt idx="203">
                  <c:v>24.10.2005</c:v>
                </c:pt>
                <c:pt idx="204">
                  <c:v>25.10.2005</c:v>
                </c:pt>
                <c:pt idx="205">
                  <c:v>26.10.2005</c:v>
                </c:pt>
                <c:pt idx="206">
                  <c:v>27.10.2005</c:v>
                </c:pt>
                <c:pt idx="207">
                  <c:v>28.10.2005</c:v>
                </c:pt>
                <c:pt idx="208">
                  <c:v>31.10.2005</c:v>
                </c:pt>
                <c:pt idx="209">
                  <c:v>01.11.2005</c:v>
                </c:pt>
                <c:pt idx="210">
                  <c:v>02.11.2005</c:v>
                </c:pt>
                <c:pt idx="211">
                  <c:v>03.11.2005</c:v>
                </c:pt>
                <c:pt idx="212">
                  <c:v>04.11.2005</c:v>
                </c:pt>
                <c:pt idx="213">
                  <c:v>07.11.2005</c:v>
                </c:pt>
                <c:pt idx="214">
                  <c:v>08.11.2005</c:v>
                </c:pt>
                <c:pt idx="215">
                  <c:v>09.11.2005</c:v>
                </c:pt>
                <c:pt idx="216">
                  <c:v>10.11.2005</c:v>
                </c:pt>
                <c:pt idx="217">
                  <c:v>14.11.2005</c:v>
                </c:pt>
                <c:pt idx="218">
                  <c:v>15.11.2005</c:v>
                </c:pt>
                <c:pt idx="219">
                  <c:v>16.11.2005</c:v>
                </c:pt>
                <c:pt idx="220">
                  <c:v>17.11.2005</c:v>
                </c:pt>
                <c:pt idx="221">
                  <c:v>18.11.2005</c:v>
                </c:pt>
                <c:pt idx="222">
                  <c:v>21.11.2005</c:v>
                </c:pt>
                <c:pt idx="223">
                  <c:v>22.11.2005</c:v>
                </c:pt>
                <c:pt idx="224">
                  <c:v>23.11.2005</c:v>
                </c:pt>
                <c:pt idx="225">
                  <c:v>25.11.2005</c:v>
                </c:pt>
                <c:pt idx="226">
                  <c:v>28.11.2005</c:v>
                </c:pt>
                <c:pt idx="227">
                  <c:v>29.11.2005</c:v>
                </c:pt>
                <c:pt idx="228">
                  <c:v>30.11.2005</c:v>
                </c:pt>
                <c:pt idx="229">
                  <c:v>01.12.2005</c:v>
                </c:pt>
                <c:pt idx="230">
                  <c:v>02.12.2005</c:v>
                </c:pt>
                <c:pt idx="231">
                  <c:v>05.12.2005</c:v>
                </c:pt>
                <c:pt idx="232">
                  <c:v>06.12.2005</c:v>
                </c:pt>
                <c:pt idx="233">
                  <c:v>07.12.2005</c:v>
                </c:pt>
                <c:pt idx="234">
                  <c:v>08.12.2005</c:v>
                </c:pt>
                <c:pt idx="235">
                  <c:v>09.12.2005</c:v>
                </c:pt>
                <c:pt idx="236">
                  <c:v>12.12.2005</c:v>
                </c:pt>
                <c:pt idx="237">
                  <c:v>13.12.2005</c:v>
                </c:pt>
                <c:pt idx="238">
                  <c:v>14.12.2005</c:v>
                </c:pt>
                <c:pt idx="239">
                  <c:v>15.12.2005</c:v>
                </c:pt>
                <c:pt idx="240">
                  <c:v>16.12.2005</c:v>
                </c:pt>
                <c:pt idx="241">
                  <c:v>19.12.2005</c:v>
                </c:pt>
                <c:pt idx="242">
                  <c:v>20.12.2005</c:v>
                </c:pt>
                <c:pt idx="243">
                  <c:v>21.12.2005</c:v>
                </c:pt>
                <c:pt idx="244">
                  <c:v>22.12.2005</c:v>
                </c:pt>
                <c:pt idx="245">
                  <c:v>23.12.2005</c:v>
                </c:pt>
                <c:pt idx="246">
                  <c:v>27.12.2005</c:v>
                </c:pt>
                <c:pt idx="247">
                  <c:v>28.12.2005</c:v>
                </c:pt>
                <c:pt idx="248">
                  <c:v>29.12.2005</c:v>
                </c:pt>
                <c:pt idx="249">
                  <c:v>30.12.2005</c:v>
                </c:pt>
                <c:pt idx="250">
                  <c:v>03.01.2006</c:v>
                </c:pt>
                <c:pt idx="251">
                  <c:v>04.01.2006</c:v>
                </c:pt>
                <c:pt idx="252">
                  <c:v>05.01.2006</c:v>
                </c:pt>
                <c:pt idx="253">
                  <c:v>06.01.2006</c:v>
                </c:pt>
                <c:pt idx="254">
                  <c:v>09.01.2006</c:v>
                </c:pt>
                <c:pt idx="255">
                  <c:v>10.01.2006</c:v>
                </c:pt>
                <c:pt idx="256">
                  <c:v>11.01.2006</c:v>
                </c:pt>
                <c:pt idx="257">
                  <c:v>12.01.2006</c:v>
                </c:pt>
                <c:pt idx="258">
                  <c:v>13.01.2006</c:v>
                </c:pt>
                <c:pt idx="259">
                  <c:v>17.01.2006</c:v>
                </c:pt>
                <c:pt idx="260">
                  <c:v>18.01.2006</c:v>
                </c:pt>
                <c:pt idx="261">
                  <c:v>19.01.2006</c:v>
                </c:pt>
                <c:pt idx="262">
                  <c:v>20.01.2006</c:v>
                </c:pt>
                <c:pt idx="263">
                  <c:v>23.01.2006</c:v>
                </c:pt>
                <c:pt idx="264">
                  <c:v>24.01.2006</c:v>
                </c:pt>
                <c:pt idx="265">
                  <c:v>25.01.2006</c:v>
                </c:pt>
                <c:pt idx="266">
                  <c:v>26.01.2006</c:v>
                </c:pt>
                <c:pt idx="267">
                  <c:v>27.01.2006</c:v>
                </c:pt>
                <c:pt idx="268">
                  <c:v>30.01.2006</c:v>
                </c:pt>
                <c:pt idx="269">
                  <c:v>31.01.2006</c:v>
                </c:pt>
                <c:pt idx="270">
                  <c:v>01.02.2006</c:v>
                </c:pt>
                <c:pt idx="271">
                  <c:v>02.02.2006</c:v>
                </c:pt>
                <c:pt idx="272">
                  <c:v>03.02.2006</c:v>
                </c:pt>
                <c:pt idx="273">
                  <c:v>06.02.2006</c:v>
                </c:pt>
                <c:pt idx="274">
                  <c:v>07.02.2006</c:v>
                </c:pt>
                <c:pt idx="275">
                  <c:v>08.02.2006</c:v>
                </c:pt>
                <c:pt idx="276">
                  <c:v>09.02.2006</c:v>
                </c:pt>
                <c:pt idx="277">
                  <c:v>10.02.2006</c:v>
                </c:pt>
                <c:pt idx="278">
                  <c:v>13.02.2006</c:v>
                </c:pt>
                <c:pt idx="279">
                  <c:v>14.02.2006</c:v>
                </c:pt>
                <c:pt idx="280">
                  <c:v>15.02.2006</c:v>
                </c:pt>
                <c:pt idx="281">
                  <c:v>16.02.2006</c:v>
                </c:pt>
                <c:pt idx="282">
                  <c:v>17.02.2006</c:v>
                </c:pt>
                <c:pt idx="283">
                  <c:v>21.02.2006</c:v>
                </c:pt>
                <c:pt idx="284">
                  <c:v>22.02.2006</c:v>
                </c:pt>
                <c:pt idx="285">
                  <c:v>23.02.2006</c:v>
                </c:pt>
                <c:pt idx="286">
                  <c:v>24.02.2006</c:v>
                </c:pt>
                <c:pt idx="287">
                  <c:v>27.02.2006</c:v>
                </c:pt>
                <c:pt idx="288">
                  <c:v>28.02.2006</c:v>
                </c:pt>
                <c:pt idx="289">
                  <c:v>01.03.2006</c:v>
                </c:pt>
                <c:pt idx="290">
                  <c:v>02.03.2006</c:v>
                </c:pt>
                <c:pt idx="291">
                  <c:v>03.03.2006</c:v>
                </c:pt>
                <c:pt idx="292">
                  <c:v>06.03.2006</c:v>
                </c:pt>
                <c:pt idx="293">
                  <c:v>07.03.2006</c:v>
                </c:pt>
                <c:pt idx="294">
                  <c:v>08.03.2006</c:v>
                </c:pt>
                <c:pt idx="295">
                  <c:v>09.03.2006</c:v>
                </c:pt>
                <c:pt idx="296">
                  <c:v>10.03.2006</c:v>
                </c:pt>
                <c:pt idx="297">
                  <c:v>13.03.2006</c:v>
                </c:pt>
                <c:pt idx="298">
                  <c:v>14.03.2006</c:v>
                </c:pt>
                <c:pt idx="299">
                  <c:v>15.03.2006</c:v>
                </c:pt>
                <c:pt idx="300">
                  <c:v>16.03.2006</c:v>
                </c:pt>
                <c:pt idx="301">
                  <c:v>17.03.2006</c:v>
                </c:pt>
                <c:pt idx="302">
                  <c:v>20.03.2006</c:v>
                </c:pt>
                <c:pt idx="303">
                  <c:v>21.03.2006</c:v>
                </c:pt>
                <c:pt idx="304">
                  <c:v>22.03.2006</c:v>
                </c:pt>
                <c:pt idx="305">
                  <c:v>23.03.2006</c:v>
                </c:pt>
                <c:pt idx="306">
                  <c:v>24.03.2006</c:v>
                </c:pt>
                <c:pt idx="307">
                  <c:v>27.03.2006</c:v>
                </c:pt>
                <c:pt idx="308">
                  <c:v>28.03.2006</c:v>
                </c:pt>
                <c:pt idx="309">
                  <c:v>29.03.2006</c:v>
                </c:pt>
                <c:pt idx="310">
                  <c:v>30.03.2006</c:v>
                </c:pt>
                <c:pt idx="311">
                  <c:v>31.03.2006</c:v>
                </c:pt>
                <c:pt idx="312">
                  <c:v>03.04.2006</c:v>
                </c:pt>
                <c:pt idx="313">
                  <c:v>04.04.2006</c:v>
                </c:pt>
                <c:pt idx="314">
                  <c:v>05.04.2006</c:v>
                </c:pt>
                <c:pt idx="315">
                  <c:v>06.04.2006</c:v>
                </c:pt>
                <c:pt idx="316">
                  <c:v>07.04.2006</c:v>
                </c:pt>
                <c:pt idx="317">
                  <c:v>10.04.2006</c:v>
                </c:pt>
                <c:pt idx="318">
                  <c:v>11.04.2006</c:v>
                </c:pt>
                <c:pt idx="319">
                  <c:v>12.04.2006</c:v>
                </c:pt>
                <c:pt idx="320">
                  <c:v>13.04.2006</c:v>
                </c:pt>
                <c:pt idx="321">
                  <c:v>17.04.2006</c:v>
                </c:pt>
                <c:pt idx="322">
                  <c:v>18.04.2006</c:v>
                </c:pt>
                <c:pt idx="323">
                  <c:v>19.04.2006</c:v>
                </c:pt>
                <c:pt idx="324">
                  <c:v>20.04.2006</c:v>
                </c:pt>
                <c:pt idx="325">
                  <c:v>21.04.2006</c:v>
                </c:pt>
                <c:pt idx="326">
                  <c:v>24.04.2006</c:v>
                </c:pt>
                <c:pt idx="327">
                  <c:v>25.04.2006</c:v>
                </c:pt>
                <c:pt idx="328">
                  <c:v>26.04.2006</c:v>
                </c:pt>
                <c:pt idx="329">
                  <c:v>27.04.2006</c:v>
                </c:pt>
                <c:pt idx="330">
                  <c:v>28.04.2006</c:v>
                </c:pt>
                <c:pt idx="331">
                  <c:v>01.05.2006</c:v>
                </c:pt>
                <c:pt idx="332">
                  <c:v>02.05.2006</c:v>
                </c:pt>
                <c:pt idx="333">
                  <c:v>03.05.2006</c:v>
                </c:pt>
                <c:pt idx="334">
                  <c:v>04.05.2006</c:v>
                </c:pt>
                <c:pt idx="335">
                  <c:v>05.05.2006</c:v>
                </c:pt>
                <c:pt idx="336">
                  <c:v>08.05.2006</c:v>
                </c:pt>
                <c:pt idx="337">
                  <c:v>09.05.2006</c:v>
                </c:pt>
                <c:pt idx="338">
                  <c:v>10.05.2006</c:v>
                </c:pt>
                <c:pt idx="339">
                  <c:v>11.05.2006</c:v>
                </c:pt>
                <c:pt idx="340">
                  <c:v>12.05.2006</c:v>
                </c:pt>
                <c:pt idx="341">
                  <c:v>15.05.2006</c:v>
                </c:pt>
                <c:pt idx="342">
                  <c:v>16.05.2006</c:v>
                </c:pt>
                <c:pt idx="343">
                  <c:v>17.05.2006</c:v>
                </c:pt>
                <c:pt idx="344">
                  <c:v>18.05.2006</c:v>
                </c:pt>
                <c:pt idx="345">
                  <c:v>19.05.2006</c:v>
                </c:pt>
                <c:pt idx="346">
                  <c:v>22.05.2006</c:v>
                </c:pt>
                <c:pt idx="347">
                  <c:v>23.05.2006</c:v>
                </c:pt>
                <c:pt idx="348">
                  <c:v>24.05.2006</c:v>
                </c:pt>
                <c:pt idx="349">
                  <c:v>25.05.2006</c:v>
                </c:pt>
                <c:pt idx="350">
                  <c:v>26.05.2006</c:v>
                </c:pt>
                <c:pt idx="351">
                  <c:v>30.05.2006</c:v>
                </c:pt>
                <c:pt idx="352">
                  <c:v>31.05.2006</c:v>
                </c:pt>
                <c:pt idx="353">
                  <c:v>01.06.2006</c:v>
                </c:pt>
                <c:pt idx="354">
                  <c:v>02.06.2006</c:v>
                </c:pt>
                <c:pt idx="355">
                  <c:v>05.06.2006</c:v>
                </c:pt>
                <c:pt idx="356">
                  <c:v>06.06.2006</c:v>
                </c:pt>
                <c:pt idx="357">
                  <c:v>07.06.2006</c:v>
                </c:pt>
                <c:pt idx="358">
                  <c:v>08.06.2006</c:v>
                </c:pt>
                <c:pt idx="359">
                  <c:v>09.06.2006</c:v>
                </c:pt>
                <c:pt idx="360">
                  <c:v>12.06.2006</c:v>
                </c:pt>
                <c:pt idx="361">
                  <c:v>13.06.2006</c:v>
                </c:pt>
                <c:pt idx="362">
                  <c:v>14.06.2006</c:v>
                </c:pt>
                <c:pt idx="363">
                  <c:v>15.06.2006</c:v>
                </c:pt>
                <c:pt idx="364">
                  <c:v>16.06.2006</c:v>
                </c:pt>
                <c:pt idx="365">
                  <c:v>19.06.2006</c:v>
                </c:pt>
                <c:pt idx="366">
                  <c:v>20.06.2006</c:v>
                </c:pt>
                <c:pt idx="367">
                  <c:v>21.06.2006</c:v>
                </c:pt>
                <c:pt idx="368">
                  <c:v>22.06.2006</c:v>
                </c:pt>
                <c:pt idx="369">
                  <c:v>23.06.2006</c:v>
                </c:pt>
                <c:pt idx="370">
                  <c:v>26.06.2006</c:v>
                </c:pt>
                <c:pt idx="371">
                  <c:v>27.06.2006</c:v>
                </c:pt>
                <c:pt idx="372">
                  <c:v>28.06.2006</c:v>
                </c:pt>
                <c:pt idx="373">
                  <c:v>29.06.2006</c:v>
                </c:pt>
                <c:pt idx="374">
                  <c:v>30.06.2006</c:v>
                </c:pt>
                <c:pt idx="375">
                  <c:v>03.07.2006</c:v>
                </c:pt>
                <c:pt idx="376">
                  <c:v>05.07.2006</c:v>
                </c:pt>
                <c:pt idx="377">
                  <c:v>06.07.2006</c:v>
                </c:pt>
                <c:pt idx="378">
                  <c:v>07.07.2006</c:v>
                </c:pt>
                <c:pt idx="379">
                  <c:v>10.07.2006</c:v>
                </c:pt>
                <c:pt idx="380">
                  <c:v>11.07.2006</c:v>
                </c:pt>
                <c:pt idx="381">
                  <c:v>12.07.2006</c:v>
                </c:pt>
                <c:pt idx="382">
                  <c:v>13.07.2006</c:v>
                </c:pt>
                <c:pt idx="383">
                  <c:v>14.07.2006</c:v>
                </c:pt>
                <c:pt idx="384">
                  <c:v>17.07.2006</c:v>
                </c:pt>
                <c:pt idx="385">
                  <c:v>18.07.2006</c:v>
                </c:pt>
                <c:pt idx="386">
                  <c:v>19.07.2006</c:v>
                </c:pt>
                <c:pt idx="387">
                  <c:v>20.07.2006</c:v>
                </c:pt>
                <c:pt idx="388">
                  <c:v>21.07.2006</c:v>
                </c:pt>
                <c:pt idx="389">
                  <c:v>24.07.2006</c:v>
                </c:pt>
                <c:pt idx="390">
                  <c:v>25.07.2006</c:v>
                </c:pt>
                <c:pt idx="391">
                  <c:v>26.07.2006</c:v>
                </c:pt>
                <c:pt idx="392">
                  <c:v>27.07.2006</c:v>
                </c:pt>
                <c:pt idx="393">
                  <c:v>28.07.2006</c:v>
                </c:pt>
                <c:pt idx="394">
                  <c:v>31.07.2006</c:v>
                </c:pt>
                <c:pt idx="395">
                  <c:v>01.08.2006</c:v>
                </c:pt>
                <c:pt idx="396">
                  <c:v>02.08.2006</c:v>
                </c:pt>
                <c:pt idx="397">
                  <c:v>03.08.2006</c:v>
                </c:pt>
                <c:pt idx="398">
                  <c:v>04.08.2006</c:v>
                </c:pt>
                <c:pt idx="399">
                  <c:v>07.08.2006</c:v>
                </c:pt>
                <c:pt idx="400">
                  <c:v>08.08.2006</c:v>
                </c:pt>
                <c:pt idx="401">
                  <c:v>09.08.2006</c:v>
                </c:pt>
                <c:pt idx="402">
                  <c:v>10.08.2006</c:v>
                </c:pt>
                <c:pt idx="403">
                  <c:v>11.08.2006</c:v>
                </c:pt>
                <c:pt idx="404">
                  <c:v>14.08.2006</c:v>
                </c:pt>
                <c:pt idx="405">
                  <c:v>15.08.2006</c:v>
                </c:pt>
                <c:pt idx="406">
                  <c:v>16.08.2006</c:v>
                </c:pt>
                <c:pt idx="407">
                  <c:v>17.08.2006</c:v>
                </c:pt>
                <c:pt idx="408">
                  <c:v>18.08.2006</c:v>
                </c:pt>
                <c:pt idx="409">
                  <c:v>21.08.2006</c:v>
                </c:pt>
                <c:pt idx="410">
                  <c:v>22.08.2006</c:v>
                </c:pt>
                <c:pt idx="411">
                  <c:v>23.08.2006</c:v>
                </c:pt>
                <c:pt idx="412">
                  <c:v>24.08.2006</c:v>
                </c:pt>
                <c:pt idx="413">
                  <c:v>25.08.2006</c:v>
                </c:pt>
                <c:pt idx="414">
                  <c:v>28.08.2006</c:v>
                </c:pt>
                <c:pt idx="415">
                  <c:v>29.08.2006</c:v>
                </c:pt>
                <c:pt idx="416">
                  <c:v>30.08.2006</c:v>
                </c:pt>
                <c:pt idx="417">
                  <c:v>31.08.2006</c:v>
                </c:pt>
                <c:pt idx="418">
                  <c:v>01.09.2006</c:v>
                </c:pt>
                <c:pt idx="419">
                  <c:v>05.09.2006</c:v>
                </c:pt>
                <c:pt idx="420">
                  <c:v>06.09.2006</c:v>
                </c:pt>
                <c:pt idx="421">
                  <c:v>07.09.2006</c:v>
                </c:pt>
                <c:pt idx="422">
                  <c:v>08.09.2006</c:v>
                </c:pt>
                <c:pt idx="423">
                  <c:v>11.09.2006</c:v>
                </c:pt>
                <c:pt idx="424">
                  <c:v>12.09.2006</c:v>
                </c:pt>
                <c:pt idx="425">
                  <c:v>13.09.2006</c:v>
                </c:pt>
                <c:pt idx="426">
                  <c:v>14.09.2006</c:v>
                </c:pt>
                <c:pt idx="427">
                  <c:v>15.09.2006</c:v>
                </c:pt>
                <c:pt idx="428">
                  <c:v>18.09.2006</c:v>
                </c:pt>
                <c:pt idx="429">
                  <c:v>19.09.2006</c:v>
                </c:pt>
                <c:pt idx="430">
                  <c:v>20.09.2006</c:v>
                </c:pt>
                <c:pt idx="431">
                  <c:v>21.09.2006</c:v>
                </c:pt>
                <c:pt idx="432">
                  <c:v>22.09.2006</c:v>
                </c:pt>
                <c:pt idx="433">
                  <c:v>25.09.2006</c:v>
                </c:pt>
                <c:pt idx="434">
                  <c:v>26.09.2006</c:v>
                </c:pt>
                <c:pt idx="435">
                  <c:v>27.09.2006</c:v>
                </c:pt>
                <c:pt idx="436">
                  <c:v>28.09.2006</c:v>
                </c:pt>
                <c:pt idx="437">
                  <c:v>29.09.2006</c:v>
                </c:pt>
                <c:pt idx="438">
                  <c:v>02.10.2006</c:v>
                </c:pt>
                <c:pt idx="439">
                  <c:v>03.10.2006</c:v>
                </c:pt>
                <c:pt idx="440">
                  <c:v>04.10.2006</c:v>
                </c:pt>
                <c:pt idx="441">
                  <c:v>05.10.2006</c:v>
                </c:pt>
                <c:pt idx="442">
                  <c:v>06.10.2006</c:v>
                </c:pt>
                <c:pt idx="443">
                  <c:v>10.10.2006</c:v>
                </c:pt>
                <c:pt idx="444">
                  <c:v>11.10.2006</c:v>
                </c:pt>
                <c:pt idx="445">
                  <c:v>12.10.2006</c:v>
                </c:pt>
                <c:pt idx="446">
                  <c:v>13.10.2006</c:v>
                </c:pt>
                <c:pt idx="447">
                  <c:v>16.10.2006</c:v>
                </c:pt>
                <c:pt idx="448">
                  <c:v>17.10.2006</c:v>
                </c:pt>
                <c:pt idx="449">
                  <c:v>18.10.2006</c:v>
                </c:pt>
                <c:pt idx="450">
                  <c:v>19.10.2006</c:v>
                </c:pt>
                <c:pt idx="451">
                  <c:v>20.10.2006</c:v>
                </c:pt>
                <c:pt idx="452">
                  <c:v>23.10.2006</c:v>
                </c:pt>
                <c:pt idx="453">
                  <c:v>24.10.2006</c:v>
                </c:pt>
                <c:pt idx="454">
                  <c:v>25.10.2006</c:v>
                </c:pt>
                <c:pt idx="455">
                  <c:v>26.10.2006</c:v>
                </c:pt>
                <c:pt idx="456">
                  <c:v>27.10.2006</c:v>
                </c:pt>
                <c:pt idx="457">
                  <c:v>30.10.2006</c:v>
                </c:pt>
                <c:pt idx="458">
                  <c:v>31.10.2006</c:v>
                </c:pt>
                <c:pt idx="459">
                  <c:v>01.11.2006</c:v>
                </c:pt>
                <c:pt idx="460">
                  <c:v>02.11.2006</c:v>
                </c:pt>
                <c:pt idx="461">
                  <c:v>03.11.2006</c:v>
                </c:pt>
                <c:pt idx="462">
                  <c:v>06.11.2006</c:v>
                </c:pt>
                <c:pt idx="463">
                  <c:v>07.11.2006</c:v>
                </c:pt>
                <c:pt idx="464">
                  <c:v>08.11.2006</c:v>
                </c:pt>
                <c:pt idx="465">
                  <c:v>09.11.2006</c:v>
                </c:pt>
                <c:pt idx="466">
                  <c:v>10.11.2006</c:v>
                </c:pt>
                <c:pt idx="467">
                  <c:v>13.11.2006</c:v>
                </c:pt>
                <c:pt idx="468">
                  <c:v>14.11.2006</c:v>
                </c:pt>
                <c:pt idx="469">
                  <c:v>15.11.2006</c:v>
                </c:pt>
                <c:pt idx="470">
                  <c:v>16.11.2006</c:v>
                </c:pt>
                <c:pt idx="471">
                  <c:v>17.11.2006</c:v>
                </c:pt>
                <c:pt idx="472">
                  <c:v>20.11.2006</c:v>
                </c:pt>
                <c:pt idx="473">
                  <c:v>21.11.2006</c:v>
                </c:pt>
                <c:pt idx="474">
                  <c:v>22.11.2006</c:v>
                </c:pt>
                <c:pt idx="475">
                  <c:v>24.11.2006</c:v>
                </c:pt>
                <c:pt idx="476">
                  <c:v>27.11.2006</c:v>
                </c:pt>
                <c:pt idx="477">
                  <c:v>28.11.2006</c:v>
                </c:pt>
                <c:pt idx="478">
                  <c:v>29.11.2006</c:v>
                </c:pt>
                <c:pt idx="479">
                  <c:v>30.11.2006</c:v>
                </c:pt>
                <c:pt idx="480">
                  <c:v>01.12.2006</c:v>
                </c:pt>
                <c:pt idx="481">
                  <c:v>04.12.2006</c:v>
                </c:pt>
                <c:pt idx="482">
                  <c:v>05.12.2006</c:v>
                </c:pt>
                <c:pt idx="483">
                  <c:v>06.12.2006</c:v>
                </c:pt>
                <c:pt idx="484">
                  <c:v>07.12.2006</c:v>
                </c:pt>
                <c:pt idx="485">
                  <c:v>08.12.2006</c:v>
                </c:pt>
                <c:pt idx="486">
                  <c:v>11.12.2006</c:v>
                </c:pt>
                <c:pt idx="487">
                  <c:v>12.12.2006</c:v>
                </c:pt>
                <c:pt idx="488">
                  <c:v>13.12.2006</c:v>
                </c:pt>
                <c:pt idx="489">
                  <c:v>14.12.2006</c:v>
                </c:pt>
                <c:pt idx="490">
                  <c:v>15.12.2006</c:v>
                </c:pt>
                <c:pt idx="491">
                  <c:v>18.12.2006</c:v>
                </c:pt>
                <c:pt idx="492">
                  <c:v>19.12.2006</c:v>
                </c:pt>
                <c:pt idx="493">
                  <c:v>20.12.2006</c:v>
                </c:pt>
                <c:pt idx="494">
                  <c:v>21.12.2006</c:v>
                </c:pt>
                <c:pt idx="495">
                  <c:v>22.12.2006</c:v>
                </c:pt>
                <c:pt idx="496">
                  <c:v>26.12.2006</c:v>
                </c:pt>
                <c:pt idx="497">
                  <c:v>27.12.2006</c:v>
                </c:pt>
                <c:pt idx="498">
                  <c:v>28.12.2006</c:v>
                </c:pt>
                <c:pt idx="499">
                  <c:v>29.12.2006</c:v>
                </c:pt>
                <c:pt idx="500">
                  <c:v>03.01.2007</c:v>
                </c:pt>
                <c:pt idx="501">
                  <c:v>02.01.2007</c:v>
                </c:pt>
                <c:pt idx="502">
                  <c:v>04.01.2007</c:v>
                </c:pt>
                <c:pt idx="503">
                  <c:v>05.01.2007</c:v>
                </c:pt>
                <c:pt idx="504">
                  <c:v>08.01.2007</c:v>
                </c:pt>
                <c:pt idx="505">
                  <c:v>09.01.2007</c:v>
                </c:pt>
                <c:pt idx="506">
                  <c:v>10.01.2007</c:v>
                </c:pt>
                <c:pt idx="507">
                  <c:v>11.01.2007</c:v>
                </c:pt>
                <c:pt idx="508">
                  <c:v>12.01.2007</c:v>
                </c:pt>
                <c:pt idx="509">
                  <c:v>16.01.2007</c:v>
                </c:pt>
                <c:pt idx="510">
                  <c:v>17.01.2007</c:v>
                </c:pt>
                <c:pt idx="511">
                  <c:v>18.01.2007</c:v>
                </c:pt>
                <c:pt idx="512">
                  <c:v>19.01.2007</c:v>
                </c:pt>
                <c:pt idx="513">
                  <c:v>22.01.2007</c:v>
                </c:pt>
                <c:pt idx="514">
                  <c:v>23.01.2007</c:v>
                </c:pt>
                <c:pt idx="515">
                  <c:v>24.01.2007</c:v>
                </c:pt>
                <c:pt idx="516">
                  <c:v>25.01.2007</c:v>
                </c:pt>
                <c:pt idx="517">
                  <c:v>26.01.2007</c:v>
                </c:pt>
                <c:pt idx="518">
                  <c:v>29.01.2007</c:v>
                </c:pt>
                <c:pt idx="519">
                  <c:v>30.01.2007</c:v>
                </c:pt>
                <c:pt idx="520">
                  <c:v>31.01.2007</c:v>
                </c:pt>
                <c:pt idx="521">
                  <c:v>01.02.2007</c:v>
                </c:pt>
                <c:pt idx="522">
                  <c:v>02.02.2007</c:v>
                </c:pt>
                <c:pt idx="523">
                  <c:v>05.02.2007</c:v>
                </c:pt>
                <c:pt idx="524">
                  <c:v>06.02.2007</c:v>
                </c:pt>
                <c:pt idx="525">
                  <c:v>07.02.2007</c:v>
                </c:pt>
                <c:pt idx="526">
                  <c:v>08.02.2007</c:v>
                </c:pt>
                <c:pt idx="527">
                  <c:v>09.02.2007</c:v>
                </c:pt>
                <c:pt idx="528">
                  <c:v>12.02.2007</c:v>
                </c:pt>
                <c:pt idx="529">
                  <c:v>13.02.2007</c:v>
                </c:pt>
                <c:pt idx="530">
                  <c:v>14.02.2007</c:v>
                </c:pt>
                <c:pt idx="531">
                  <c:v>15.02.2007</c:v>
                </c:pt>
                <c:pt idx="532">
                  <c:v>16.02.2007</c:v>
                </c:pt>
                <c:pt idx="533">
                  <c:v>20.02.2007</c:v>
                </c:pt>
                <c:pt idx="534">
                  <c:v>21.02.2007</c:v>
                </c:pt>
                <c:pt idx="535">
                  <c:v>22.02.2007</c:v>
                </c:pt>
                <c:pt idx="536">
                  <c:v>23.02.2007</c:v>
                </c:pt>
                <c:pt idx="537">
                  <c:v>26.02.2007</c:v>
                </c:pt>
                <c:pt idx="538">
                  <c:v>27.02.2007</c:v>
                </c:pt>
                <c:pt idx="539">
                  <c:v>28.02.2007</c:v>
                </c:pt>
                <c:pt idx="540">
                  <c:v>01.03.2007</c:v>
                </c:pt>
                <c:pt idx="541">
                  <c:v>02.03.2007</c:v>
                </c:pt>
                <c:pt idx="542">
                  <c:v>05.03.2007</c:v>
                </c:pt>
                <c:pt idx="543">
                  <c:v>06.03.2007</c:v>
                </c:pt>
                <c:pt idx="544">
                  <c:v>07.03.2007</c:v>
                </c:pt>
                <c:pt idx="545">
                  <c:v>08.03.2007</c:v>
                </c:pt>
                <c:pt idx="546">
                  <c:v>09.03.2007</c:v>
                </c:pt>
                <c:pt idx="547">
                  <c:v>12.03.2007</c:v>
                </c:pt>
                <c:pt idx="548">
                  <c:v>13.03.2007</c:v>
                </c:pt>
                <c:pt idx="549">
                  <c:v>14.03.2007</c:v>
                </c:pt>
                <c:pt idx="550">
                  <c:v>15.03.2007</c:v>
                </c:pt>
                <c:pt idx="551">
                  <c:v>16.03.2007</c:v>
                </c:pt>
                <c:pt idx="552">
                  <c:v>19.03.2007</c:v>
                </c:pt>
                <c:pt idx="553">
                  <c:v>20.03.2007</c:v>
                </c:pt>
                <c:pt idx="554">
                  <c:v>21.03.2007</c:v>
                </c:pt>
                <c:pt idx="555">
                  <c:v>22.03.2007</c:v>
                </c:pt>
                <c:pt idx="556">
                  <c:v>23.03.2007</c:v>
                </c:pt>
                <c:pt idx="557">
                  <c:v>26.03.2007</c:v>
                </c:pt>
                <c:pt idx="558">
                  <c:v>27.03.2007</c:v>
                </c:pt>
                <c:pt idx="559">
                  <c:v>28.03.2007</c:v>
                </c:pt>
                <c:pt idx="560">
                  <c:v>29.03.2007</c:v>
                </c:pt>
                <c:pt idx="561">
                  <c:v>30.03.2007</c:v>
                </c:pt>
                <c:pt idx="562">
                  <c:v>02.04.2007</c:v>
                </c:pt>
                <c:pt idx="563">
                  <c:v>03.04.2007</c:v>
                </c:pt>
                <c:pt idx="564">
                  <c:v>04.04.2007</c:v>
                </c:pt>
                <c:pt idx="565">
                  <c:v>05.04.2007</c:v>
                </c:pt>
                <c:pt idx="566">
                  <c:v>09.04.2007</c:v>
                </c:pt>
                <c:pt idx="567">
                  <c:v>10.04.2007</c:v>
                </c:pt>
                <c:pt idx="568">
                  <c:v>11.04.2007</c:v>
                </c:pt>
                <c:pt idx="569">
                  <c:v>12.04.2007</c:v>
                </c:pt>
                <c:pt idx="570">
                  <c:v>13.04.2007</c:v>
                </c:pt>
                <c:pt idx="571">
                  <c:v>16.04.2007</c:v>
                </c:pt>
                <c:pt idx="572">
                  <c:v>17.04.2007</c:v>
                </c:pt>
                <c:pt idx="573">
                  <c:v>18.04.2007</c:v>
                </c:pt>
                <c:pt idx="574">
                  <c:v>19.04.2007</c:v>
                </c:pt>
                <c:pt idx="575">
                  <c:v>20.04.2007</c:v>
                </c:pt>
                <c:pt idx="576">
                  <c:v>23.04.2007</c:v>
                </c:pt>
                <c:pt idx="577">
                  <c:v>24.04.2007</c:v>
                </c:pt>
                <c:pt idx="578">
                  <c:v>25.04.2007</c:v>
                </c:pt>
                <c:pt idx="579">
                  <c:v>26.04.2007</c:v>
                </c:pt>
                <c:pt idx="580">
                  <c:v>27.04.2007</c:v>
                </c:pt>
                <c:pt idx="581">
                  <c:v>30.04.2007</c:v>
                </c:pt>
                <c:pt idx="582">
                  <c:v>01.05.2007</c:v>
                </c:pt>
                <c:pt idx="583">
                  <c:v>02.05.2007</c:v>
                </c:pt>
                <c:pt idx="584">
                  <c:v>03.05.2007</c:v>
                </c:pt>
                <c:pt idx="585">
                  <c:v>04.05.2007</c:v>
                </c:pt>
                <c:pt idx="586">
                  <c:v>07.05.2007</c:v>
                </c:pt>
                <c:pt idx="587">
                  <c:v>08.05.2007</c:v>
                </c:pt>
                <c:pt idx="588">
                  <c:v>09.05.2007</c:v>
                </c:pt>
                <c:pt idx="589">
                  <c:v>10.05.2007</c:v>
                </c:pt>
                <c:pt idx="590">
                  <c:v>11.05.2007</c:v>
                </c:pt>
                <c:pt idx="591">
                  <c:v>14.05.2007</c:v>
                </c:pt>
                <c:pt idx="592">
                  <c:v>15.05.2007</c:v>
                </c:pt>
                <c:pt idx="593">
                  <c:v>16.05.2007</c:v>
                </c:pt>
                <c:pt idx="594">
                  <c:v>17.05.2007</c:v>
                </c:pt>
                <c:pt idx="595">
                  <c:v>18.05.2007</c:v>
                </c:pt>
                <c:pt idx="596">
                  <c:v>21.05.2007</c:v>
                </c:pt>
                <c:pt idx="597">
                  <c:v>22.05.2007</c:v>
                </c:pt>
                <c:pt idx="598">
                  <c:v>23.05.2007</c:v>
                </c:pt>
                <c:pt idx="599">
                  <c:v>24.05.2007</c:v>
                </c:pt>
                <c:pt idx="600">
                  <c:v>25.05.2007</c:v>
                </c:pt>
                <c:pt idx="601">
                  <c:v>29.05.2007</c:v>
                </c:pt>
                <c:pt idx="602">
                  <c:v>30.05.2007</c:v>
                </c:pt>
                <c:pt idx="603">
                  <c:v>31.05.2007</c:v>
                </c:pt>
                <c:pt idx="604">
                  <c:v>01.06.2007</c:v>
                </c:pt>
                <c:pt idx="605">
                  <c:v>04.06.2007</c:v>
                </c:pt>
                <c:pt idx="606">
                  <c:v>05.06.2007</c:v>
                </c:pt>
                <c:pt idx="607">
                  <c:v>06.06.2007</c:v>
                </c:pt>
                <c:pt idx="608">
                  <c:v>07.06.2007</c:v>
                </c:pt>
                <c:pt idx="609">
                  <c:v>08.06.2007</c:v>
                </c:pt>
                <c:pt idx="610">
                  <c:v>11.06.2007</c:v>
                </c:pt>
                <c:pt idx="611">
                  <c:v>12.06.2007</c:v>
                </c:pt>
                <c:pt idx="612">
                  <c:v>13.06.2007</c:v>
                </c:pt>
                <c:pt idx="613">
                  <c:v>14.06.2007</c:v>
                </c:pt>
                <c:pt idx="614">
                  <c:v>15.06.2007</c:v>
                </c:pt>
                <c:pt idx="615">
                  <c:v>18.06.2007</c:v>
                </c:pt>
                <c:pt idx="616">
                  <c:v>19.06.2007</c:v>
                </c:pt>
                <c:pt idx="617">
                  <c:v>20.06.2007</c:v>
                </c:pt>
                <c:pt idx="618">
                  <c:v>21.06.2007</c:v>
                </c:pt>
                <c:pt idx="619">
                  <c:v>22.06.2007</c:v>
                </c:pt>
                <c:pt idx="620">
                  <c:v>25.06.2007</c:v>
                </c:pt>
                <c:pt idx="621">
                  <c:v>26.06.2007</c:v>
                </c:pt>
                <c:pt idx="622">
                  <c:v>27.06.2007</c:v>
                </c:pt>
                <c:pt idx="623">
                  <c:v>28.06.2007</c:v>
                </c:pt>
                <c:pt idx="624">
                  <c:v>29.06.2007</c:v>
                </c:pt>
                <c:pt idx="625">
                  <c:v>02.07.2007</c:v>
                </c:pt>
                <c:pt idx="626">
                  <c:v>03.07.2007</c:v>
                </c:pt>
                <c:pt idx="627">
                  <c:v>05.07.2007</c:v>
                </c:pt>
                <c:pt idx="628">
                  <c:v>06.07.2007</c:v>
                </c:pt>
                <c:pt idx="629">
                  <c:v>09.07.2007</c:v>
                </c:pt>
                <c:pt idx="630">
                  <c:v>10.07.2007</c:v>
                </c:pt>
                <c:pt idx="631">
                  <c:v>11.07.2007</c:v>
                </c:pt>
                <c:pt idx="632">
                  <c:v>12.07.2007</c:v>
                </c:pt>
                <c:pt idx="633">
                  <c:v>13.07.2007</c:v>
                </c:pt>
                <c:pt idx="634">
                  <c:v>16.07.2007</c:v>
                </c:pt>
                <c:pt idx="635">
                  <c:v>17.07.2007</c:v>
                </c:pt>
                <c:pt idx="636">
                  <c:v>18.07.2007</c:v>
                </c:pt>
                <c:pt idx="637">
                  <c:v>19.07.2007</c:v>
                </c:pt>
                <c:pt idx="638">
                  <c:v>20.07.2007</c:v>
                </c:pt>
                <c:pt idx="639">
                  <c:v>23.07.2007</c:v>
                </c:pt>
                <c:pt idx="640">
                  <c:v>24.07.2007</c:v>
                </c:pt>
                <c:pt idx="641">
                  <c:v>25.07.2007</c:v>
                </c:pt>
                <c:pt idx="642">
                  <c:v>26.07.2007</c:v>
                </c:pt>
                <c:pt idx="643">
                  <c:v>27.07.2007</c:v>
                </c:pt>
                <c:pt idx="644">
                  <c:v>30.07.2007</c:v>
                </c:pt>
                <c:pt idx="645">
                  <c:v>31.07.2007</c:v>
                </c:pt>
                <c:pt idx="646">
                  <c:v>01.08.2007</c:v>
                </c:pt>
                <c:pt idx="647">
                  <c:v>02.08.2007</c:v>
                </c:pt>
                <c:pt idx="648">
                  <c:v>03.08.2007</c:v>
                </c:pt>
                <c:pt idx="649">
                  <c:v>06.08.2007</c:v>
                </c:pt>
                <c:pt idx="650">
                  <c:v>07.08.2007</c:v>
                </c:pt>
                <c:pt idx="651">
                  <c:v>08.08.2007</c:v>
                </c:pt>
                <c:pt idx="652">
                  <c:v>09.08.2007</c:v>
                </c:pt>
                <c:pt idx="653">
                  <c:v>10.08.2007</c:v>
                </c:pt>
                <c:pt idx="654">
                  <c:v>13.08.2007</c:v>
                </c:pt>
                <c:pt idx="655">
                  <c:v>14.08.2007</c:v>
                </c:pt>
                <c:pt idx="656">
                  <c:v>15.08.2007</c:v>
                </c:pt>
                <c:pt idx="657">
                  <c:v>16.08.2007</c:v>
                </c:pt>
                <c:pt idx="658">
                  <c:v>17.08.2007</c:v>
                </c:pt>
                <c:pt idx="659">
                  <c:v>20.08.2007</c:v>
                </c:pt>
                <c:pt idx="660">
                  <c:v>21.08.2007</c:v>
                </c:pt>
                <c:pt idx="661">
                  <c:v>22.08.2007</c:v>
                </c:pt>
                <c:pt idx="662">
                  <c:v>23.08.2007</c:v>
                </c:pt>
                <c:pt idx="663">
                  <c:v>24.08.2007</c:v>
                </c:pt>
                <c:pt idx="664">
                  <c:v>27.08.2007</c:v>
                </c:pt>
                <c:pt idx="665">
                  <c:v>28.08.2007</c:v>
                </c:pt>
                <c:pt idx="666">
                  <c:v>29.08.2007</c:v>
                </c:pt>
                <c:pt idx="667">
                  <c:v>30.08.2007</c:v>
                </c:pt>
                <c:pt idx="668">
                  <c:v>31.08.2007</c:v>
                </c:pt>
                <c:pt idx="669">
                  <c:v>04.09.2007</c:v>
                </c:pt>
                <c:pt idx="670">
                  <c:v>05.09.2007</c:v>
                </c:pt>
                <c:pt idx="671">
                  <c:v>06.09.2007</c:v>
                </c:pt>
                <c:pt idx="672">
                  <c:v>07.09.2007</c:v>
                </c:pt>
                <c:pt idx="673">
                  <c:v>10.09.2007</c:v>
                </c:pt>
                <c:pt idx="674">
                  <c:v>11.09.2007</c:v>
                </c:pt>
                <c:pt idx="675">
                  <c:v>12.09.2007</c:v>
                </c:pt>
                <c:pt idx="676">
                  <c:v>13.09.2007</c:v>
                </c:pt>
                <c:pt idx="677">
                  <c:v>14.09.2007</c:v>
                </c:pt>
                <c:pt idx="678">
                  <c:v>17.09.2007</c:v>
                </c:pt>
                <c:pt idx="679">
                  <c:v>18.09.2007</c:v>
                </c:pt>
                <c:pt idx="680">
                  <c:v>19.09.2007</c:v>
                </c:pt>
                <c:pt idx="681">
                  <c:v>20.09.2007</c:v>
                </c:pt>
                <c:pt idx="682">
                  <c:v>21.09.2007</c:v>
                </c:pt>
                <c:pt idx="683">
                  <c:v>24.09.2007</c:v>
                </c:pt>
                <c:pt idx="684">
                  <c:v>25.09.2007</c:v>
                </c:pt>
                <c:pt idx="685">
                  <c:v>26.09.2007</c:v>
                </c:pt>
                <c:pt idx="686">
                  <c:v>27.09.2007</c:v>
                </c:pt>
                <c:pt idx="687">
                  <c:v>28.09.2007</c:v>
                </c:pt>
              </c:strCache>
            </c:strRef>
          </c:cat>
          <c:val>
            <c:numRef>
              <c:f>'Figure 1.2.6'!$C$5:$C$692</c:f>
              <c:numCache>
                <c:formatCode>General</c:formatCode>
                <c:ptCount val="688"/>
                <c:pt idx="0">
                  <c:v>358</c:v>
                </c:pt>
                <c:pt idx="1">
                  <c:v>359</c:v>
                </c:pt>
                <c:pt idx="2">
                  <c:v>370</c:v>
                </c:pt>
                <c:pt idx="3">
                  <c:v>374</c:v>
                </c:pt>
                <c:pt idx="4">
                  <c:v>370</c:v>
                </c:pt>
                <c:pt idx="5">
                  <c:v>376</c:v>
                </c:pt>
                <c:pt idx="6">
                  <c:v>377</c:v>
                </c:pt>
                <c:pt idx="7">
                  <c:v>369</c:v>
                </c:pt>
                <c:pt idx="8">
                  <c:v>371</c:v>
                </c:pt>
                <c:pt idx="9">
                  <c:v>375</c:v>
                </c:pt>
                <c:pt idx="10">
                  <c:v>383</c:v>
                </c:pt>
                <c:pt idx="11">
                  <c:v>382</c:v>
                </c:pt>
                <c:pt idx="12">
                  <c:v>381</c:v>
                </c:pt>
                <c:pt idx="13">
                  <c:v>378</c:v>
                </c:pt>
                <c:pt idx="14">
                  <c:v>375</c:v>
                </c:pt>
                <c:pt idx="15">
                  <c:v>368</c:v>
                </c:pt>
                <c:pt idx="16">
                  <c:v>365</c:v>
                </c:pt>
                <c:pt idx="17">
                  <c:v>365</c:v>
                </c:pt>
                <c:pt idx="18">
                  <c:v>369</c:v>
                </c:pt>
                <c:pt idx="19">
                  <c:v>366</c:v>
                </c:pt>
                <c:pt idx="20">
                  <c:v>368</c:v>
                </c:pt>
                <c:pt idx="21">
                  <c:v>368</c:v>
                </c:pt>
                <c:pt idx="22">
                  <c:v>365</c:v>
                </c:pt>
                <c:pt idx="23">
                  <c:v>360</c:v>
                </c:pt>
                <c:pt idx="24">
                  <c:v>357</c:v>
                </c:pt>
                <c:pt idx="25">
                  <c:v>358</c:v>
                </c:pt>
                <c:pt idx="26">
                  <c:v>362</c:v>
                </c:pt>
                <c:pt idx="27">
                  <c:v>358</c:v>
                </c:pt>
                <c:pt idx="28">
                  <c:v>355</c:v>
                </c:pt>
                <c:pt idx="29">
                  <c:v>356</c:v>
                </c:pt>
                <c:pt idx="30">
                  <c:v>356</c:v>
                </c:pt>
                <c:pt idx="31">
                  <c:v>354</c:v>
                </c:pt>
                <c:pt idx="32">
                  <c:v>348</c:v>
                </c:pt>
                <c:pt idx="33">
                  <c:v>348</c:v>
                </c:pt>
                <c:pt idx="34">
                  <c:v>352</c:v>
                </c:pt>
                <c:pt idx="36">
                  <c:v>346</c:v>
                </c:pt>
                <c:pt idx="37">
                  <c:v>346</c:v>
                </c:pt>
                <c:pt idx="38">
                  <c:v>343</c:v>
                </c:pt>
                <c:pt idx="39">
                  <c:v>344</c:v>
                </c:pt>
                <c:pt idx="40">
                  <c:v>342</c:v>
                </c:pt>
                <c:pt idx="41">
                  <c:v>340</c:v>
                </c:pt>
                <c:pt idx="42">
                  <c:v>338</c:v>
                </c:pt>
                <c:pt idx="43">
                  <c:v>333</c:v>
                </c:pt>
                <c:pt idx="44">
                  <c:v>330</c:v>
                </c:pt>
                <c:pt idx="45">
                  <c:v>333</c:v>
                </c:pt>
                <c:pt idx="46">
                  <c:v>340</c:v>
                </c:pt>
                <c:pt idx="47">
                  <c:v>340</c:v>
                </c:pt>
                <c:pt idx="48">
                  <c:v>352</c:v>
                </c:pt>
                <c:pt idx="49">
                  <c:v>359</c:v>
                </c:pt>
                <c:pt idx="50">
                  <c:v>366</c:v>
                </c:pt>
                <c:pt idx="51">
                  <c:v>364</c:v>
                </c:pt>
                <c:pt idx="52">
                  <c:v>364</c:v>
                </c:pt>
                <c:pt idx="53">
                  <c:v>371</c:v>
                </c:pt>
                <c:pt idx="54">
                  <c:v>373</c:v>
                </c:pt>
                <c:pt idx="55">
                  <c:v>387</c:v>
                </c:pt>
                <c:pt idx="56">
                  <c:v>394</c:v>
                </c:pt>
                <c:pt idx="57">
                  <c:v>395</c:v>
                </c:pt>
                <c:pt idx="58">
                  <c:v>393</c:v>
                </c:pt>
                <c:pt idx="59">
                  <c:v>387</c:v>
                </c:pt>
                <c:pt idx="60">
                  <c:v>384</c:v>
                </c:pt>
                <c:pt idx="61">
                  <c:v>386</c:v>
                </c:pt>
                <c:pt idx="62">
                  <c:v>395</c:v>
                </c:pt>
                <c:pt idx="63">
                  <c:v>390</c:v>
                </c:pt>
                <c:pt idx="64">
                  <c:v>380</c:v>
                </c:pt>
                <c:pt idx="65">
                  <c:v>378</c:v>
                </c:pt>
                <c:pt idx="66">
                  <c:v>376</c:v>
                </c:pt>
                <c:pt idx="67">
                  <c:v>379</c:v>
                </c:pt>
                <c:pt idx="68">
                  <c:v>378</c:v>
                </c:pt>
                <c:pt idx="69">
                  <c:v>374</c:v>
                </c:pt>
                <c:pt idx="70">
                  <c:v>389</c:v>
                </c:pt>
                <c:pt idx="71">
                  <c:v>408</c:v>
                </c:pt>
                <c:pt idx="72">
                  <c:v>407</c:v>
                </c:pt>
                <c:pt idx="73">
                  <c:v>398</c:v>
                </c:pt>
                <c:pt idx="74">
                  <c:v>399</c:v>
                </c:pt>
                <c:pt idx="75">
                  <c:v>383</c:v>
                </c:pt>
                <c:pt idx="76">
                  <c:v>389</c:v>
                </c:pt>
                <c:pt idx="77">
                  <c:v>389</c:v>
                </c:pt>
                <c:pt idx="78">
                  <c:v>388</c:v>
                </c:pt>
                <c:pt idx="79">
                  <c:v>389</c:v>
                </c:pt>
                <c:pt idx="80">
                  <c:v>400</c:v>
                </c:pt>
                <c:pt idx="81">
                  <c:v>395</c:v>
                </c:pt>
                <c:pt idx="82">
                  <c:v>395</c:v>
                </c:pt>
                <c:pt idx="83">
                  <c:v>387</c:v>
                </c:pt>
                <c:pt idx="84">
                  <c:v>379</c:v>
                </c:pt>
                <c:pt idx="85">
                  <c:v>380</c:v>
                </c:pt>
                <c:pt idx="86">
                  <c:v>373</c:v>
                </c:pt>
                <c:pt idx="87">
                  <c:v>371</c:v>
                </c:pt>
                <c:pt idx="88">
                  <c:v>383</c:v>
                </c:pt>
                <c:pt idx="89">
                  <c:v>386</c:v>
                </c:pt>
                <c:pt idx="90">
                  <c:v>387</c:v>
                </c:pt>
                <c:pt idx="91">
                  <c:v>392</c:v>
                </c:pt>
                <c:pt idx="92">
                  <c:v>393</c:v>
                </c:pt>
                <c:pt idx="93">
                  <c:v>399</c:v>
                </c:pt>
                <c:pt idx="94">
                  <c:v>393</c:v>
                </c:pt>
                <c:pt idx="95">
                  <c:v>387</c:v>
                </c:pt>
                <c:pt idx="96">
                  <c:v>383</c:v>
                </c:pt>
                <c:pt idx="97">
                  <c:v>384</c:v>
                </c:pt>
                <c:pt idx="98">
                  <c:v>387</c:v>
                </c:pt>
                <c:pt idx="99">
                  <c:v>376</c:v>
                </c:pt>
                <c:pt idx="100">
                  <c:v>374</c:v>
                </c:pt>
                <c:pt idx="101">
                  <c:v>372</c:v>
                </c:pt>
                <c:pt idx="102">
                  <c:v>372</c:v>
                </c:pt>
                <c:pt idx="103">
                  <c:v>376</c:v>
                </c:pt>
                <c:pt idx="104">
                  <c:v>369</c:v>
                </c:pt>
                <c:pt idx="105">
                  <c:v>366</c:v>
                </c:pt>
                <c:pt idx="106">
                  <c:v>375</c:v>
                </c:pt>
                <c:pt idx="107">
                  <c:v>381</c:v>
                </c:pt>
                <c:pt idx="108">
                  <c:v>380</c:v>
                </c:pt>
                <c:pt idx="109">
                  <c:v>382</c:v>
                </c:pt>
                <c:pt idx="110">
                  <c:v>371</c:v>
                </c:pt>
                <c:pt idx="111">
                  <c:v>320</c:v>
                </c:pt>
                <c:pt idx="112">
                  <c:v>317</c:v>
                </c:pt>
                <c:pt idx="113">
                  <c:v>316</c:v>
                </c:pt>
                <c:pt idx="114">
                  <c:v>316</c:v>
                </c:pt>
                <c:pt idx="115">
                  <c:v>312</c:v>
                </c:pt>
                <c:pt idx="116">
                  <c:v>310</c:v>
                </c:pt>
                <c:pt idx="117">
                  <c:v>313</c:v>
                </c:pt>
                <c:pt idx="118">
                  <c:v>317</c:v>
                </c:pt>
                <c:pt idx="119">
                  <c:v>319</c:v>
                </c:pt>
                <c:pt idx="120">
                  <c:v>322</c:v>
                </c:pt>
                <c:pt idx="121">
                  <c:v>323</c:v>
                </c:pt>
                <c:pt idx="122">
                  <c:v>317</c:v>
                </c:pt>
                <c:pt idx="123">
                  <c:v>314</c:v>
                </c:pt>
                <c:pt idx="124">
                  <c:v>307</c:v>
                </c:pt>
                <c:pt idx="125">
                  <c:v>301</c:v>
                </c:pt>
                <c:pt idx="126">
                  <c:v>300</c:v>
                </c:pt>
                <c:pt idx="127">
                  <c:v>304</c:v>
                </c:pt>
                <c:pt idx="128">
                  <c:v>306</c:v>
                </c:pt>
                <c:pt idx="129">
                  <c:v>298</c:v>
                </c:pt>
                <c:pt idx="130">
                  <c:v>300</c:v>
                </c:pt>
                <c:pt idx="131">
                  <c:v>291</c:v>
                </c:pt>
                <c:pt idx="132">
                  <c:v>291</c:v>
                </c:pt>
                <c:pt idx="133">
                  <c:v>289</c:v>
                </c:pt>
                <c:pt idx="134">
                  <c:v>290</c:v>
                </c:pt>
                <c:pt idx="135">
                  <c:v>288</c:v>
                </c:pt>
                <c:pt idx="136">
                  <c:v>293</c:v>
                </c:pt>
                <c:pt idx="137">
                  <c:v>294</c:v>
                </c:pt>
                <c:pt idx="138">
                  <c:v>288</c:v>
                </c:pt>
                <c:pt idx="139">
                  <c:v>294</c:v>
                </c:pt>
                <c:pt idx="140">
                  <c:v>295</c:v>
                </c:pt>
                <c:pt idx="141">
                  <c:v>297</c:v>
                </c:pt>
                <c:pt idx="142">
                  <c:v>292</c:v>
                </c:pt>
                <c:pt idx="143">
                  <c:v>291</c:v>
                </c:pt>
                <c:pt idx="144">
                  <c:v>290</c:v>
                </c:pt>
                <c:pt idx="145">
                  <c:v>288</c:v>
                </c:pt>
                <c:pt idx="146">
                  <c:v>284</c:v>
                </c:pt>
                <c:pt idx="147">
                  <c:v>283</c:v>
                </c:pt>
                <c:pt idx="148">
                  <c:v>281</c:v>
                </c:pt>
                <c:pt idx="149">
                  <c:v>276</c:v>
                </c:pt>
                <c:pt idx="150">
                  <c:v>279</c:v>
                </c:pt>
                <c:pt idx="151">
                  <c:v>280</c:v>
                </c:pt>
                <c:pt idx="152">
                  <c:v>274</c:v>
                </c:pt>
                <c:pt idx="153">
                  <c:v>284</c:v>
                </c:pt>
                <c:pt idx="154">
                  <c:v>290</c:v>
                </c:pt>
                <c:pt idx="155">
                  <c:v>284</c:v>
                </c:pt>
                <c:pt idx="156">
                  <c:v>287</c:v>
                </c:pt>
                <c:pt idx="157">
                  <c:v>285</c:v>
                </c:pt>
                <c:pt idx="158">
                  <c:v>290</c:v>
                </c:pt>
                <c:pt idx="159">
                  <c:v>295</c:v>
                </c:pt>
                <c:pt idx="160">
                  <c:v>292</c:v>
                </c:pt>
                <c:pt idx="161">
                  <c:v>293</c:v>
                </c:pt>
                <c:pt idx="162">
                  <c:v>297</c:v>
                </c:pt>
                <c:pt idx="163">
                  <c:v>296</c:v>
                </c:pt>
                <c:pt idx="164">
                  <c:v>292</c:v>
                </c:pt>
                <c:pt idx="165">
                  <c:v>292</c:v>
                </c:pt>
                <c:pt idx="166">
                  <c:v>297</c:v>
                </c:pt>
                <c:pt idx="167">
                  <c:v>296</c:v>
                </c:pt>
                <c:pt idx="168">
                  <c:v>291</c:v>
                </c:pt>
                <c:pt idx="169">
                  <c:v>287</c:v>
                </c:pt>
                <c:pt idx="170">
                  <c:v>284</c:v>
                </c:pt>
                <c:pt idx="171">
                  <c:v>281</c:v>
                </c:pt>
                <c:pt idx="172">
                  <c:v>275</c:v>
                </c:pt>
                <c:pt idx="173">
                  <c:v>274</c:v>
                </c:pt>
                <c:pt idx="174">
                  <c:v>272</c:v>
                </c:pt>
                <c:pt idx="175">
                  <c:v>275</c:v>
                </c:pt>
                <c:pt idx="176">
                  <c:v>270</c:v>
                </c:pt>
                <c:pt idx="177">
                  <c:v>264</c:v>
                </c:pt>
                <c:pt idx="178">
                  <c:v>260</c:v>
                </c:pt>
                <c:pt idx="179">
                  <c:v>259</c:v>
                </c:pt>
                <c:pt idx="180">
                  <c:v>261</c:v>
                </c:pt>
                <c:pt idx="181">
                  <c:v>259</c:v>
                </c:pt>
                <c:pt idx="182">
                  <c:v>261</c:v>
                </c:pt>
                <c:pt idx="183">
                  <c:v>258</c:v>
                </c:pt>
                <c:pt idx="184">
                  <c:v>253</c:v>
                </c:pt>
                <c:pt idx="185">
                  <c:v>254</c:v>
                </c:pt>
                <c:pt idx="186">
                  <c:v>254</c:v>
                </c:pt>
                <c:pt idx="187">
                  <c:v>247</c:v>
                </c:pt>
                <c:pt idx="188">
                  <c:v>244</c:v>
                </c:pt>
                <c:pt idx="189">
                  <c:v>241</c:v>
                </c:pt>
                <c:pt idx="190">
                  <c:v>248</c:v>
                </c:pt>
                <c:pt idx="191">
                  <c:v>254</c:v>
                </c:pt>
                <c:pt idx="192">
                  <c:v>270</c:v>
                </c:pt>
                <c:pt idx="193">
                  <c:v>262</c:v>
                </c:pt>
                <c:pt idx="194">
                  <c:v>262</c:v>
                </c:pt>
                <c:pt idx="195">
                  <c:v>272</c:v>
                </c:pt>
                <c:pt idx="196">
                  <c:v>277</c:v>
                </c:pt>
                <c:pt idx="197">
                  <c:v>279</c:v>
                </c:pt>
                <c:pt idx="198">
                  <c:v>271</c:v>
                </c:pt>
                <c:pt idx="199">
                  <c:v>267</c:v>
                </c:pt>
                <c:pt idx="200">
                  <c:v>268</c:v>
                </c:pt>
                <c:pt idx="201">
                  <c:v>271</c:v>
                </c:pt>
                <c:pt idx="202">
                  <c:v>277</c:v>
                </c:pt>
                <c:pt idx="203">
                  <c:v>270</c:v>
                </c:pt>
                <c:pt idx="204">
                  <c:v>260</c:v>
                </c:pt>
                <c:pt idx="205">
                  <c:v>257</c:v>
                </c:pt>
                <c:pt idx="206">
                  <c:v>263</c:v>
                </c:pt>
                <c:pt idx="207">
                  <c:v>258</c:v>
                </c:pt>
                <c:pt idx="208">
                  <c:v>253</c:v>
                </c:pt>
                <c:pt idx="209">
                  <c:v>251</c:v>
                </c:pt>
                <c:pt idx="210">
                  <c:v>250</c:v>
                </c:pt>
                <c:pt idx="211">
                  <c:v>250</c:v>
                </c:pt>
                <c:pt idx="212">
                  <c:v>253</c:v>
                </c:pt>
                <c:pt idx="213">
                  <c:v>252</c:v>
                </c:pt>
                <c:pt idx="214">
                  <c:v>253</c:v>
                </c:pt>
                <c:pt idx="215">
                  <c:v>248</c:v>
                </c:pt>
                <c:pt idx="216">
                  <c:v>252</c:v>
                </c:pt>
                <c:pt idx="217">
                  <c:v>249</c:v>
                </c:pt>
                <c:pt idx="218">
                  <c:v>249</c:v>
                </c:pt>
                <c:pt idx="219">
                  <c:v>248</c:v>
                </c:pt>
                <c:pt idx="220">
                  <c:v>246</c:v>
                </c:pt>
                <c:pt idx="221">
                  <c:v>245</c:v>
                </c:pt>
                <c:pt idx="222">
                  <c:v>245</c:v>
                </c:pt>
                <c:pt idx="223">
                  <c:v>245</c:v>
                </c:pt>
                <c:pt idx="224">
                  <c:v>239</c:v>
                </c:pt>
                <c:pt idx="225">
                  <c:v>238</c:v>
                </c:pt>
                <c:pt idx="226">
                  <c:v>242</c:v>
                </c:pt>
                <c:pt idx="227">
                  <c:v>241</c:v>
                </c:pt>
                <c:pt idx="228">
                  <c:v>248</c:v>
                </c:pt>
                <c:pt idx="229">
                  <c:v>244</c:v>
                </c:pt>
                <c:pt idx="230">
                  <c:v>242</c:v>
                </c:pt>
                <c:pt idx="231">
                  <c:v>242</c:v>
                </c:pt>
                <c:pt idx="232">
                  <c:v>242</c:v>
                </c:pt>
                <c:pt idx="233">
                  <c:v>242</c:v>
                </c:pt>
                <c:pt idx="234">
                  <c:v>249</c:v>
                </c:pt>
                <c:pt idx="235">
                  <c:v>244</c:v>
                </c:pt>
                <c:pt idx="236">
                  <c:v>243</c:v>
                </c:pt>
                <c:pt idx="237">
                  <c:v>242</c:v>
                </c:pt>
                <c:pt idx="238">
                  <c:v>242</c:v>
                </c:pt>
                <c:pt idx="239">
                  <c:v>244</c:v>
                </c:pt>
                <c:pt idx="240">
                  <c:v>246</c:v>
                </c:pt>
                <c:pt idx="241">
                  <c:v>247</c:v>
                </c:pt>
                <c:pt idx="242">
                  <c:v>245</c:v>
                </c:pt>
                <c:pt idx="243">
                  <c:v>241</c:v>
                </c:pt>
                <c:pt idx="244">
                  <c:v>240</c:v>
                </c:pt>
                <c:pt idx="245">
                  <c:v>244</c:v>
                </c:pt>
                <c:pt idx="246">
                  <c:v>244</c:v>
                </c:pt>
                <c:pt idx="247">
                  <c:v>244</c:v>
                </c:pt>
                <c:pt idx="248">
                  <c:v>241</c:v>
                </c:pt>
                <c:pt idx="249">
                  <c:v>245</c:v>
                </c:pt>
                <c:pt idx="250">
                  <c:v>239</c:v>
                </c:pt>
                <c:pt idx="251">
                  <c:v>234</c:v>
                </c:pt>
                <c:pt idx="252">
                  <c:v>236</c:v>
                </c:pt>
                <c:pt idx="253">
                  <c:v>230</c:v>
                </c:pt>
                <c:pt idx="254">
                  <c:v>230</c:v>
                </c:pt>
                <c:pt idx="255">
                  <c:v>230</c:v>
                </c:pt>
                <c:pt idx="256">
                  <c:v>226</c:v>
                </c:pt>
                <c:pt idx="257">
                  <c:v>233</c:v>
                </c:pt>
                <c:pt idx="258">
                  <c:v>235</c:v>
                </c:pt>
                <c:pt idx="259">
                  <c:v>237</c:v>
                </c:pt>
                <c:pt idx="260">
                  <c:v>235</c:v>
                </c:pt>
                <c:pt idx="261">
                  <c:v>228</c:v>
                </c:pt>
                <c:pt idx="262">
                  <c:v>226</c:v>
                </c:pt>
                <c:pt idx="263">
                  <c:v>226</c:v>
                </c:pt>
                <c:pt idx="264">
                  <c:v>222</c:v>
                </c:pt>
                <c:pt idx="265">
                  <c:v>217</c:v>
                </c:pt>
                <c:pt idx="266">
                  <c:v>215</c:v>
                </c:pt>
                <c:pt idx="267">
                  <c:v>213</c:v>
                </c:pt>
                <c:pt idx="268">
                  <c:v>213</c:v>
                </c:pt>
                <c:pt idx="269">
                  <c:v>217</c:v>
                </c:pt>
                <c:pt idx="270">
                  <c:v>214</c:v>
                </c:pt>
                <c:pt idx="271">
                  <c:v>213</c:v>
                </c:pt>
                <c:pt idx="272">
                  <c:v>214</c:v>
                </c:pt>
                <c:pt idx="273">
                  <c:v>211</c:v>
                </c:pt>
                <c:pt idx="274">
                  <c:v>212</c:v>
                </c:pt>
                <c:pt idx="275">
                  <c:v>210</c:v>
                </c:pt>
                <c:pt idx="276">
                  <c:v>211</c:v>
                </c:pt>
                <c:pt idx="277">
                  <c:v>198</c:v>
                </c:pt>
                <c:pt idx="278">
                  <c:v>198</c:v>
                </c:pt>
                <c:pt idx="279">
                  <c:v>196</c:v>
                </c:pt>
                <c:pt idx="280">
                  <c:v>198</c:v>
                </c:pt>
                <c:pt idx="281">
                  <c:v>198</c:v>
                </c:pt>
                <c:pt idx="282">
                  <c:v>200</c:v>
                </c:pt>
                <c:pt idx="283">
                  <c:v>199</c:v>
                </c:pt>
                <c:pt idx="284">
                  <c:v>201</c:v>
                </c:pt>
                <c:pt idx="285">
                  <c:v>193</c:v>
                </c:pt>
                <c:pt idx="286">
                  <c:v>192</c:v>
                </c:pt>
                <c:pt idx="287">
                  <c:v>186</c:v>
                </c:pt>
                <c:pt idx="288">
                  <c:v>191</c:v>
                </c:pt>
                <c:pt idx="289">
                  <c:v>187</c:v>
                </c:pt>
                <c:pt idx="290">
                  <c:v>186</c:v>
                </c:pt>
                <c:pt idx="291">
                  <c:v>187</c:v>
                </c:pt>
                <c:pt idx="292">
                  <c:v>190</c:v>
                </c:pt>
                <c:pt idx="293">
                  <c:v>200</c:v>
                </c:pt>
                <c:pt idx="294">
                  <c:v>203</c:v>
                </c:pt>
                <c:pt idx="295">
                  <c:v>202</c:v>
                </c:pt>
                <c:pt idx="296">
                  <c:v>197</c:v>
                </c:pt>
                <c:pt idx="297">
                  <c:v>196</c:v>
                </c:pt>
                <c:pt idx="298">
                  <c:v>199</c:v>
                </c:pt>
                <c:pt idx="299">
                  <c:v>195</c:v>
                </c:pt>
                <c:pt idx="300">
                  <c:v>195</c:v>
                </c:pt>
                <c:pt idx="301">
                  <c:v>195</c:v>
                </c:pt>
                <c:pt idx="302">
                  <c:v>197</c:v>
                </c:pt>
                <c:pt idx="303">
                  <c:v>197</c:v>
                </c:pt>
                <c:pt idx="304">
                  <c:v>198</c:v>
                </c:pt>
                <c:pt idx="305">
                  <c:v>198</c:v>
                </c:pt>
                <c:pt idx="306">
                  <c:v>202</c:v>
                </c:pt>
                <c:pt idx="307">
                  <c:v>202</c:v>
                </c:pt>
                <c:pt idx="308">
                  <c:v>199</c:v>
                </c:pt>
                <c:pt idx="309">
                  <c:v>197</c:v>
                </c:pt>
                <c:pt idx="310">
                  <c:v>194</c:v>
                </c:pt>
                <c:pt idx="311">
                  <c:v>192</c:v>
                </c:pt>
                <c:pt idx="312">
                  <c:v>192</c:v>
                </c:pt>
                <c:pt idx="313">
                  <c:v>192</c:v>
                </c:pt>
                <c:pt idx="314">
                  <c:v>196</c:v>
                </c:pt>
                <c:pt idx="315">
                  <c:v>196</c:v>
                </c:pt>
                <c:pt idx="316">
                  <c:v>197</c:v>
                </c:pt>
                <c:pt idx="317">
                  <c:v>198</c:v>
                </c:pt>
                <c:pt idx="318">
                  <c:v>200</c:v>
                </c:pt>
                <c:pt idx="319">
                  <c:v>196</c:v>
                </c:pt>
                <c:pt idx="320">
                  <c:v>194</c:v>
                </c:pt>
                <c:pt idx="321">
                  <c:v>197</c:v>
                </c:pt>
                <c:pt idx="322">
                  <c:v>192</c:v>
                </c:pt>
                <c:pt idx="323">
                  <c:v>184</c:v>
                </c:pt>
                <c:pt idx="324">
                  <c:v>183</c:v>
                </c:pt>
                <c:pt idx="325">
                  <c:v>184</c:v>
                </c:pt>
                <c:pt idx="326">
                  <c:v>185</c:v>
                </c:pt>
                <c:pt idx="327">
                  <c:v>182</c:v>
                </c:pt>
                <c:pt idx="328">
                  <c:v>181</c:v>
                </c:pt>
                <c:pt idx="329">
                  <c:v>179</c:v>
                </c:pt>
                <c:pt idx="330">
                  <c:v>178</c:v>
                </c:pt>
                <c:pt idx="331">
                  <c:v>173</c:v>
                </c:pt>
                <c:pt idx="332">
                  <c:v>175</c:v>
                </c:pt>
                <c:pt idx="333">
                  <c:v>174</c:v>
                </c:pt>
                <c:pt idx="334">
                  <c:v>175</c:v>
                </c:pt>
                <c:pt idx="335">
                  <c:v>177</c:v>
                </c:pt>
                <c:pt idx="336">
                  <c:v>177</c:v>
                </c:pt>
                <c:pt idx="337">
                  <c:v>179</c:v>
                </c:pt>
                <c:pt idx="338">
                  <c:v>176</c:v>
                </c:pt>
                <c:pt idx="339">
                  <c:v>179</c:v>
                </c:pt>
                <c:pt idx="340">
                  <c:v>186</c:v>
                </c:pt>
                <c:pt idx="341">
                  <c:v>198</c:v>
                </c:pt>
                <c:pt idx="342">
                  <c:v>194</c:v>
                </c:pt>
                <c:pt idx="343">
                  <c:v>201</c:v>
                </c:pt>
                <c:pt idx="344">
                  <c:v>204</c:v>
                </c:pt>
                <c:pt idx="345">
                  <c:v>208</c:v>
                </c:pt>
                <c:pt idx="346">
                  <c:v>221</c:v>
                </c:pt>
                <c:pt idx="347">
                  <c:v>215</c:v>
                </c:pt>
                <c:pt idx="348">
                  <c:v>225</c:v>
                </c:pt>
                <c:pt idx="349">
                  <c:v>213</c:v>
                </c:pt>
                <c:pt idx="350">
                  <c:v>212</c:v>
                </c:pt>
                <c:pt idx="351">
                  <c:v>216</c:v>
                </c:pt>
                <c:pt idx="352">
                  <c:v>215</c:v>
                </c:pt>
                <c:pt idx="353">
                  <c:v>210</c:v>
                </c:pt>
                <c:pt idx="354">
                  <c:v>219</c:v>
                </c:pt>
                <c:pt idx="355">
                  <c:v>214</c:v>
                </c:pt>
                <c:pt idx="356">
                  <c:v>220</c:v>
                </c:pt>
                <c:pt idx="357">
                  <c:v>216</c:v>
                </c:pt>
                <c:pt idx="358">
                  <c:v>223</c:v>
                </c:pt>
                <c:pt idx="359">
                  <c:v>221</c:v>
                </c:pt>
                <c:pt idx="360">
                  <c:v>224</c:v>
                </c:pt>
                <c:pt idx="361">
                  <c:v>232</c:v>
                </c:pt>
                <c:pt idx="362">
                  <c:v>225</c:v>
                </c:pt>
                <c:pt idx="363">
                  <c:v>218</c:v>
                </c:pt>
                <c:pt idx="364">
                  <c:v>219</c:v>
                </c:pt>
                <c:pt idx="365">
                  <c:v>217</c:v>
                </c:pt>
                <c:pt idx="366">
                  <c:v>219</c:v>
                </c:pt>
                <c:pt idx="367">
                  <c:v>223</c:v>
                </c:pt>
                <c:pt idx="368">
                  <c:v>224</c:v>
                </c:pt>
                <c:pt idx="369">
                  <c:v>228</c:v>
                </c:pt>
                <c:pt idx="370">
                  <c:v>232</c:v>
                </c:pt>
                <c:pt idx="371">
                  <c:v>238</c:v>
                </c:pt>
                <c:pt idx="372">
                  <c:v>229</c:v>
                </c:pt>
                <c:pt idx="373">
                  <c:v>226</c:v>
                </c:pt>
                <c:pt idx="374">
                  <c:v>221</c:v>
                </c:pt>
                <c:pt idx="375">
                  <c:v>214</c:v>
                </c:pt>
                <c:pt idx="376">
                  <c:v>215</c:v>
                </c:pt>
                <c:pt idx="377">
                  <c:v>211</c:v>
                </c:pt>
                <c:pt idx="378">
                  <c:v>212</c:v>
                </c:pt>
                <c:pt idx="379">
                  <c:v>209</c:v>
                </c:pt>
                <c:pt idx="380">
                  <c:v>208</c:v>
                </c:pt>
                <c:pt idx="381">
                  <c:v>211</c:v>
                </c:pt>
                <c:pt idx="382">
                  <c:v>218</c:v>
                </c:pt>
                <c:pt idx="383">
                  <c:v>218</c:v>
                </c:pt>
                <c:pt idx="384">
                  <c:v>217</c:v>
                </c:pt>
                <c:pt idx="385">
                  <c:v>210</c:v>
                </c:pt>
                <c:pt idx="386">
                  <c:v>208</c:v>
                </c:pt>
                <c:pt idx="387">
                  <c:v>207</c:v>
                </c:pt>
                <c:pt idx="388">
                  <c:v>204</c:v>
                </c:pt>
                <c:pt idx="389">
                  <c:v>201</c:v>
                </c:pt>
                <c:pt idx="390">
                  <c:v>199</c:v>
                </c:pt>
                <c:pt idx="391">
                  <c:v>197</c:v>
                </c:pt>
                <c:pt idx="392">
                  <c:v>193</c:v>
                </c:pt>
                <c:pt idx="393">
                  <c:v>196</c:v>
                </c:pt>
                <c:pt idx="394">
                  <c:v>196</c:v>
                </c:pt>
                <c:pt idx="395">
                  <c:v>198</c:v>
                </c:pt>
                <c:pt idx="396">
                  <c:v>195</c:v>
                </c:pt>
                <c:pt idx="397">
                  <c:v>195</c:v>
                </c:pt>
                <c:pt idx="398">
                  <c:v>193</c:v>
                </c:pt>
                <c:pt idx="399">
                  <c:v>190</c:v>
                </c:pt>
                <c:pt idx="400">
                  <c:v>189</c:v>
                </c:pt>
                <c:pt idx="401">
                  <c:v>184</c:v>
                </c:pt>
                <c:pt idx="402">
                  <c:v>186</c:v>
                </c:pt>
                <c:pt idx="403">
                  <c:v>182</c:v>
                </c:pt>
                <c:pt idx="404">
                  <c:v>180</c:v>
                </c:pt>
                <c:pt idx="405">
                  <c:v>185</c:v>
                </c:pt>
                <c:pt idx="406">
                  <c:v>184</c:v>
                </c:pt>
                <c:pt idx="407">
                  <c:v>183</c:v>
                </c:pt>
                <c:pt idx="408">
                  <c:v>187</c:v>
                </c:pt>
                <c:pt idx="409">
                  <c:v>188</c:v>
                </c:pt>
                <c:pt idx="410">
                  <c:v>188</c:v>
                </c:pt>
                <c:pt idx="411">
                  <c:v>192</c:v>
                </c:pt>
                <c:pt idx="412">
                  <c:v>195</c:v>
                </c:pt>
                <c:pt idx="413">
                  <c:v>197</c:v>
                </c:pt>
                <c:pt idx="414">
                  <c:v>194</c:v>
                </c:pt>
                <c:pt idx="415">
                  <c:v>197</c:v>
                </c:pt>
                <c:pt idx="416">
                  <c:v>194</c:v>
                </c:pt>
                <c:pt idx="417">
                  <c:v>194</c:v>
                </c:pt>
                <c:pt idx="418">
                  <c:v>195</c:v>
                </c:pt>
                <c:pt idx="419">
                  <c:v>187</c:v>
                </c:pt>
                <c:pt idx="420">
                  <c:v>189</c:v>
                </c:pt>
                <c:pt idx="421">
                  <c:v>191</c:v>
                </c:pt>
                <c:pt idx="422">
                  <c:v>193</c:v>
                </c:pt>
                <c:pt idx="423">
                  <c:v>195</c:v>
                </c:pt>
                <c:pt idx="424">
                  <c:v>196</c:v>
                </c:pt>
                <c:pt idx="425">
                  <c:v>195</c:v>
                </c:pt>
                <c:pt idx="426">
                  <c:v>194</c:v>
                </c:pt>
                <c:pt idx="427">
                  <c:v>192</c:v>
                </c:pt>
                <c:pt idx="428">
                  <c:v>191</c:v>
                </c:pt>
                <c:pt idx="429">
                  <c:v>198</c:v>
                </c:pt>
                <c:pt idx="430">
                  <c:v>199</c:v>
                </c:pt>
                <c:pt idx="431">
                  <c:v>212</c:v>
                </c:pt>
                <c:pt idx="432">
                  <c:v>217</c:v>
                </c:pt>
                <c:pt idx="433">
                  <c:v>218</c:v>
                </c:pt>
                <c:pt idx="434">
                  <c:v>213</c:v>
                </c:pt>
                <c:pt idx="435">
                  <c:v>209</c:v>
                </c:pt>
                <c:pt idx="436">
                  <c:v>206</c:v>
                </c:pt>
                <c:pt idx="437">
                  <c:v>208</c:v>
                </c:pt>
                <c:pt idx="438">
                  <c:v>207</c:v>
                </c:pt>
                <c:pt idx="439">
                  <c:v>210</c:v>
                </c:pt>
                <c:pt idx="440">
                  <c:v>210</c:v>
                </c:pt>
                <c:pt idx="441">
                  <c:v>204</c:v>
                </c:pt>
                <c:pt idx="442">
                  <c:v>199</c:v>
                </c:pt>
                <c:pt idx="443">
                  <c:v>194</c:v>
                </c:pt>
                <c:pt idx="444">
                  <c:v>193</c:v>
                </c:pt>
                <c:pt idx="445">
                  <c:v>191</c:v>
                </c:pt>
                <c:pt idx="446">
                  <c:v>188</c:v>
                </c:pt>
                <c:pt idx="447">
                  <c:v>186</c:v>
                </c:pt>
                <c:pt idx="448">
                  <c:v>188</c:v>
                </c:pt>
                <c:pt idx="449">
                  <c:v>186</c:v>
                </c:pt>
                <c:pt idx="450">
                  <c:v>184</c:v>
                </c:pt>
                <c:pt idx="451">
                  <c:v>186</c:v>
                </c:pt>
                <c:pt idx="452">
                  <c:v>185</c:v>
                </c:pt>
                <c:pt idx="453">
                  <c:v>185</c:v>
                </c:pt>
                <c:pt idx="454">
                  <c:v>184</c:v>
                </c:pt>
                <c:pt idx="455">
                  <c:v>185</c:v>
                </c:pt>
                <c:pt idx="456">
                  <c:v>187</c:v>
                </c:pt>
                <c:pt idx="457">
                  <c:v>189</c:v>
                </c:pt>
                <c:pt idx="458">
                  <c:v>194</c:v>
                </c:pt>
                <c:pt idx="459">
                  <c:v>195</c:v>
                </c:pt>
                <c:pt idx="460">
                  <c:v>192</c:v>
                </c:pt>
                <c:pt idx="461">
                  <c:v>185</c:v>
                </c:pt>
                <c:pt idx="462">
                  <c:v>185</c:v>
                </c:pt>
                <c:pt idx="463">
                  <c:v>187</c:v>
                </c:pt>
                <c:pt idx="464">
                  <c:v>188</c:v>
                </c:pt>
                <c:pt idx="465">
                  <c:v>188</c:v>
                </c:pt>
                <c:pt idx="466">
                  <c:v>192</c:v>
                </c:pt>
                <c:pt idx="467">
                  <c:v>190</c:v>
                </c:pt>
                <c:pt idx="468">
                  <c:v>191</c:v>
                </c:pt>
                <c:pt idx="469">
                  <c:v>188</c:v>
                </c:pt>
                <c:pt idx="470">
                  <c:v>186</c:v>
                </c:pt>
                <c:pt idx="471">
                  <c:v>191</c:v>
                </c:pt>
                <c:pt idx="472">
                  <c:v>192</c:v>
                </c:pt>
                <c:pt idx="473">
                  <c:v>193</c:v>
                </c:pt>
                <c:pt idx="474">
                  <c:v>194</c:v>
                </c:pt>
                <c:pt idx="475">
                  <c:v>196</c:v>
                </c:pt>
                <c:pt idx="476">
                  <c:v>201</c:v>
                </c:pt>
                <c:pt idx="477">
                  <c:v>202</c:v>
                </c:pt>
                <c:pt idx="478">
                  <c:v>198</c:v>
                </c:pt>
                <c:pt idx="479">
                  <c:v>199</c:v>
                </c:pt>
                <c:pt idx="480">
                  <c:v>204</c:v>
                </c:pt>
                <c:pt idx="481">
                  <c:v>200</c:v>
                </c:pt>
                <c:pt idx="482">
                  <c:v>196</c:v>
                </c:pt>
                <c:pt idx="483">
                  <c:v>192</c:v>
                </c:pt>
                <c:pt idx="484">
                  <c:v>190</c:v>
                </c:pt>
                <c:pt idx="485">
                  <c:v>183</c:v>
                </c:pt>
                <c:pt idx="486">
                  <c:v>184</c:v>
                </c:pt>
                <c:pt idx="487">
                  <c:v>186</c:v>
                </c:pt>
                <c:pt idx="488">
                  <c:v>179</c:v>
                </c:pt>
                <c:pt idx="489">
                  <c:v>176</c:v>
                </c:pt>
                <c:pt idx="490">
                  <c:v>175</c:v>
                </c:pt>
                <c:pt idx="491">
                  <c:v>177</c:v>
                </c:pt>
                <c:pt idx="492">
                  <c:v>175</c:v>
                </c:pt>
                <c:pt idx="493">
                  <c:v>174</c:v>
                </c:pt>
                <c:pt idx="494">
                  <c:v>173</c:v>
                </c:pt>
                <c:pt idx="495">
                  <c:v>173</c:v>
                </c:pt>
                <c:pt idx="496">
                  <c:v>175</c:v>
                </c:pt>
                <c:pt idx="497">
                  <c:v>171</c:v>
                </c:pt>
                <c:pt idx="498">
                  <c:v>167</c:v>
                </c:pt>
                <c:pt idx="499">
                  <c:v>169</c:v>
                </c:pt>
                <c:pt idx="500">
                  <c:v>169</c:v>
                </c:pt>
                <c:pt idx="501">
                  <c:v>171</c:v>
                </c:pt>
                <c:pt idx="502">
                  <c:v>174</c:v>
                </c:pt>
                <c:pt idx="503">
                  <c:v>176</c:v>
                </c:pt>
                <c:pt idx="504">
                  <c:v>177</c:v>
                </c:pt>
                <c:pt idx="505">
                  <c:v>179</c:v>
                </c:pt>
                <c:pt idx="506">
                  <c:v>178</c:v>
                </c:pt>
                <c:pt idx="507">
                  <c:v>174</c:v>
                </c:pt>
                <c:pt idx="508">
                  <c:v>171</c:v>
                </c:pt>
                <c:pt idx="509">
                  <c:v>171</c:v>
                </c:pt>
                <c:pt idx="510">
                  <c:v>165</c:v>
                </c:pt>
                <c:pt idx="511">
                  <c:v>171</c:v>
                </c:pt>
                <c:pt idx="512">
                  <c:v>169</c:v>
                </c:pt>
                <c:pt idx="513">
                  <c:v>171</c:v>
                </c:pt>
                <c:pt idx="514">
                  <c:v>168</c:v>
                </c:pt>
                <c:pt idx="515">
                  <c:v>168</c:v>
                </c:pt>
                <c:pt idx="516">
                  <c:v>166</c:v>
                </c:pt>
                <c:pt idx="517">
                  <c:v>169</c:v>
                </c:pt>
                <c:pt idx="518">
                  <c:v>169</c:v>
                </c:pt>
                <c:pt idx="519">
                  <c:v>169</c:v>
                </c:pt>
                <c:pt idx="520">
                  <c:v>172</c:v>
                </c:pt>
                <c:pt idx="521">
                  <c:v>166</c:v>
                </c:pt>
                <c:pt idx="522">
                  <c:v>165</c:v>
                </c:pt>
                <c:pt idx="523">
                  <c:v>166</c:v>
                </c:pt>
                <c:pt idx="524">
                  <c:v>167</c:v>
                </c:pt>
                <c:pt idx="525">
                  <c:v>170</c:v>
                </c:pt>
                <c:pt idx="526">
                  <c:v>172</c:v>
                </c:pt>
                <c:pt idx="527">
                  <c:v>170</c:v>
                </c:pt>
                <c:pt idx="528">
                  <c:v>168</c:v>
                </c:pt>
                <c:pt idx="529">
                  <c:v>165</c:v>
                </c:pt>
                <c:pt idx="530">
                  <c:v>168</c:v>
                </c:pt>
                <c:pt idx="531">
                  <c:v>168</c:v>
                </c:pt>
                <c:pt idx="532">
                  <c:v>170</c:v>
                </c:pt>
                <c:pt idx="533">
                  <c:v>170</c:v>
                </c:pt>
                <c:pt idx="534">
                  <c:v>168</c:v>
                </c:pt>
                <c:pt idx="535">
                  <c:v>164</c:v>
                </c:pt>
                <c:pt idx="536">
                  <c:v>168</c:v>
                </c:pt>
                <c:pt idx="537">
                  <c:v>172</c:v>
                </c:pt>
                <c:pt idx="538">
                  <c:v>193</c:v>
                </c:pt>
                <c:pt idx="539">
                  <c:v>185</c:v>
                </c:pt>
                <c:pt idx="540">
                  <c:v>186</c:v>
                </c:pt>
                <c:pt idx="541">
                  <c:v>191</c:v>
                </c:pt>
                <c:pt idx="542">
                  <c:v>193</c:v>
                </c:pt>
                <c:pt idx="543">
                  <c:v>189</c:v>
                </c:pt>
                <c:pt idx="544">
                  <c:v>190</c:v>
                </c:pt>
                <c:pt idx="545">
                  <c:v>187</c:v>
                </c:pt>
                <c:pt idx="546">
                  <c:v>179</c:v>
                </c:pt>
                <c:pt idx="547">
                  <c:v>181</c:v>
                </c:pt>
                <c:pt idx="548">
                  <c:v>188</c:v>
                </c:pt>
                <c:pt idx="549">
                  <c:v>185</c:v>
                </c:pt>
                <c:pt idx="550">
                  <c:v>183</c:v>
                </c:pt>
                <c:pt idx="551">
                  <c:v>182</c:v>
                </c:pt>
                <c:pt idx="552">
                  <c:v>178</c:v>
                </c:pt>
                <c:pt idx="553">
                  <c:v>179</c:v>
                </c:pt>
                <c:pt idx="554">
                  <c:v>178</c:v>
                </c:pt>
                <c:pt idx="555">
                  <c:v>171</c:v>
                </c:pt>
                <c:pt idx="556">
                  <c:v>170</c:v>
                </c:pt>
                <c:pt idx="557">
                  <c:v>171</c:v>
                </c:pt>
                <c:pt idx="558">
                  <c:v>170</c:v>
                </c:pt>
                <c:pt idx="559">
                  <c:v>169</c:v>
                </c:pt>
                <c:pt idx="560">
                  <c:v>168</c:v>
                </c:pt>
                <c:pt idx="561">
                  <c:v>166</c:v>
                </c:pt>
                <c:pt idx="562">
                  <c:v>166</c:v>
                </c:pt>
                <c:pt idx="563">
                  <c:v>164</c:v>
                </c:pt>
                <c:pt idx="564">
                  <c:v>164</c:v>
                </c:pt>
                <c:pt idx="565">
                  <c:v>164</c:v>
                </c:pt>
                <c:pt idx="566">
                  <c:v>157</c:v>
                </c:pt>
                <c:pt idx="567">
                  <c:v>159</c:v>
                </c:pt>
                <c:pt idx="568">
                  <c:v>157</c:v>
                </c:pt>
                <c:pt idx="569">
                  <c:v>160</c:v>
                </c:pt>
                <c:pt idx="570">
                  <c:v>160</c:v>
                </c:pt>
                <c:pt idx="571">
                  <c:v>160</c:v>
                </c:pt>
                <c:pt idx="572">
                  <c:v>162</c:v>
                </c:pt>
                <c:pt idx="573">
                  <c:v>162</c:v>
                </c:pt>
                <c:pt idx="574">
                  <c:v>160</c:v>
                </c:pt>
                <c:pt idx="575">
                  <c:v>158</c:v>
                </c:pt>
                <c:pt idx="576">
                  <c:v>159</c:v>
                </c:pt>
                <c:pt idx="577">
                  <c:v>160</c:v>
                </c:pt>
                <c:pt idx="578">
                  <c:v>158</c:v>
                </c:pt>
                <c:pt idx="579">
                  <c:v>157</c:v>
                </c:pt>
                <c:pt idx="580">
                  <c:v>157</c:v>
                </c:pt>
                <c:pt idx="581">
                  <c:v>164</c:v>
                </c:pt>
                <c:pt idx="582">
                  <c:v>162</c:v>
                </c:pt>
                <c:pt idx="583">
                  <c:v>163</c:v>
                </c:pt>
                <c:pt idx="584">
                  <c:v>162</c:v>
                </c:pt>
                <c:pt idx="585">
                  <c:v>167</c:v>
                </c:pt>
                <c:pt idx="586">
                  <c:v>166</c:v>
                </c:pt>
                <c:pt idx="587">
                  <c:v>164</c:v>
                </c:pt>
                <c:pt idx="588">
                  <c:v>161</c:v>
                </c:pt>
                <c:pt idx="589">
                  <c:v>165</c:v>
                </c:pt>
                <c:pt idx="590">
                  <c:v>163</c:v>
                </c:pt>
                <c:pt idx="591">
                  <c:v>163</c:v>
                </c:pt>
                <c:pt idx="592">
                  <c:v>160</c:v>
                </c:pt>
                <c:pt idx="593">
                  <c:v>159</c:v>
                </c:pt>
                <c:pt idx="594">
                  <c:v>155</c:v>
                </c:pt>
                <c:pt idx="595">
                  <c:v>151</c:v>
                </c:pt>
                <c:pt idx="596">
                  <c:v>153</c:v>
                </c:pt>
                <c:pt idx="597">
                  <c:v>150</c:v>
                </c:pt>
                <c:pt idx="598">
                  <c:v>149</c:v>
                </c:pt>
                <c:pt idx="599">
                  <c:v>154</c:v>
                </c:pt>
                <c:pt idx="600">
                  <c:v>152</c:v>
                </c:pt>
                <c:pt idx="601">
                  <c:v>153</c:v>
                </c:pt>
                <c:pt idx="602">
                  <c:v>155</c:v>
                </c:pt>
                <c:pt idx="603">
                  <c:v>153</c:v>
                </c:pt>
                <c:pt idx="604">
                  <c:v>149</c:v>
                </c:pt>
                <c:pt idx="605">
                  <c:v>153</c:v>
                </c:pt>
                <c:pt idx="606">
                  <c:v>152</c:v>
                </c:pt>
                <c:pt idx="607">
                  <c:v>156</c:v>
                </c:pt>
                <c:pt idx="608">
                  <c:v>156</c:v>
                </c:pt>
                <c:pt idx="609">
                  <c:v>159</c:v>
                </c:pt>
                <c:pt idx="610">
                  <c:v>158</c:v>
                </c:pt>
                <c:pt idx="611">
                  <c:v>156</c:v>
                </c:pt>
                <c:pt idx="612">
                  <c:v>162</c:v>
                </c:pt>
                <c:pt idx="613">
                  <c:v>159</c:v>
                </c:pt>
                <c:pt idx="614">
                  <c:v>153</c:v>
                </c:pt>
                <c:pt idx="615">
                  <c:v>151</c:v>
                </c:pt>
                <c:pt idx="616">
                  <c:v>153</c:v>
                </c:pt>
                <c:pt idx="617">
                  <c:v>153</c:v>
                </c:pt>
                <c:pt idx="618">
                  <c:v>155</c:v>
                </c:pt>
                <c:pt idx="619">
                  <c:v>159</c:v>
                </c:pt>
                <c:pt idx="620">
                  <c:v>166</c:v>
                </c:pt>
                <c:pt idx="621">
                  <c:v>168</c:v>
                </c:pt>
                <c:pt idx="622">
                  <c:v>171</c:v>
                </c:pt>
                <c:pt idx="623">
                  <c:v>165</c:v>
                </c:pt>
                <c:pt idx="624">
                  <c:v>175</c:v>
                </c:pt>
                <c:pt idx="625">
                  <c:v>173</c:v>
                </c:pt>
                <c:pt idx="626">
                  <c:v>174</c:v>
                </c:pt>
                <c:pt idx="627">
                  <c:v>168</c:v>
                </c:pt>
                <c:pt idx="628">
                  <c:v>161</c:v>
                </c:pt>
                <c:pt idx="629">
                  <c:v>162</c:v>
                </c:pt>
                <c:pt idx="630">
                  <c:v>174</c:v>
                </c:pt>
                <c:pt idx="631">
                  <c:v>169</c:v>
                </c:pt>
                <c:pt idx="632">
                  <c:v>165</c:v>
                </c:pt>
                <c:pt idx="633">
                  <c:v>169</c:v>
                </c:pt>
                <c:pt idx="634">
                  <c:v>172</c:v>
                </c:pt>
                <c:pt idx="635">
                  <c:v>168</c:v>
                </c:pt>
                <c:pt idx="636">
                  <c:v>176</c:v>
                </c:pt>
                <c:pt idx="637">
                  <c:v>173</c:v>
                </c:pt>
                <c:pt idx="638">
                  <c:v>180</c:v>
                </c:pt>
                <c:pt idx="639">
                  <c:v>182</c:v>
                </c:pt>
                <c:pt idx="640">
                  <c:v>191</c:v>
                </c:pt>
                <c:pt idx="641">
                  <c:v>196</c:v>
                </c:pt>
                <c:pt idx="642">
                  <c:v>226</c:v>
                </c:pt>
                <c:pt idx="643">
                  <c:v>223</c:v>
                </c:pt>
                <c:pt idx="644">
                  <c:v>219</c:v>
                </c:pt>
                <c:pt idx="645">
                  <c:v>219</c:v>
                </c:pt>
                <c:pt idx="646">
                  <c:v>221</c:v>
                </c:pt>
                <c:pt idx="647">
                  <c:v>217</c:v>
                </c:pt>
                <c:pt idx="648">
                  <c:v>219</c:v>
                </c:pt>
                <c:pt idx="649">
                  <c:v>216</c:v>
                </c:pt>
                <c:pt idx="650">
                  <c:v>212</c:v>
                </c:pt>
                <c:pt idx="651">
                  <c:v>194</c:v>
                </c:pt>
                <c:pt idx="652">
                  <c:v>203</c:v>
                </c:pt>
                <c:pt idx="653">
                  <c:v>207</c:v>
                </c:pt>
                <c:pt idx="654">
                  <c:v>205</c:v>
                </c:pt>
                <c:pt idx="655">
                  <c:v>215</c:v>
                </c:pt>
                <c:pt idx="656">
                  <c:v>222</c:v>
                </c:pt>
                <c:pt idx="657">
                  <c:v>251</c:v>
                </c:pt>
                <c:pt idx="658">
                  <c:v>235</c:v>
                </c:pt>
                <c:pt idx="659">
                  <c:v>241</c:v>
                </c:pt>
                <c:pt idx="660">
                  <c:v>244</c:v>
                </c:pt>
                <c:pt idx="661">
                  <c:v>234</c:v>
                </c:pt>
                <c:pt idx="662">
                  <c:v>232</c:v>
                </c:pt>
                <c:pt idx="663">
                  <c:v>228</c:v>
                </c:pt>
                <c:pt idx="664">
                  <c:v>227</c:v>
                </c:pt>
                <c:pt idx="665">
                  <c:v>234</c:v>
                </c:pt>
                <c:pt idx="666">
                  <c:v>228</c:v>
                </c:pt>
                <c:pt idx="667">
                  <c:v>233</c:v>
                </c:pt>
                <c:pt idx="668">
                  <c:v>223</c:v>
                </c:pt>
                <c:pt idx="669">
                  <c:v>223</c:v>
                </c:pt>
                <c:pt idx="670">
                  <c:v>233</c:v>
                </c:pt>
                <c:pt idx="671">
                  <c:v>229</c:v>
                </c:pt>
                <c:pt idx="672">
                  <c:v>237</c:v>
                </c:pt>
                <c:pt idx="673">
                  <c:v>246</c:v>
                </c:pt>
                <c:pt idx="674">
                  <c:v>239</c:v>
                </c:pt>
                <c:pt idx="675">
                  <c:v>233</c:v>
                </c:pt>
                <c:pt idx="676">
                  <c:v>223</c:v>
                </c:pt>
                <c:pt idx="677">
                  <c:v>223</c:v>
                </c:pt>
                <c:pt idx="678">
                  <c:v>222</c:v>
                </c:pt>
                <c:pt idx="679">
                  <c:v>211</c:v>
                </c:pt>
                <c:pt idx="680">
                  <c:v>201</c:v>
                </c:pt>
                <c:pt idx="681">
                  <c:v>193</c:v>
                </c:pt>
                <c:pt idx="682">
                  <c:v>195</c:v>
                </c:pt>
                <c:pt idx="683">
                  <c:v>197</c:v>
                </c:pt>
                <c:pt idx="684">
                  <c:v>198</c:v>
                </c:pt>
                <c:pt idx="685">
                  <c:v>198</c:v>
                </c:pt>
                <c:pt idx="686">
                  <c:v>201</c:v>
                </c:pt>
                <c:pt idx="687">
                  <c:v>201</c:v>
                </c:pt>
              </c:numCache>
            </c:numRef>
          </c:val>
          <c:smooth val="0"/>
          <c:extLst>
            <c:ext xmlns:c16="http://schemas.microsoft.com/office/drawing/2014/chart" uri="{C3380CC4-5D6E-409C-BE32-E72D297353CC}">
              <c16:uniqueId val="{00000000-337A-4C0B-B5A9-3098CECA88A7}"/>
            </c:ext>
          </c:extLst>
        </c:ser>
        <c:ser>
          <c:idx val="1"/>
          <c:order val="1"/>
          <c:tx>
            <c:strRef>
              <c:f>'Figure 1.2.6'!$D$4</c:f>
              <c:strCache>
                <c:ptCount val="1"/>
                <c:pt idx="0">
                  <c:v>EMBI+ Ukraine </c:v>
                </c:pt>
              </c:strCache>
            </c:strRef>
          </c:tx>
          <c:spPr>
            <a:ln w="25400">
              <a:solidFill>
                <a:srgbClr val="FF00FF"/>
              </a:solidFill>
              <a:prstDash val="solid"/>
            </a:ln>
          </c:spPr>
          <c:marker>
            <c:symbol val="none"/>
          </c:marker>
          <c:cat>
            <c:strRef>
              <c:f>'Figure 1.2.6'!$B$5:$B$692</c:f>
              <c:strCache>
                <c:ptCount val="688"/>
                <c:pt idx="0">
                  <c:v>03.01.2005</c:v>
                </c:pt>
                <c:pt idx="1">
                  <c:v>04.01.2005</c:v>
                </c:pt>
                <c:pt idx="2">
                  <c:v>05.01.2005</c:v>
                </c:pt>
                <c:pt idx="3">
                  <c:v>06.01.2005</c:v>
                </c:pt>
                <c:pt idx="4">
                  <c:v>07.01.2005</c:v>
                </c:pt>
                <c:pt idx="5">
                  <c:v>10.01.2005</c:v>
                </c:pt>
                <c:pt idx="6">
                  <c:v>11.01.2005</c:v>
                </c:pt>
                <c:pt idx="7">
                  <c:v>12.01.2005</c:v>
                </c:pt>
                <c:pt idx="8">
                  <c:v>13.01.2005</c:v>
                </c:pt>
                <c:pt idx="9">
                  <c:v>14.01.2005</c:v>
                </c:pt>
                <c:pt idx="10">
                  <c:v>18.01.2005</c:v>
                </c:pt>
                <c:pt idx="11">
                  <c:v>19.01.2005</c:v>
                </c:pt>
                <c:pt idx="12">
                  <c:v>20.01.2005</c:v>
                </c:pt>
                <c:pt idx="13">
                  <c:v>21.01.2005</c:v>
                </c:pt>
                <c:pt idx="14">
                  <c:v>24.01.2005</c:v>
                </c:pt>
                <c:pt idx="15">
                  <c:v>25.01.2005</c:v>
                </c:pt>
                <c:pt idx="16">
                  <c:v>26.01.2005</c:v>
                </c:pt>
                <c:pt idx="17">
                  <c:v>27.01.2005</c:v>
                </c:pt>
                <c:pt idx="18">
                  <c:v>28.01.2005</c:v>
                </c:pt>
                <c:pt idx="19">
                  <c:v>31.01.2005</c:v>
                </c:pt>
                <c:pt idx="20">
                  <c:v>01.02.2005</c:v>
                </c:pt>
                <c:pt idx="21">
                  <c:v>02.02.2005</c:v>
                </c:pt>
                <c:pt idx="22">
                  <c:v>03.02.2005</c:v>
                </c:pt>
                <c:pt idx="23">
                  <c:v>04.02.2005</c:v>
                </c:pt>
                <c:pt idx="24">
                  <c:v>07.02.2005</c:v>
                </c:pt>
                <c:pt idx="25">
                  <c:v>08.02.2005</c:v>
                </c:pt>
                <c:pt idx="26">
                  <c:v>09.02.2005</c:v>
                </c:pt>
                <c:pt idx="27">
                  <c:v>10.02.2005</c:v>
                </c:pt>
                <c:pt idx="28">
                  <c:v>11.02.2005</c:v>
                </c:pt>
                <c:pt idx="29">
                  <c:v>14.02.2005</c:v>
                </c:pt>
                <c:pt idx="30">
                  <c:v>15.02.2005</c:v>
                </c:pt>
                <c:pt idx="31">
                  <c:v>16.02.2005</c:v>
                </c:pt>
                <c:pt idx="32">
                  <c:v>17.02.2005</c:v>
                </c:pt>
                <c:pt idx="33">
                  <c:v>18.02.2005</c:v>
                </c:pt>
                <c:pt idx="34">
                  <c:v>22.02.2005</c:v>
                </c:pt>
                <c:pt idx="35">
                  <c:v>23.02.2005</c:v>
                </c:pt>
                <c:pt idx="36">
                  <c:v>24.02.2005</c:v>
                </c:pt>
                <c:pt idx="37">
                  <c:v>25.02.2005</c:v>
                </c:pt>
                <c:pt idx="38">
                  <c:v>28.02.2005</c:v>
                </c:pt>
                <c:pt idx="39">
                  <c:v>01.03.2005</c:v>
                </c:pt>
                <c:pt idx="40">
                  <c:v>02.03.2005</c:v>
                </c:pt>
                <c:pt idx="41">
                  <c:v>03.03.2005</c:v>
                </c:pt>
                <c:pt idx="42">
                  <c:v>04.03.2005</c:v>
                </c:pt>
                <c:pt idx="43">
                  <c:v>07.03.2005</c:v>
                </c:pt>
                <c:pt idx="44">
                  <c:v>08.03.2005</c:v>
                </c:pt>
                <c:pt idx="45">
                  <c:v>09.03.2005</c:v>
                </c:pt>
                <c:pt idx="46">
                  <c:v>10.03.2005</c:v>
                </c:pt>
                <c:pt idx="47">
                  <c:v>11.03.2005</c:v>
                </c:pt>
                <c:pt idx="48">
                  <c:v>14.03.2005</c:v>
                </c:pt>
                <c:pt idx="49">
                  <c:v>15.03.2005</c:v>
                </c:pt>
                <c:pt idx="50">
                  <c:v>16.03.2005</c:v>
                </c:pt>
                <c:pt idx="51">
                  <c:v>17.03.2005</c:v>
                </c:pt>
                <c:pt idx="52">
                  <c:v>18.03.2005</c:v>
                </c:pt>
                <c:pt idx="53">
                  <c:v>21.03.2005</c:v>
                </c:pt>
                <c:pt idx="54">
                  <c:v>22.03.2005</c:v>
                </c:pt>
                <c:pt idx="55">
                  <c:v>23.03.2005</c:v>
                </c:pt>
                <c:pt idx="56">
                  <c:v>24.03.2005</c:v>
                </c:pt>
                <c:pt idx="57">
                  <c:v>28.03.2005</c:v>
                </c:pt>
                <c:pt idx="58">
                  <c:v>29.03.2005</c:v>
                </c:pt>
                <c:pt idx="59">
                  <c:v>30.03.2005</c:v>
                </c:pt>
                <c:pt idx="60">
                  <c:v>31.03.2005</c:v>
                </c:pt>
                <c:pt idx="61">
                  <c:v>01.04.2005</c:v>
                </c:pt>
                <c:pt idx="62">
                  <c:v>04.04.2005</c:v>
                </c:pt>
                <c:pt idx="63">
                  <c:v>05.04.2005</c:v>
                </c:pt>
                <c:pt idx="64">
                  <c:v>06.04.2005</c:v>
                </c:pt>
                <c:pt idx="65">
                  <c:v>07.04.2005</c:v>
                </c:pt>
                <c:pt idx="66">
                  <c:v>08.04.2005</c:v>
                </c:pt>
                <c:pt idx="67">
                  <c:v>11.04.2005</c:v>
                </c:pt>
                <c:pt idx="68">
                  <c:v>12.04.2005</c:v>
                </c:pt>
                <c:pt idx="69">
                  <c:v>13.04.2005</c:v>
                </c:pt>
                <c:pt idx="70">
                  <c:v>14.04.2005</c:v>
                </c:pt>
                <c:pt idx="71">
                  <c:v>15.04.2005</c:v>
                </c:pt>
                <c:pt idx="72">
                  <c:v>18.04.2005</c:v>
                </c:pt>
                <c:pt idx="73">
                  <c:v>19.04.2005</c:v>
                </c:pt>
                <c:pt idx="74">
                  <c:v>20.04.2005</c:v>
                </c:pt>
                <c:pt idx="75">
                  <c:v>21.04.2005</c:v>
                </c:pt>
                <c:pt idx="76">
                  <c:v>22.04.2005</c:v>
                </c:pt>
                <c:pt idx="77">
                  <c:v>25.04.2005</c:v>
                </c:pt>
                <c:pt idx="78">
                  <c:v>26.04.2005</c:v>
                </c:pt>
                <c:pt idx="79">
                  <c:v>27.04.2005</c:v>
                </c:pt>
                <c:pt idx="80">
                  <c:v>28.04.2005</c:v>
                </c:pt>
                <c:pt idx="81">
                  <c:v>29.04.2005</c:v>
                </c:pt>
                <c:pt idx="82">
                  <c:v>02.05.2005</c:v>
                </c:pt>
                <c:pt idx="83">
                  <c:v>03.05.2005</c:v>
                </c:pt>
                <c:pt idx="84">
                  <c:v>04.05.2005</c:v>
                </c:pt>
                <c:pt idx="85">
                  <c:v>05.05.2005</c:v>
                </c:pt>
                <c:pt idx="86">
                  <c:v>06.05.2005</c:v>
                </c:pt>
                <c:pt idx="87">
                  <c:v>09.05.2005</c:v>
                </c:pt>
                <c:pt idx="88">
                  <c:v>10.05.2005</c:v>
                </c:pt>
                <c:pt idx="89">
                  <c:v>11.05.2005</c:v>
                </c:pt>
                <c:pt idx="90">
                  <c:v>12.05.2005</c:v>
                </c:pt>
                <c:pt idx="91">
                  <c:v>13.05.2005</c:v>
                </c:pt>
                <c:pt idx="92">
                  <c:v>16.05.2005</c:v>
                </c:pt>
                <c:pt idx="93">
                  <c:v>17.05.2005</c:v>
                </c:pt>
                <c:pt idx="94">
                  <c:v>18.05.2005</c:v>
                </c:pt>
                <c:pt idx="95">
                  <c:v>19.05.2005</c:v>
                </c:pt>
                <c:pt idx="96">
                  <c:v>20.05.2005</c:v>
                </c:pt>
                <c:pt idx="97">
                  <c:v>23.05.2005</c:v>
                </c:pt>
                <c:pt idx="98">
                  <c:v>24.05.2005</c:v>
                </c:pt>
                <c:pt idx="99">
                  <c:v>25.05.2005</c:v>
                </c:pt>
                <c:pt idx="100">
                  <c:v>26.05.2005</c:v>
                </c:pt>
                <c:pt idx="101">
                  <c:v>27.05.2005</c:v>
                </c:pt>
                <c:pt idx="102">
                  <c:v>31.05.2005</c:v>
                </c:pt>
                <c:pt idx="103">
                  <c:v>01.06.2005</c:v>
                </c:pt>
                <c:pt idx="104">
                  <c:v>02.06.2005</c:v>
                </c:pt>
                <c:pt idx="105">
                  <c:v>03.06.2005</c:v>
                </c:pt>
                <c:pt idx="106">
                  <c:v>06.06.2005</c:v>
                </c:pt>
                <c:pt idx="107">
                  <c:v>07.06.2005</c:v>
                </c:pt>
                <c:pt idx="108">
                  <c:v>08.06.2005</c:v>
                </c:pt>
                <c:pt idx="109">
                  <c:v>09.06.2005</c:v>
                </c:pt>
                <c:pt idx="110">
                  <c:v>10.06.2005</c:v>
                </c:pt>
                <c:pt idx="111">
                  <c:v>13.06.2005</c:v>
                </c:pt>
                <c:pt idx="112">
                  <c:v>14.06.2005</c:v>
                </c:pt>
                <c:pt idx="113">
                  <c:v>15.06.2005</c:v>
                </c:pt>
                <c:pt idx="114">
                  <c:v>16.06.2005</c:v>
                </c:pt>
                <c:pt idx="115">
                  <c:v>17.06.2005</c:v>
                </c:pt>
                <c:pt idx="116">
                  <c:v>20.06.2005</c:v>
                </c:pt>
                <c:pt idx="117">
                  <c:v>21.06.2005</c:v>
                </c:pt>
                <c:pt idx="118">
                  <c:v>22.06.2005</c:v>
                </c:pt>
                <c:pt idx="119">
                  <c:v>23.06.2005</c:v>
                </c:pt>
                <c:pt idx="120">
                  <c:v>24.06.2005</c:v>
                </c:pt>
                <c:pt idx="121">
                  <c:v>27.06.2005</c:v>
                </c:pt>
                <c:pt idx="122">
                  <c:v>28.06.2005</c:v>
                </c:pt>
                <c:pt idx="123">
                  <c:v>29.06.2005</c:v>
                </c:pt>
                <c:pt idx="124">
                  <c:v>30.06.2005</c:v>
                </c:pt>
                <c:pt idx="125">
                  <c:v>01.07.2005</c:v>
                </c:pt>
                <c:pt idx="126">
                  <c:v>05.07.2005</c:v>
                </c:pt>
                <c:pt idx="127">
                  <c:v>06.07.2005</c:v>
                </c:pt>
                <c:pt idx="128">
                  <c:v>07.07.2005</c:v>
                </c:pt>
                <c:pt idx="129">
                  <c:v>08.07.2005</c:v>
                </c:pt>
                <c:pt idx="130">
                  <c:v>11.07.2005</c:v>
                </c:pt>
                <c:pt idx="131">
                  <c:v>12.07.2005</c:v>
                </c:pt>
                <c:pt idx="132">
                  <c:v>13.07.2005</c:v>
                </c:pt>
                <c:pt idx="133">
                  <c:v>14.07.2005</c:v>
                </c:pt>
                <c:pt idx="134">
                  <c:v>15.07.2005</c:v>
                </c:pt>
                <c:pt idx="135">
                  <c:v>18.07.2005</c:v>
                </c:pt>
                <c:pt idx="136">
                  <c:v>19.07.2005</c:v>
                </c:pt>
                <c:pt idx="137">
                  <c:v>20.07.2005</c:v>
                </c:pt>
                <c:pt idx="138">
                  <c:v>21.07.2005</c:v>
                </c:pt>
                <c:pt idx="139">
                  <c:v>22.07.2005</c:v>
                </c:pt>
                <c:pt idx="140">
                  <c:v>25.07.2005</c:v>
                </c:pt>
                <c:pt idx="141">
                  <c:v>26.07.2005</c:v>
                </c:pt>
                <c:pt idx="142">
                  <c:v>27.07.2005</c:v>
                </c:pt>
                <c:pt idx="143">
                  <c:v>28.07.2005</c:v>
                </c:pt>
                <c:pt idx="144">
                  <c:v>29.07.2005</c:v>
                </c:pt>
                <c:pt idx="145">
                  <c:v>01.08.2005</c:v>
                </c:pt>
                <c:pt idx="146">
                  <c:v>02.08.2005</c:v>
                </c:pt>
                <c:pt idx="147">
                  <c:v>03.08.2005</c:v>
                </c:pt>
                <c:pt idx="148">
                  <c:v>04.08.2005</c:v>
                </c:pt>
                <c:pt idx="149">
                  <c:v>05.08.2005</c:v>
                </c:pt>
                <c:pt idx="150">
                  <c:v>08.08.2005</c:v>
                </c:pt>
                <c:pt idx="151">
                  <c:v>09.08.2005</c:v>
                </c:pt>
                <c:pt idx="152">
                  <c:v>10.08.2005</c:v>
                </c:pt>
                <c:pt idx="153">
                  <c:v>11.08.2005</c:v>
                </c:pt>
                <c:pt idx="154">
                  <c:v>12.08.2005</c:v>
                </c:pt>
                <c:pt idx="155">
                  <c:v>15.08.2005</c:v>
                </c:pt>
                <c:pt idx="156">
                  <c:v>16.08.2005</c:v>
                </c:pt>
                <c:pt idx="157">
                  <c:v>17.08.2005</c:v>
                </c:pt>
                <c:pt idx="158">
                  <c:v>18.08.2005</c:v>
                </c:pt>
                <c:pt idx="159">
                  <c:v>19.08.2005</c:v>
                </c:pt>
                <c:pt idx="160">
                  <c:v>22.08.2005</c:v>
                </c:pt>
                <c:pt idx="161">
                  <c:v>23.08.2005</c:v>
                </c:pt>
                <c:pt idx="162">
                  <c:v>24.08.2005</c:v>
                </c:pt>
                <c:pt idx="163">
                  <c:v>25.08.2005</c:v>
                </c:pt>
                <c:pt idx="164">
                  <c:v>26.08.2005</c:v>
                </c:pt>
                <c:pt idx="165">
                  <c:v>29.08.2005</c:v>
                </c:pt>
                <c:pt idx="166">
                  <c:v>30.08.2005</c:v>
                </c:pt>
                <c:pt idx="167">
                  <c:v>31.08.2005</c:v>
                </c:pt>
                <c:pt idx="168">
                  <c:v>01.09.2005</c:v>
                </c:pt>
                <c:pt idx="169">
                  <c:v>02.09.2005</c:v>
                </c:pt>
                <c:pt idx="170">
                  <c:v>06.09.2005</c:v>
                </c:pt>
                <c:pt idx="171">
                  <c:v>07.09.2005</c:v>
                </c:pt>
                <c:pt idx="172">
                  <c:v>08.09.2005</c:v>
                </c:pt>
                <c:pt idx="173">
                  <c:v>09.09.2005</c:v>
                </c:pt>
                <c:pt idx="174">
                  <c:v>12.09.2005</c:v>
                </c:pt>
                <c:pt idx="175">
                  <c:v>13.09.2005</c:v>
                </c:pt>
                <c:pt idx="176">
                  <c:v>14.09.2005</c:v>
                </c:pt>
                <c:pt idx="177">
                  <c:v>15.09.2005</c:v>
                </c:pt>
                <c:pt idx="178">
                  <c:v>16.09.2005</c:v>
                </c:pt>
                <c:pt idx="179">
                  <c:v>19.09.2005</c:v>
                </c:pt>
                <c:pt idx="180">
                  <c:v>20.09.2005</c:v>
                </c:pt>
                <c:pt idx="181">
                  <c:v>21.09.2005</c:v>
                </c:pt>
                <c:pt idx="182">
                  <c:v>22.09.2005</c:v>
                </c:pt>
                <c:pt idx="183">
                  <c:v>23.09.2005</c:v>
                </c:pt>
                <c:pt idx="184">
                  <c:v>26.09.2005</c:v>
                </c:pt>
                <c:pt idx="185">
                  <c:v>27.09.2005</c:v>
                </c:pt>
                <c:pt idx="186">
                  <c:v>28.09.2005</c:v>
                </c:pt>
                <c:pt idx="187">
                  <c:v>29.09.2005</c:v>
                </c:pt>
                <c:pt idx="188">
                  <c:v>30.09.2005</c:v>
                </c:pt>
                <c:pt idx="189">
                  <c:v>03.10.2005</c:v>
                </c:pt>
                <c:pt idx="190">
                  <c:v>04.10.2005</c:v>
                </c:pt>
                <c:pt idx="191">
                  <c:v>05.10.2005</c:v>
                </c:pt>
                <c:pt idx="192">
                  <c:v>06.10.2005</c:v>
                </c:pt>
                <c:pt idx="193">
                  <c:v>07.10.2005</c:v>
                </c:pt>
                <c:pt idx="194">
                  <c:v>11.10.2005</c:v>
                </c:pt>
                <c:pt idx="195">
                  <c:v>12.10.2005</c:v>
                </c:pt>
                <c:pt idx="196">
                  <c:v>13.10.2005</c:v>
                </c:pt>
                <c:pt idx="197">
                  <c:v>14.10.2005</c:v>
                </c:pt>
                <c:pt idx="198">
                  <c:v>17.10.2005</c:v>
                </c:pt>
                <c:pt idx="199">
                  <c:v>18.10.2005</c:v>
                </c:pt>
                <c:pt idx="200">
                  <c:v>19.10.2005</c:v>
                </c:pt>
                <c:pt idx="201">
                  <c:v>20.10.2005</c:v>
                </c:pt>
                <c:pt idx="202">
                  <c:v>21.10.2005</c:v>
                </c:pt>
                <c:pt idx="203">
                  <c:v>24.10.2005</c:v>
                </c:pt>
                <c:pt idx="204">
                  <c:v>25.10.2005</c:v>
                </c:pt>
                <c:pt idx="205">
                  <c:v>26.10.2005</c:v>
                </c:pt>
                <c:pt idx="206">
                  <c:v>27.10.2005</c:v>
                </c:pt>
                <c:pt idx="207">
                  <c:v>28.10.2005</c:v>
                </c:pt>
                <c:pt idx="208">
                  <c:v>31.10.2005</c:v>
                </c:pt>
                <c:pt idx="209">
                  <c:v>01.11.2005</c:v>
                </c:pt>
                <c:pt idx="210">
                  <c:v>02.11.2005</c:v>
                </c:pt>
                <c:pt idx="211">
                  <c:v>03.11.2005</c:v>
                </c:pt>
                <c:pt idx="212">
                  <c:v>04.11.2005</c:v>
                </c:pt>
                <c:pt idx="213">
                  <c:v>07.11.2005</c:v>
                </c:pt>
                <c:pt idx="214">
                  <c:v>08.11.2005</c:v>
                </c:pt>
                <c:pt idx="215">
                  <c:v>09.11.2005</c:v>
                </c:pt>
                <c:pt idx="216">
                  <c:v>10.11.2005</c:v>
                </c:pt>
                <c:pt idx="217">
                  <c:v>14.11.2005</c:v>
                </c:pt>
                <c:pt idx="218">
                  <c:v>15.11.2005</c:v>
                </c:pt>
                <c:pt idx="219">
                  <c:v>16.11.2005</c:v>
                </c:pt>
                <c:pt idx="220">
                  <c:v>17.11.2005</c:v>
                </c:pt>
                <c:pt idx="221">
                  <c:v>18.11.2005</c:v>
                </c:pt>
                <c:pt idx="222">
                  <c:v>21.11.2005</c:v>
                </c:pt>
                <c:pt idx="223">
                  <c:v>22.11.2005</c:v>
                </c:pt>
                <c:pt idx="224">
                  <c:v>23.11.2005</c:v>
                </c:pt>
                <c:pt idx="225">
                  <c:v>25.11.2005</c:v>
                </c:pt>
                <c:pt idx="226">
                  <c:v>28.11.2005</c:v>
                </c:pt>
                <c:pt idx="227">
                  <c:v>29.11.2005</c:v>
                </c:pt>
                <c:pt idx="228">
                  <c:v>30.11.2005</c:v>
                </c:pt>
                <c:pt idx="229">
                  <c:v>01.12.2005</c:v>
                </c:pt>
                <c:pt idx="230">
                  <c:v>02.12.2005</c:v>
                </c:pt>
                <c:pt idx="231">
                  <c:v>05.12.2005</c:v>
                </c:pt>
                <c:pt idx="232">
                  <c:v>06.12.2005</c:v>
                </c:pt>
                <c:pt idx="233">
                  <c:v>07.12.2005</c:v>
                </c:pt>
                <c:pt idx="234">
                  <c:v>08.12.2005</c:v>
                </c:pt>
                <c:pt idx="235">
                  <c:v>09.12.2005</c:v>
                </c:pt>
                <c:pt idx="236">
                  <c:v>12.12.2005</c:v>
                </c:pt>
                <c:pt idx="237">
                  <c:v>13.12.2005</c:v>
                </c:pt>
                <c:pt idx="238">
                  <c:v>14.12.2005</c:v>
                </c:pt>
                <c:pt idx="239">
                  <c:v>15.12.2005</c:v>
                </c:pt>
                <c:pt idx="240">
                  <c:v>16.12.2005</c:v>
                </c:pt>
                <c:pt idx="241">
                  <c:v>19.12.2005</c:v>
                </c:pt>
                <c:pt idx="242">
                  <c:v>20.12.2005</c:v>
                </c:pt>
                <c:pt idx="243">
                  <c:v>21.12.2005</c:v>
                </c:pt>
                <c:pt idx="244">
                  <c:v>22.12.2005</c:v>
                </c:pt>
                <c:pt idx="245">
                  <c:v>23.12.2005</c:v>
                </c:pt>
                <c:pt idx="246">
                  <c:v>27.12.2005</c:v>
                </c:pt>
                <c:pt idx="247">
                  <c:v>28.12.2005</c:v>
                </c:pt>
                <c:pt idx="248">
                  <c:v>29.12.2005</c:v>
                </c:pt>
                <c:pt idx="249">
                  <c:v>30.12.2005</c:v>
                </c:pt>
                <c:pt idx="250">
                  <c:v>03.01.2006</c:v>
                </c:pt>
                <c:pt idx="251">
                  <c:v>04.01.2006</c:v>
                </c:pt>
                <c:pt idx="252">
                  <c:v>05.01.2006</c:v>
                </c:pt>
                <c:pt idx="253">
                  <c:v>06.01.2006</c:v>
                </c:pt>
                <c:pt idx="254">
                  <c:v>09.01.2006</c:v>
                </c:pt>
                <c:pt idx="255">
                  <c:v>10.01.2006</c:v>
                </c:pt>
                <c:pt idx="256">
                  <c:v>11.01.2006</c:v>
                </c:pt>
                <c:pt idx="257">
                  <c:v>12.01.2006</c:v>
                </c:pt>
                <c:pt idx="258">
                  <c:v>13.01.2006</c:v>
                </c:pt>
                <c:pt idx="259">
                  <c:v>17.01.2006</c:v>
                </c:pt>
                <c:pt idx="260">
                  <c:v>18.01.2006</c:v>
                </c:pt>
                <c:pt idx="261">
                  <c:v>19.01.2006</c:v>
                </c:pt>
                <c:pt idx="262">
                  <c:v>20.01.2006</c:v>
                </c:pt>
                <c:pt idx="263">
                  <c:v>23.01.2006</c:v>
                </c:pt>
                <c:pt idx="264">
                  <c:v>24.01.2006</c:v>
                </c:pt>
                <c:pt idx="265">
                  <c:v>25.01.2006</c:v>
                </c:pt>
                <c:pt idx="266">
                  <c:v>26.01.2006</c:v>
                </c:pt>
                <c:pt idx="267">
                  <c:v>27.01.2006</c:v>
                </c:pt>
                <c:pt idx="268">
                  <c:v>30.01.2006</c:v>
                </c:pt>
                <c:pt idx="269">
                  <c:v>31.01.2006</c:v>
                </c:pt>
                <c:pt idx="270">
                  <c:v>01.02.2006</c:v>
                </c:pt>
                <c:pt idx="271">
                  <c:v>02.02.2006</c:v>
                </c:pt>
                <c:pt idx="272">
                  <c:v>03.02.2006</c:v>
                </c:pt>
                <c:pt idx="273">
                  <c:v>06.02.2006</c:v>
                </c:pt>
                <c:pt idx="274">
                  <c:v>07.02.2006</c:v>
                </c:pt>
                <c:pt idx="275">
                  <c:v>08.02.2006</c:v>
                </c:pt>
                <c:pt idx="276">
                  <c:v>09.02.2006</c:v>
                </c:pt>
                <c:pt idx="277">
                  <c:v>10.02.2006</c:v>
                </c:pt>
                <c:pt idx="278">
                  <c:v>13.02.2006</c:v>
                </c:pt>
                <c:pt idx="279">
                  <c:v>14.02.2006</c:v>
                </c:pt>
                <c:pt idx="280">
                  <c:v>15.02.2006</c:v>
                </c:pt>
                <c:pt idx="281">
                  <c:v>16.02.2006</c:v>
                </c:pt>
                <c:pt idx="282">
                  <c:v>17.02.2006</c:v>
                </c:pt>
                <c:pt idx="283">
                  <c:v>21.02.2006</c:v>
                </c:pt>
                <c:pt idx="284">
                  <c:v>22.02.2006</c:v>
                </c:pt>
                <c:pt idx="285">
                  <c:v>23.02.2006</c:v>
                </c:pt>
                <c:pt idx="286">
                  <c:v>24.02.2006</c:v>
                </c:pt>
                <c:pt idx="287">
                  <c:v>27.02.2006</c:v>
                </c:pt>
                <c:pt idx="288">
                  <c:v>28.02.2006</c:v>
                </c:pt>
                <c:pt idx="289">
                  <c:v>01.03.2006</c:v>
                </c:pt>
                <c:pt idx="290">
                  <c:v>02.03.2006</c:v>
                </c:pt>
                <c:pt idx="291">
                  <c:v>03.03.2006</c:v>
                </c:pt>
                <c:pt idx="292">
                  <c:v>06.03.2006</c:v>
                </c:pt>
                <c:pt idx="293">
                  <c:v>07.03.2006</c:v>
                </c:pt>
                <c:pt idx="294">
                  <c:v>08.03.2006</c:v>
                </c:pt>
                <c:pt idx="295">
                  <c:v>09.03.2006</c:v>
                </c:pt>
                <c:pt idx="296">
                  <c:v>10.03.2006</c:v>
                </c:pt>
                <c:pt idx="297">
                  <c:v>13.03.2006</c:v>
                </c:pt>
                <c:pt idx="298">
                  <c:v>14.03.2006</c:v>
                </c:pt>
                <c:pt idx="299">
                  <c:v>15.03.2006</c:v>
                </c:pt>
                <c:pt idx="300">
                  <c:v>16.03.2006</c:v>
                </c:pt>
                <c:pt idx="301">
                  <c:v>17.03.2006</c:v>
                </c:pt>
                <c:pt idx="302">
                  <c:v>20.03.2006</c:v>
                </c:pt>
                <c:pt idx="303">
                  <c:v>21.03.2006</c:v>
                </c:pt>
                <c:pt idx="304">
                  <c:v>22.03.2006</c:v>
                </c:pt>
                <c:pt idx="305">
                  <c:v>23.03.2006</c:v>
                </c:pt>
                <c:pt idx="306">
                  <c:v>24.03.2006</c:v>
                </c:pt>
                <c:pt idx="307">
                  <c:v>27.03.2006</c:v>
                </c:pt>
                <c:pt idx="308">
                  <c:v>28.03.2006</c:v>
                </c:pt>
                <c:pt idx="309">
                  <c:v>29.03.2006</c:v>
                </c:pt>
                <c:pt idx="310">
                  <c:v>30.03.2006</c:v>
                </c:pt>
                <c:pt idx="311">
                  <c:v>31.03.2006</c:v>
                </c:pt>
                <c:pt idx="312">
                  <c:v>03.04.2006</c:v>
                </c:pt>
                <c:pt idx="313">
                  <c:v>04.04.2006</c:v>
                </c:pt>
                <c:pt idx="314">
                  <c:v>05.04.2006</c:v>
                </c:pt>
                <c:pt idx="315">
                  <c:v>06.04.2006</c:v>
                </c:pt>
                <c:pt idx="316">
                  <c:v>07.04.2006</c:v>
                </c:pt>
                <c:pt idx="317">
                  <c:v>10.04.2006</c:v>
                </c:pt>
                <c:pt idx="318">
                  <c:v>11.04.2006</c:v>
                </c:pt>
                <c:pt idx="319">
                  <c:v>12.04.2006</c:v>
                </c:pt>
                <c:pt idx="320">
                  <c:v>13.04.2006</c:v>
                </c:pt>
                <c:pt idx="321">
                  <c:v>17.04.2006</c:v>
                </c:pt>
                <c:pt idx="322">
                  <c:v>18.04.2006</c:v>
                </c:pt>
                <c:pt idx="323">
                  <c:v>19.04.2006</c:v>
                </c:pt>
                <c:pt idx="324">
                  <c:v>20.04.2006</c:v>
                </c:pt>
                <c:pt idx="325">
                  <c:v>21.04.2006</c:v>
                </c:pt>
                <c:pt idx="326">
                  <c:v>24.04.2006</c:v>
                </c:pt>
                <c:pt idx="327">
                  <c:v>25.04.2006</c:v>
                </c:pt>
                <c:pt idx="328">
                  <c:v>26.04.2006</c:v>
                </c:pt>
                <c:pt idx="329">
                  <c:v>27.04.2006</c:v>
                </c:pt>
                <c:pt idx="330">
                  <c:v>28.04.2006</c:v>
                </c:pt>
                <c:pt idx="331">
                  <c:v>01.05.2006</c:v>
                </c:pt>
                <c:pt idx="332">
                  <c:v>02.05.2006</c:v>
                </c:pt>
                <c:pt idx="333">
                  <c:v>03.05.2006</c:v>
                </c:pt>
                <c:pt idx="334">
                  <c:v>04.05.2006</c:v>
                </c:pt>
                <c:pt idx="335">
                  <c:v>05.05.2006</c:v>
                </c:pt>
                <c:pt idx="336">
                  <c:v>08.05.2006</c:v>
                </c:pt>
                <c:pt idx="337">
                  <c:v>09.05.2006</c:v>
                </c:pt>
                <c:pt idx="338">
                  <c:v>10.05.2006</c:v>
                </c:pt>
                <c:pt idx="339">
                  <c:v>11.05.2006</c:v>
                </c:pt>
                <c:pt idx="340">
                  <c:v>12.05.2006</c:v>
                </c:pt>
                <c:pt idx="341">
                  <c:v>15.05.2006</c:v>
                </c:pt>
                <c:pt idx="342">
                  <c:v>16.05.2006</c:v>
                </c:pt>
                <c:pt idx="343">
                  <c:v>17.05.2006</c:v>
                </c:pt>
                <c:pt idx="344">
                  <c:v>18.05.2006</c:v>
                </c:pt>
                <c:pt idx="345">
                  <c:v>19.05.2006</c:v>
                </c:pt>
                <c:pt idx="346">
                  <c:v>22.05.2006</c:v>
                </c:pt>
                <c:pt idx="347">
                  <c:v>23.05.2006</c:v>
                </c:pt>
                <c:pt idx="348">
                  <c:v>24.05.2006</c:v>
                </c:pt>
                <c:pt idx="349">
                  <c:v>25.05.2006</c:v>
                </c:pt>
                <c:pt idx="350">
                  <c:v>26.05.2006</c:v>
                </c:pt>
                <c:pt idx="351">
                  <c:v>30.05.2006</c:v>
                </c:pt>
                <c:pt idx="352">
                  <c:v>31.05.2006</c:v>
                </c:pt>
                <c:pt idx="353">
                  <c:v>01.06.2006</c:v>
                </c:pt>
                <c:pt idx="354">
                  <c:v>02.06.2006</c:v>
                </c:pt>
                <c:pt idx="355">
                  <c:v>05.06.2006</c:v>
                </c:pt>
                <c:pt idx="356">
                  <c:v>06.06.2006</c:v>
                </c:pt>
                <c:pt idx="357">
                  <c:v>07.06.2006</c:v>
                </c:pt>
                <c:pt idx="358">
                  <c:v>08.06.2006</c:v>
                </c:pt>
                <c:pt idx="359">
                  <c:v>09.06.2006</c:v>
                </c:pt>
                <c:pt idx="360">
                  <c:v>12.06.2006</c:v>
                </c:pt>
                <c:pt idx="361">
                  <c:v>13.06.2006</c:v>
                </c:pt>
                <c:pt idx="362">
                  <c:v>14.06.2006</c:v>
                </c:pt>
                <c:pt idx="363">
                  <c:v>15.06.2006</c:v>
                </c:pt>
                <c:pt idx="364">
                  <c:v>16.06.2006</c:v>
                </c:pt>
                <c:pt idx="365">
                  <c:v>19.06.2006</c:v>
                </c:pt>
                <c:pt idx="366">
                  <c:v>20.06.2006</c:v>
                </c:pt>
                <c:pt idx="367">
                  <c:v>21.06.2006</c:v>
                </c:pt>
                <c:pt idx="368">
                  <c:v>22.06.2006</c:v>
                </c:pt>
                <c:pt idx="369">
                  <c:v>23.06.2006</c:v>
                </c:pt>
                <c:pt idx="370">
                  <c:v>26.06.2006</c:v>
                </c:pt>
                <c:pt idx="371">
                  <c:v>27.06.2006</c:v>
                </c:pt>
                <c:pt idx="372">
                  <c:v>28.06.2006</c:v>
                </c:pt>
                <c:pt idx="373">
                  <c:v>29.06.2006</c:v>
                </c:pt>
                <c:pt idx="374">
                  <c:v>30.06.2006</c:v>
                </c:pt>
                <c:pt idx="375">
                  <c:v>03.07.2006</c:v>
                </c:pt>
                <c:pt idx="376">
                  <c:v>05.07.2006</c:v>
                </c:pt>
                <c:pt idx="377">
                  <c:v>06.07.2006</c:v>
                </c:pt>
                <c:pt idx="378">
                  <c:v>07.07.2006</c:v>
                </c:pt>
                <c:pt idx="379">
                  <c:v>10.07.2006</c:v>
                </c:pt>
                <c:pt idx="380">
                  <c:v>11.07.2006</c:v>
                </c:pt>
                <c:pt idx="381">
                  <c:v>12.07.2006</c:v>
                </c:pt>
                <c:pt idx="382">
                  <c:v>13.07.2006</c:v>
                </c:pt>
                <c:pt idx="383">
                  <c:v>14.07.2006</c:v>
                </c:pt>
                <c:pt idx="384">
                  <c:v>17.07.2006</c:v>
                </c:pt>
                <c:pt idx="385">
                  <c:v>18.07.2006</c:v>
                </c:pt>
                <c:pt idx="386">
                  <c:v>19.07.2006</c:v>
                </c:pt>
                <c:pt idx="387">
                  <c:v>20.07.2006</c:v>
                </c:pt>
                <c:pt idx="388">
                  <c:v>21.07.2006</c:v>
                </c:pt>
                <c:pt idx="389">
                  <c:v>24.07.2006</c:v>
                </c:pt>
                <c:pt idx="390">
                  <c:v>25.07.2006</c:v>
                </c:pt>
                <c:pt idx="391">
                  <c:v>26.07.2006</c:v>
                </c:pt>
                <c:pt idx="392">
                  <c:v>27.07.2006</c:v>
                </c:pt>
                <c:pt idx="393">
                  <c:v>28.07.2006</c:v>
                </c:pt>
                <c:pt idx="394">
                  <c:v>31.07.2006</c:v>
                </c:pt>
                <c:pt idx="395">
                  <c:v>01.08.2006</c:v>
                </c:pt>
                <c:pt idx="396">
                  <c:v>02.08.2006</c:v>
                </c:pt>
                <c:pt idx="397">
                  <c:v>03.08.2006</c:v>
                </c:pt>
                <c:pt idx="398">
                  <c:v>04.08.2006</c:v>
                </c:pt>
                <c:pt idx="399">
                  <c:v>07.08.2006</c:v>
                </c:pt>
                <c:pt idx="400">
                  <c:v>08.08.2006</c:v>
                </c:pt>
                <c:pt idx="401">
                  <c:v>09.08.2006</c:v>
                </c:pt>
                <c:pt idx="402">
                  <c:v>10.08.2006</c:v>
                </c:pt>
                <c:pt idx="403">
                  <c:v>11.08.2006</c:v>
                </c:pt>
                <c:pt idx="404">
                  <c:v>14.08.2006</c:v>
                </c:pt>
                <c:pt idx="405">
                  <c:v>15.08.2006</c:v>
                </c:pt>
                <c:pt idx="406">
                  <c:v>16.08.2006</c:v>
                </c:pt>
                <c:pt idx="407">
                  <c:v>17.08.2006</c:v>
                </c:pt>
                <c:pt idx="408">
                  <c:v>18.08.2006</c:v>
                </c:pt>
                <c:pt idx="409">
                  <c:v>21.08.2006</c:v>
                </c:pt>
                <c:pt idx="410">
                  <c:v>22.08.2006</c:v>
                </c:pt>
                <c:pt idx="411">
                  <c:v>23.08.2006</c:v>
                </c:pt>
                <c:pt idx="412">
                  <c:v>24.08.2006</c:v>
                </c:pt>
                <c:pt idx="413">
                  <c:v>25.08.2006</c:v>
                </c:pt>
                <c:pt idx="414">
                  <c:v>28.08.2006</c:v>
                </c:pt>
                <c:pt idx="415">
                  <c:v>29.08.2006</c:v>
                </c:pt>
                <c:pt idx="416">
                  <c:v>30.08.2006</c:v>
                </c:pt>
                <c:pt idx="417">
                  <c:v>31.08.2006</c:v>
                </c:pt>
                <c:pt idx="418">
                  <c:v>01.09.2006</c:v>
                </c:pt>
                <c:pt idx="419">
                  <c:v>05.09.2006</c:v>
                </c:pt>
                <c:pt idx="420">
                  <c:v>06.09.2006</c:v>
                </c:pt>
                <c:pt idx="421">
                  <c:v>07.09.2006</c:v>
                </c:pt>
                <c:pt idx="422">
                  <c:v>08.09.2006</c:v>
                </c:pt>
                <c:pt idx="423">
                  <c:v>11.09.2006</c:v>
                </c:pt>
                <c:pt idx="424">
                  <c:v>12.09.2006</c:v>
                </c:pt>
                <c:pt idx="425">
                  <c:v>13.09.2006</c:v>
                </c:pt>
                <c:pt idx="426">
                  <c:v>14.09.2006</c:v>
                </c:pt>
                <c:pt idx="427">
                  <c:v>15.09.2006</c:v>
                </c:pt>
                <c:pt idx="428">
                  <c:v>18.09.2006</c:v>
                </c:pt>
                <c:pt idx="429">
                  <c:v>19.09.2006</c:v>
                </c:pt>
                <c:pt idx="430">
                  <c:v>20.09.2006</c:v>
                </c:pt>
                <c:pt idx="431">
                  <c:v>21.09.2006</c:v>
                </c:pt>
                <c:pt idx="432">
                  <c:v>22.09.2006</c:v>
                </c:pt>
                <c:pt idx="433">
                  <c:v>25.09.2006</c:v>
                </c:pt>
                <c:pt idx="434">
                  <c:v>26.09.2006</c:v>
                </c:pt>
                <c:pt idx="435">
                  <c:v>27.09.2006</c:v>
                </c:pt>
                <c:pt idx="436">
                  <c:v>28.09.2006</c:v>
                </c:pt>
                <c:pt idx="437">
                  <c:v>29.09.2006</c:v>
                </c:pt>
                <c:pt idx="438">
                  <c:v>02.10.2006</c:v>
                </c:pt>
                <c:pt idx="439">
                  <c:v>03.10.2006</c:v>
                </c:pt>
                <c:pt idx="440">
                  <c:v>04.10.2006</c:v>
                </c:pt>
                <c:pt idx="441">
                  <c:v>05.10.2006</c:v>
                </c:pt>
                <c:pt idx="442">
                  <c:v>06.10.2006</c:v>
                </c:pt>
                <c:pt idx="443">
                  <c:v>10.10.2006</c:v>
                </c:pt>
                <c:pt idx="444">
                  <c:v>11.10.2006</c:v>
                </c:pt>
                <c:pt idx="445">
                  <c:v>12.10.2006</c:v>
                </c:pt>
                <c:pt idx="446">
                  <c:v>13.10.2006</c:v>
                </c:pt>
                <c:pt idx="447">
                  <c:v>16.10.2006</c:v>
                </c:pt>
                <c:pt idx="448">
                  <c:v>17.10.2006</c:v>
                </c:pt>
                <c:pt idx="449">
                  <c:v>18.10.2006</c:v>
                </c:pt>
                <c:pt idx="450">
                  <c:v>19.10.2006</c:v>
                </c:pt>
                <c:pt idx="451">
                  <c:v>20.10.2006</c:v>
                </c:pt>
                <c:pt idx="452">
                  <c:v>23.10.2006</c:v>
                </c:pt>
                <c:pt idx="453">
                  <c:v>24.10.2006</c:v>
                </c:pt>
                <c:pt idx="454">
                  <c:v>25.10.2006</c:v>
                </c:pt>
                <c:pt idx="455">
                  <c:v>26.10.2006</c:v>
                </c:pt>
                <c:pt idx="456">
                  <c:v>27.10.2006</c:v>
                </c:pt>
                <c:pt idx="457">
                  <c:v>30.10.2006</c:v>
                </c:pt>
                <c:pt idx="458">
                  <c:v>31.10.2006</c:v>
                </c:pt>
                <c:pt idx="459">
                  <c:v>01.11.2006</c:v>
                </c:pt>
                <c:pt idx="460">
                  <c:v>02.11.2006</c:v>
                </c:pt>
                <c:pt idx="461">
                  <c:v>03.11.2006</c:v>
                </c:pt>
                <c:pt idx="462">
                  <c:v>06.11.2006</c:v>
                </c:pt>
                <c:pt idx="463">
                  <c:v>07.11.2006</c:v>
                </c:pt>
                <c:pt idx="464">
                  <c:v>08.11.2006</c:v>
                </c:pt>
                <c:pt idx="465">
                  <c:v>09.11.2006</c:v>
                </c:pt>
                <c:pt idx="466">
                  <c:v>10.11.2006</c:v>
                </c:pt>
                <c:pt idx="467">
                  <c:v>13.11.2006</c:v>
                </c:pt>
                <c:pt idx="468">
                  <c:v>14.11.2006</c:v>
                </c:pt>
                <c:pt idx="469">
                  <c:v>15.11.2006</c:v>
                </c:pt>
                <c:pt idx="470">
                  <c:v>16.11.2006</c:v>
                </c:pt>
                <c:pt idx="471">
                  <c:v>17.11.2006</c:v>
                </c:pt>
                <c:pt idx="472">
                  <c:v>20.11.2006</c:v>
                </c:pt>
                <c:pt idx="473">
                  <c:v>21.11.2006</c:v>
                </c:pt>
                <c:pt idx="474">
                  <c:v>22.11.2006</c:v>
                </c:pt>
                <c:pt idx="475">
                  <c:v>24.11.2006</c:v>
                </c:pt>
                <c:pt idx="476">
                  <c:v>27.11.2006</c:v>
                </c:pt>
                <c:pt idx="477">
                  <c:v>28.11.2006</c:v>
                </c:pt>
                <c:pt idx="478">
                  <c:v>29.11.2006</c:v>
                </c:pt>
                <c:pt idx="479">
                  <c:v>30.11.2006</c:v>
                </c:pt>
                <c:pt idx="480">
                  <c:v>01.12.2006</c:v>
                </c:pt>
                <c:pt idx="481">
                  <c:v>04.12.2006</c:v>
                </c:pt>
                <c:pt idx="482">
                  <c:v>05.12.2006</c:v>
                </c:pt>
                <c:pt idx="483">
                  <c:v>06.12.2006</c:v>
                </c:pt>
                <c:pt idx="484">
                  <c:v>07.12.2006</c:v>
                </c:pt>
                <c:pt idx="485">
                  <c:v>08.12.2006</c:v>
                </c:pt>
                <c:pt idx="486">
                  <c:v>11.12.2006</c:v>
                </c:pt>
                <c:pt idx="487">
                  <c:v>12.12.2006</c:v>
                </c:pt>
                <c:pt idx="488">
                  <c:v>13.12.2006</c:v>
                </c:pt>
                <c:pt idx="489">
                  <c:v>14.12.2006</c:v>
                </c:pt>
                <c:pt idx="490">
                  <c:v>15.12.2006</c:v>
                </c:pt>
                <c:pt idx="491">
                  <c:v>18.12.2006</c:v>
                </c:pt>
                <c:pt idx="492">
                  <c:v>19.12.2006</c:v>
                </c:pt>
                <c:pt idx="493">
                  <c:v>20.12.2006</c:v>
                </c:pt>
                <c:pt idx="494">
                  <c:v>21.12.2006</c:v>
                </c:pt>
                <c:pt idx="495">
                  <c:v>22.12.2006</c:v>
                </c:pt>
                <c:pt idx="496">
                  <c:v>26.12.2006</c:v>
                </c:pt>
                <c:pt idx="497">
                  <c:v>27.12.2006</c:v>
                </c:pt>
                <c:pt idx="498">
                  <c:v>28.12.2006</c:v>
                </c:pt>
                <c:pt idx="499">
                  <c:v>29.12.2006</c:v>
                </c:pt>
                <c:pt idx="500">
                  <c:v>03.01.2007</c:v>
                </c:pt>
                <c:pt idx="501">
                  <c:v>02.01.2007</c:v>
                </c:pt>
                <c:pt idx="502">
                  <c:v>04.01.2007</c:v>
                </c:pt>
                <c:pt idx="503">
                  <c:v>05.01.2007</c:v>
                </c:pt>
                <c:pt idx="504">
                  <c:v>08.01.2007</c:v>
                </c:pt>
                <c:pt idx="505">
                  <c:v>09.01.2007</c:v>
                </c:pt>
                <c:pt idx="506">
                  <c:v>10.01.2007</c:v>
                </c:pt>
                <c:pt idx="507">
                  <c:v>11.01.2007</c:v>
                </c:pt>
                <c:pt idx="508">
                  <c:v>12.01.2007</c:v>
                </c:pt>
                <c:pt idx="509">
                  <c:v>16.01.2007</c:v>
                </c:pt>
                <c:pt idx="510">
                  <c:v>17.01.2007</c:v>
                </c:pt>
                <c:pt idx="511">
                  <c:v>18.01.2007</c:v>
                </c:pt>
                <c:pt idx="512">
                  <c:v>19.01.2007</c:v>
                </c:pt>
                <c:pt idx="513">
                  <c:v>22.01.2007</c:v>
                </c:pt>
                <c:pt idx="514">
                  <c:v>23.01.2007</c:v>
                </c:pt>
                <c:pt idx="515">
                  <c:v>24.01.2007</c:v>
                </c:pt>
                <c:pt idx="516">
                  <c:v>25.01.2007</c:v>
                </c:pt>
                <c:pt idx="517">
                  <c:v>26.01.2007</c:v>
                </c:pt>
                <c:pt idx="518">
                  <c:v>29.01.2007</c:v>
                </c:pt>
                <c:pt idx="519">
                  <c:v>30.01.2007</c:v>
                </c:pt>
                <c:pt idx="520">
                  <c:v>31.01.2007</c:v>
                </c:pt>
                <c:pt idx="521">
                  <c:v>01.02.2007</c:v>
                </c:pt>
                <c:pt idx="522">
                  <c:v>02.02.2007</c:v>
                </c:pt>
                <c:pt idx="523">
                  <c:v>05.02.2007</c:v>
                </c:pt>
                <c:pt idx="524">
                  <c:v>06.02.2007</c:v>
                </c:pt>
                <c:pt idx="525">
                  <c:v>07.02.2007</c:v>
                </c:pt>
                <c:pt idx="526">
                  <c:v>08.02.2007</c:v>
                </c:pt>
                <c:pt idx="527">
                  <c:v>09.02.2007</c:v>
                </c:pt>
                <c:pt idx="528">
                  <c:v>12.02.2007</c:v>
                </c:pt>
                <c:pt idx="529">
                  <c:v>13.02.2007</c:v>
                </c:pt>
                <c:pt idx="530">
                  <c:v>14.02.2007</c:v>
                </c:pt>
                <c:pt idx="531">
                  <c:v>15.02.2007</c:v>
                </c:pt>
                <c:pt idx="532">
                  <c:v>16.02.2007</c:v>
                </c:pt>
                <c:pt idx="533">
                  <c:v>20.02.2007</c:v>
                </c:pt>
                <c:pt idx="534">
                  <c:v>21.02.2007</c:v>
                </c:pt>
                <c:pt idx="535">
                  <c:v>22.02.2007</c:v>
                </c:pt>
                <c:pt idx="536">
                  <c:v>23.02.2007</c:v>
                </c:pt>
                <c:pt idx="537">
                  <c:v>26.02.2007</c:v>
                </c:pt>
                <c:pt idx="538">
                  <c:v>27.02.2007</c:v>
                </c:pt>
                <c:pt idx="539">
                  <c:v>28.02.2007</c:v>
                </c:pt>
                <c:pt idx="540">
                  <c:v>01.03.2007</c:v>
                </c:pt>
                <c:pt idx="541">
                  <c:v>02.03.2007</c:v>
                </c:pt>
                <c:pt idx="542">
                  <c:v>05.03.2007</c:v>
                </c:pt>
                <c:pt idx="543">
                  <c:v>06.03.2007</c:v>
                </c:pt>
                <c:pt idx="544">
                  <c:v>07.03.2007</c:v>
                </c:pt>
                <c:pt idx="545">
                  <c:v>08.03.2007</c:v>
                </c:pt>
                <c:pt idx="546">
                  <c:v>09.03.2007</c:v>
                </c:pt>
                <c:pt idx="547">
                  <c:v>12.03.2007</c:v>
                </c:pt>
                <c:pt idx="548">
                  <c:v>13.03.2007</c:v>
                </c:pt>
                <c:pt idx="549">
                  <c:v>14.03.2007</c:v>
                </c:pt>
                <c:pt idx="550">
                  <c:v>15.03.2007</c:v>
                </c:pt>
                <c:pt idx="551">
                  <c:v>16.03.2007</c:v>
                </c:pt>
                <c:pt idx="552">
                  <c:v>19.03.2007</c:v>
                </c:pt>
                <c:pt idx="553">
                  <c:v>20.03.2007</c:v>
                </c:pt>
                <c:pt idx="554">
                  <c:v>21.03.2007</c:v>
                </c:pt>
                <c:pt idx="555">
                  <c:v>22.03.2007</c:v>
                </c:pt>
                <c:pt idx="556">
                  <c:v>23.03.2007</c:v>
                </c:pt>
                <c:pt idx="557">
                  <c:v>26.03.2007</c:v>
                </c:pt>
                <c:pt idx="558">
                  <c:v>27.03.2007</c:v>
                </c:pt>
                <c:pt idx="559">
                  <c:v>28.03.2007</c:v>
                </c:pt>
                <c:pt idx="560">
                  <c:v>29.03.2007</c:v>
                </c:pt>
                <c:pt idx="561">
                  <c:v>30.03.2007</c:v>
                </c:pt>
                <c:pt idx="562">
                  <c:v>02.04.2007</c:v>
                </c:pt>
                <c:pt idx="563">
                  <c:v>03.04.2007</c:v>
                </c:pt>
                <c:pt idx="564">
                  <c:v>04.04.2007</c:v>
                </c:pt>
                <c:pt idx="565">
                  <c:v>05.04.2007</c:v>
                </c:pt>
                <c:pt idx="566">
                  <c:v>09.04.2007</c:v>
                </c:pt>
                <c:pt idx="567">
                  <c:v>10.04.2007</c:v>
                </c:pt>
                <c:pt idx="568">
                  <c:v>11.04.2007</c:v>
                </c:pt>
                <c:pt idx="569">
                  <c:v>12.04.2007</c:v>
                </c:pt>
                <c:pt idx="570">
                  <c:v>13.04.2007</c:v>
                </c:pt>
                <c:pt idx="571">
                  <c:v>16.04.2007</c:v>
                </c:pt>
                <c:pt idx="572">
                  <c:v>17.04.2007</c:v>
                </c:pt>
                <c:pt idx="573">
                  <c:v>18.04.2007</c:v>
                </c:pt>
                <c:pt idx="574">
                  <c:v>19.04.2007</c:v>
                </c:pt>
                <c:pt idx="575">
                  <c:v>20.04.2007</c:v>
                </c:pt>
                <c:pt idx="576">
                  <c:v>23.04.2007</c:v>
                </c:pt>
                <c:pt idx="577">
                  <c:v>24.04.2007</c:v>
                </c:pt>
                <c:pt idx="578">
                  <c:v>25.04.2007</c:v>
                </c:pt>
                <c:pt idx="579">
                  <c:v>26.04.2007</c:v>
                </c:pt>
                <c:pt idx="580">
                  <c:v>27.04.2007</c:v>
                </c:pt>
                <c:pt idx="581">
                  <c:v>30.04.2007</c:v>
                </c:pt>
                <c:pt idx="582">
                  <c:v>01.05.2007</c:v>
                </c:pt>
                <c:pt idx="583">
                  <c:v>02.05.2007</c:v>
                </c:pt>
                <c:pt idx="584">
                  <c:v>03.05.2007</c:v>
                </c:pt>
                <c:pt idx="585">
                  <c:v>04.05.2007</c:v>
                </c:pt>
                <c:pt idx="586">
                  <c:v>07.05.2007</c:v>
                </c:pt>
                <c:pt idx="587">
                  <c:v>08.05.2007</c:v>
                </c:pt>
                <c:pt idx="588">
                  <c:v>09.05.2007</c:v>
                </c:pt>
                <c:pt idx="589">
                  <c:v>10.05.2007</c:v>
                </c:pt>
                <c:pt idx="590">
                  <c:v>11.05.2007</c:v>
                </c:pt>
                <c:pt idx="591">
                  <c:v>14.05.2007</c:v>
                </c:pt>
                <c:pt idx="592">
                  <c:v>15.05.2007</c:v>
                </c:pt>
                <c:pt idx="593">
                  <c:v>16.05.2007</c:v>
                </c:pt>
                <c:pt idx="594">
                  <c:v>17.05.2007</c:v>
                </c:pt>
                <c:pt idx="595">
                  <c:v>18.05.2007</c:v>
                </c:pt>
                <c:pt idx="596">
                  <c:v>21.05.2007</c:v>
                </c:pt>
                <c:pt idx="597">
                  <c:v>22.05.2007</c:v>
                </c:pt>
                <c:pt idx="598">
                  <c:v>23.05.2007</c:v>
                </c:pt>
                <c:pt idx="599">
                  <c:v>24.05.2007</c:v>
                </c:pt>
                <c:pt idx="600">
                  <c:v>25.05.2007</c:v>
                </c:pt>
                <c:pt idx="601">
                  <c:v>29.05.2007</c:v>
                </c:pt>
                <c:pt idx="602">
                  <c:v>30.05.2007</c:v>
                </c:pt>
                <c:pt idx="603">
                  <c:v>31.05.2007</c:v>
                </c:pt>
                <c:pt idx="604">
                  <c:v>01.06.2007</c:v>
                </c:pt>
                <c:pt idx="605">
                  <c:v>04.06.2007</c:v>
                </c:pt>
                <c:pt idx="606">
                  <c:v>05.06.2007</c:v>
                </c:pt>
                <c:pt idx="607">
                  <c:v>06.06.2007</c:v>
                </c:pt>
                <c:pt idx="608">
                  <c:v>07.06.2007</c:v>
                </c:pt>
                <c:pt idx="609">
                  <c:v>08.06.2007</c:v>
                </c:pt>
                <c:pt idx="610">
                  <c:v>11.06.2007</c:v>
                </c:pt>
                <c:pt idx="611">
                  <c:v>12.06.2007</c:v>
                </c:pt>
                <c:pt idx="612">
                  <c:v>13.06.2007</c:v>
                </c:pt>
                <c:pt idx="613">
                  <c:v>14.06.2007</c:v>
                </c:pt>
                <c:pt idx="614">
                  <c:v>15.06.2007</c:v>
                </c:pt>
                <c:pt idx="615">
                  <c:v>18.06.2007</c:v>
                </c:pt>
                <c:pt idx="616">
                  <c:v>19.06.2007</c:v>
                </c:pt>
                <c:pt idx="617">
                  <c:v>20.06.2007</c:v>
                </c:pt>
                <c:pt idx="618">
                  <c:v>21.06.2007</c:v>
                </c:pt>
                <c:pt idx="619">
                  <c:v>22.06.2007</c:v>
                </c:pt>
                <c:pt idx="620">
                  <c:v>25.06.2007</c:v>
                </c:pt>
                <c:pt idx="621">
                  <c:v>26.06.2007</c:v>
                </c:pt>
                <c:pt idx="622">
                  <c:v>27.06.2007</c:v>
                </c:pt>
                <c:pt idx="623">
                  <c:v>28.06.2007</c:v>
                </c:pt>
                <c:pt idx="624">
                  <c:v>29.06.2007</c:v>
                </c:pt>
                <c:pt idx="625">
                  <c:v>02.07.2007</c:v>
                </c:pt>
                <c:pt idx="626">
                  <c:v>03.07.2007</c:v>
                </c:pt>
                <c:pt idx="627">
                  <c:v>05.07.2007</c:v>
                </c:pt>
                <c:pt idx="628">
                  <c:v>06.07.2007</c:v>
                </c:pt>
                <c:pt idx="629">
                  <c:v>09.07.2007</c:v>
                </c:pt>
                <c:pt idx="630">
                  <c:v>10.07.2007</c:v>
                </c:pt>
                <c:pt idx="631">
                  <c:v>11.07.2007</c:v>
                </c:pt>
                <c:pt idx="632">
                  <c:v>12.07.2007</c:v>
                </c:pt>
                <c:pt idx="633">
                  <c:v>13.07.2007</c:v>
                </c:pt>
                <c:pt idx="634">
                  <c:v>16.07.2007</c:v>
                </c:pt>
                <c:pt idx="635">
                  <c:v>17.07.2007</c:v>
                </c:pt>
                <c:pt idx="636">
                  <c:v>18.07.2007</c:v>
                </c:pt>
                <c:pt idx="637">
                  <c:v>19.07.2007</c:v>
                </c:pt>
                <c:pt idx="638">
                  <c:v>20.07.2007</c:v>
                </c:pt>
                <c:pt idx="639">
                  <c:v>23.07.2007</c:v>
                </c:pt>
                <c:pt idx="640">
                  <c:v>24.07.2007</c:v>
                </c:pt>
                <c:pt idx="641">
                  <c:v>25.07.2007</c:v>
                </c:pt>
                <c:pt idx="642">
                  <c:v>26.07.2007</c:v>
                </c:pt>
                <c:pt idx="643">
                  <c:v>27.07.2007</c:v>
                </c:pt>
                <c:pt idx="644">
                  <c:v>30.07.2007</c:v>
                </c:pt>
                <c:pt idx="645">
                  <c:v>31.07.2007</c:v>
                </c:pt>
                <c:pt idx="646">
                  <c:v>01.08.2007</c:v>
                </c:pt>
                <c:pt idx="647">
                  <c:v>02.08.2007</c:v>
                </c:pt>
                <c:pt idx="648">
                  <c:v>03.08.2007</c:v>
                </c:pt>
                <c:pt idx="649">
                  <c:v>06.08.2007</c:v>
                </c:pt>
                <c:pt idx="650">
                  <c:v>07.08.2007</c:v>
                </c:pt>
                <c:pt idx="651">
                  <c:v>08.08.2007</c:v>
                </c:pt>
                <c:pt idx="652">
                  <c:v>09.08.2007</c:v>
                </c:pt>
                <c:pt idx="653">
                  <c:v>10.08.2007</c:v>
                </c:pt>
                <c:pt idx="654">
                  <c:v>13.08.2007</c:v>
                </c:pt>
                <c:pt idx="655">
                  <c:v>14.08.2007</c:v>
                </c:pt>
                <c:pt idx="656">
                  <c:v>15.08.2007</c:v>
                </c:pt>
                <c:pt idx="657">
                  <c:v>16.08.2007</c:v>
                </c:pt>
                <c:pt idx="658">
                  <c:v>17.08.2007</c:v>
                </c:pt>
                <c:pt idx="659">
                  <c:v>20.08.2007</c:v>
                </c:pt>
                <c:pt idx="660">
                  <c:v>21.08.2007</c:v>
                </c:pt>
                <c:pt idx="661">
                  <c:v>22.08.2007</c:v>
                </c:pt>
                <c:pt idx="662">
                  <c:v>23.08.2007</c:v>
                </c:pt>
                <c:pt idx="663">
                  <c:v>24.08.2007</c:v>
                </c:pt>
                <c:pt idx="664">
                  <c:v>27.08.2007</c:v>
                </c:pt>
                <c:pt idx="665">
                  <c:v>28.08.2007</c:v>
                </c:pt>
                <c:pt idx="666">
                  <c:v>29.08.2007</c:v>
                </c:pt>
                <c:pt idx="667">
                  <c:v>30.08.2007</c:v>
                </c:pt>
                <c:pt idx="668">
                  <c:v>31.08.2007</c:v>
                </c:pt>
                <c:pt idx="669">
                  <c:v>04.09.2007</c:v>
                </c:pt>
                <c:pt idx="670">
                  <c:v>05.09.2007</c:v>
                </c:pt>
                <c:pt idx="671">
                  <c:v>06.09.2007</c:v>
                </c:pt>
                <c:pt idx="672">
                  <c:v>07.09.2007</c:v>
                </c:pt>
                <c:pt idx="673">
                  <c:v>10.09.2007</c:v>
                </c:pt>
                <c:pt idx="674">
                  <c:v>11.09.2007</c:v>
                </c:pt>
                <c:pt idx="675">
                  <c:v>12.09.2007</c:v>
                </c:pt>
                <c:pt idx="676">
                  <c:v>13.09.2007</c:v>
                </c:pt>
                <c:pt idx="677">
                  <c:v>14.09.2007</c:v>
                </c:pt>
                <c:pt idx="678">
                  <c:v>17.09.2007</c:v>
                </c:pt>
                <c:pt idx="679">
                  <c:v>18.09.2007</c:v>
                </c:pt>
                <c:pt idx="680">
                  <c:v>19.09.2007</c:v>
                </c:pt>
                <c:pt idx="681">
                  <c:v>20.09.2007</c:v>
                </c:pt>
                <c:pt idx="682">
                  <c:v>21.09.2007</c:v>
                </c:pt>
                <c:pt idx="683">
                  <c:v>24.09.2007</c:v>
                </c:pt>
                <c:pt idx="684">
                  <c:v>25.09.2007</c:v>
                </c:pt>
                <c:pt idx="685">
                  <c:v>26.09.2007</c:v>
                </c:pt>
                <c:pt idx="686">
                  <c:v>27.09.2007</c:v>
                </c:pt>
                <c:pt idx="687">
                  <c:v>28.09.2007</c:v>
                </c:pt>
              </c:strCache>
            </c:strRef>
          </c:cat>
          <c:val>
            <c:numRef>
              <c:f>'Figure 1.2.6'!$D$5:$D$692</c:f>
              <c:numCache>
                <c:formatCode>General</c:formatCode>
                <c:ptCount val="688"/>
                <c:pt idx="0">
                  <c:v>231</c:v>
                </c:pt>
                <c:pt idx="1">
                  <c:v>218</c:v>
                </c:pt>
                <c:pt idx="2">
                  <c:v>230</c:v>
                </c:pt>
                <c:pt idx="3">
                  <c:v>239</c:v>
                </c:pt>
                <c:pt idx="4">
                  <c:v>237</c:v>
                </c:pt>
                <c:pt idx="5">
                  <c:v>235</c:v>
                </c:pt>
                <c:pt idx="6">
                  <c:v>238</c:v>
                </c:pt>
                <c:pt idx="7">
                  <c:v>231</c:v>
                </c:pt>
                <c:pt idx="8">
                  <c:v>228</c:v>
                </c:pt>
                <c:pt idx="9">
                  <c:v>223</c:v>
                </c:pt>
                <c:pt idx="10">
                  <c:v>234</c:v>
                </c:pt>
                <c:pt idx="11">
                  <c:v>231</c:v>
                </c:pt>
                <c:pt idx="12">
                  <c:v>237</c:v>
                </c:pt>
                <c:pt idx="13">
                  <c:v>223</c:v>
                </c:pt>
                <c:pt idx="14">
                  <c:v>218</c:v>
                </c:pt>
                <c:pt idx="15">
                  <c:v>204</c:v>
                </c:pt>
                <c:pt idx="16">
                  <c:v>202</c:v>
                </c:pt>
                <c:pt idx="17">
                  <c:v>200</c:v>
                </c:pt>
                <c:pt idx="18">
                  <c:v>203</c:v>
                </c:pt>
                <c:pt idx="19">
                  <c:v>192</c:v>
                </c:pt>
                <c:pt idx="20">
                  <c:v>191</c:v>
                </c:pt>
                <c:pt idx="21">
                  <c:v>190</c:v>
                </c:pt>
                <c:pt idx="22">
                  <c:v>184</c:v>
                </c:pt>
                <c:pt idx="23">
                  <c:v>187</c:v>
                </c:pt>
                <c:pt idx="24">
                  <c:v>183</c:v>
                </c:pt>
                <c:pt idx="25">
                  <c:v>182</c:v>
                </c:pt>
                <c:pt idx="26">
                  <c:v>186</c:v>
                </c:pt>
                <c:pt idx="27">
                  <c:v>183</c:v>
                </c:pt>
                <c:pt idx="28">
                  <c:v>181</c:v>
                </c:pt>
                <c:pt idx="29">
                  <c:v>182</c:v>
                </c:pt>
                <c:pt idx="30">
                  <c:v>181</c:v>
                </c:pt>
                <c:pt idx="31">
                  <c:v>178</c:v>
                </c:pt>
                <c:pt idx="32">
                  <c:v>177</c:v>
                </c:pt>
                <c:pt idx="33">
                  <c:v>175</c:v>
                </c:pt>
                <c:pt idx="34">
                  <c:v>178</c:v>
                </c:pt>
                <c:pt idx="36">
                  <c:v>177</c:v>
                </c:pt>
                <c:pt idx="37">
                  <c:v>175</c:v>
                </c:pt>
                <c:pt idx="38">
                  <c:v>164</c:v>
                </c:pt>
                <c:pt idx="39">
                  <c:v>177</c:v>
                </c:pt>
                <c:pt idx="40">
                  <c:v>178</c:v>
                </c:pt>
                <c:pt idx="41">
                  <c:v>172</c:v>
                </c:pt>
                <c:pt idx="42">
                  <c:v>165</c:v>
                </c:pt>
                <c:pt idx="43">
                  <c:v>162</c:v>
                </c:pt>
                <c:pt idx="44">
                  <c:v>155</c:v>
                </c:pt>
                <c:pt idx="45">
                  <c:v>152</c:v>
                </c:pt>
                <c:pt idx="46">
                  <c:v>168</c:v>
                </c:pt>
                <c:pt idx="47">
                  <c:v>155</c:v>
                </c:pt>
                <c:pt idx="48">
                  <c:v>175</c:v>
                </c:pt>
                <c:pt idx="49">
                  <c:v>181</c:v>
                </c:pt>
                <c:pt idx="50">
                  <c:v>183</c:v>
                </c:pt>
                <c:pt idx="51">
                  <c:v>183</c:v>
                </c:pt>
                <c:pt idx="52">
                  <c:v>186</c:v>
                </c:pt>
                <c:pt idx="53">
                  <c:v>189</c:v>
                </c:pt>
                <c:pt idx="54">
                  <c:v>193</c:v>
                </c:pt>
                <c:pt idx="55">
                  <c:v>200</c:v>
                </c:pt>
                <c:pt idx="56">
                  <c:v>199</c:v>
                </c:pt>
                <c:pt idx="57">
                  <c:v>195</c:v>
                </c:pt>
                <c:pt idx="58">
                  <c:v>206</c:v>
                </c:pt>
                <c:pt idx="59">
                  <c:v>200</c:v>
                </c:pt>
                <c:pt idx="60">
                  <c:v>193</c:v>
                </c:pt>
                <c:pt idx="61">
                  <c:v>201</c:v>
                </c:pt>
                <c:pt idx="62">
                  <c:v>210</c:v>
                </c:pt>
                <c:pt idx="63">
                  <c:v>207</c:v>
                </c:pt>
                <c:pt idx="64">
                  <c:v>196</c:v>
                </c:pt>
                <c:pt idx="65">
                  <c:v>189</c:v>
                </c:pt>
                <c:pt idx="66">
                  <c:v>193</c:v>
                </c:pt>
                <c:pt idx="67">
                  <c:v>193</c:v>
                </c:pt>
                <c:pt idx="68">
                  <c:v>200</c:v>
                </c:pt>
                <c:pt idx="69">
                  <c:v>195</c:v>
                </c:pt>
                <c:pt idx="70">
                  <c:v>214</c:v>
                </c:pt>
                <c:pt idx="71">
                  <c:v>229</c:v>
                </c:pt>
                <c:pt idx="72">
                  <c:v>231</c:v>
                </c:pt>
                <c:pt idx="73">
                  <c:v>226</c:v>
                </c:pt>
                <c:pt idx="74">
                  <c:v>218</c:v>
                </c:pt>
                <c:pt idx="75">
                  <c:v>209</c:v>
                </c:pt>
                <c:pt idx="76">
                  <c:v>206</c:v>
                </c:pt>
                <c:pt idx="77">
                  <c:v>219</c:v>
                </c:pt>
                <c:pt idx="78">
                  <c:v>220</c:v>
                </c:pt>
                <c:pt idx="79">
                  <c:v>214</c:v>
                </c:pt>
                <c:pt idx="80">
                  <c:v>216</c:v>
                </c:pt>
                <c:pt idx="81">
                  <c:v>207</c:v>
                </c:pt>
                <c:pt idx="82">
                  <c:v>208</c:v>
                </c:pt>
                <c:pt idx="83">
                  <c:v>199</c:v>
                </c:pt>
                <c:pt idx="84">
                  <c:v>198</c:v>
                </c:pt>
                <c:pt idx="85">
                  <c:v>198</c:v>
                </c:pt>
                <c:pt idx="86">
                  <c:v>190</c:v>
                </c:pt>
                <c:pt idx="87">
                  <c:v>190</c:v>
                </c:pt>
                <c:pt idx="88">
                  <c:v>194</c:v>
                </c:pt>
                <c:pt idx="89">
                  <c:v>204</c:v>
                </c:pt>
                <c:pt idx="90">
                  <c:v>203</c:v>
                </c:pt>
                <c:pt idx="91">
                  <c:v>208</c:v>
                </c:pt>
                <c:pt idx="92">
                  <c:v>210</c:v>
                </c:pt>
                <c:pt idx="93">
                  <c:v>214</c:v>
                </c:pt>
                <c:pt idx="94">
                  <c:v>214</c:v>
                </c:pt>
                <c:pt idx="95">
                  <c:v>205</c:v>
                </c:pt>
                <c:pt idx="96">
                  <c:v>203</c:v>
                </c:pt>
                <c:pt idx="97">
                  <c:v>210</c:v>
                </c:pt>
                <c:pt idx="98">
                  <c:v>212</c:v>
                </c:pt>
                <c:pt idx="99">
                  <c:v>208</c:v>
                </c:pt>
                <c:pt idx="100">
                  <c:v>207</c:v>
                </c:pt>
                <c:pt idx="101">
                  <c:v>206</c:v>
                </c:pt>
                <c:pt idx="102">
                  <c:v>209</c:v>
                </c:pt>
                <c:pt idx="103">
                  <c:v>210</c:v>
                </c:pt>
                <c:pt idx="104">
                  <c:v>204</c:v>
                </c:pt>
                <c:pt idx="105">
                  <c:v>190</c:v>
                </c:pt>
                <c:pt idx="106">
                  <c:v>207</c:v>
                </c:pt>
                <c:pt idx="107">
                  <c:v>208</c:v>
                </c:pt>
                <c:pt idx="108">
                  <c:v>206</c:v>
                </c:pt>
                <c:pt idx="109">
                  <c:v>216</c:v>
                </c:pt>
                <c:pt idx="110">
                  <c:v>208</c:v>
                </c:pt>
                <c:pt idx="111">
                  <c:v>209</c:v>
                </c:pt>
                <c:pt idx="112">
                  <c:v>205</c:v>
                </c:pt>
                <c:pt idx="113">
                  <c:v>206</c:v>
                </c:pt>
                <c:pt idx="114">
                  <c:v>212</c:v>
                </c:pt>
                <c:pt idx="115">
                  <c:v>212</c:v>
                </c:pt>
                <c:pt idx="116">
                  <c:v>209</c:v>
                </c:pt>
                <c:pt idx="117">
                  <c:v>220</c:v>
                </c:pt>
                <c:pt idx="118">
                  <c:v>214</c:v>
                </c:pt>
                <c:pt idx="119">
                  <c:v>205</c:v>
                </c:pt>
                <c:pt idx="120">
                  <c:v>207</c:v>
                </c:pt>
                <c:pt idx="121">
                  <c:v>206</c:v>
                </c:pt>
                <c:pt idx="122">
                  <c:v>203</c:v>
                </c:pt>
                <c:pt idx="123">
                  <c:v>194</c:v>
                </c:pt>
                <c:pt idx="124">
                  <c:v>196</c:v>
                </c:pt>
                <c:pt idx="125">
                  <c:v>185</c:v>
                </c:pt>
                <c:pt idx="126">
                  <c:v>192</c:v>
                </c:pt>
                <c:pt idx="127">
                  <c:v>195</c:v>
                </c:pt>
                <c:pt idx="128">
                  <c:v>199</c:v>
                </c:pt>
                <c:pt idx="129">
                  <c:v>186</c:v>
                </c:pt>
                <c:pt idx="130">
                  <c:v>192</c:v>
                </c:pt>
                <c:pt idx="131">
                  <c:v>183</c:v>
                </c:pt>
                <c:pt idx="132">
                  <c:v>182</c:v>
                </c:pt>
                <c:pt idx="133">
                  <c:v>176</c:v>
                </c:pt>
                <c:pt idx="134">
                  <c:v>181</c:v>
                </c:pt>
                <c:pt idx="135">
                  <c:v>178</c:v>
                </c:pt>
                <c:pt idx="136">
                  <c:v>182</c:v>
                </c:pt>
                <c:pt idx="137">
                  <c:v>187</c:v>
                </c:pt>
                <c:pt idx="138">
                  <c:v>179</c:v>
                </c:pt>
                <c:pt idx="139">
                  <c:v>177</c:v>
                </c:pt>
                <c:pt idx="140">
                  <c:v>176</c:v>
                </c:pt>
                <c:pt idx="141">
                  <c:v>183</c:v>
                </c:pt>
                <c:pt idx="142">
                  <c:v>175</c:v>
                </c:pt>
                <c:pt idx="143">
                  <c:v>174</c:v>
                </c:pt>
                <c:pt idx="144">
                  <c:v>165</c:v>
                </c:pt>
                <c:pt idx="145">
                  <c:v>163</c:v>
                </c:pt>
                <c:pt idx="146">
                  <c:v>163</c:v>
                </c:pt>
                <c:pt idx="147">
                  <c:v>162</c:v>
                </c:pt>
                <c:pt idx="148">
                  <c:v>155</c:v>
                </c:pt>
                <c:pt idx="149">
                  <c:v>151</c:v>
                </c:pt>
                <c:pt idx="150">
                  <c:v>155</c:v>
                </c:pt>
                <c:pt idx="151">
                  <c:v>164</c:v>
                </c:pt>
                <c:pt idx="152">
                  <c:v>156</c:v>
                </c:pt>
                <c:pt idx="153">
                  <c:v>173</c:v>
                </c:pt>
                <c:pt idx="154">
                  <c:v>174</c:v>
                </c:pt>
                <c:pt idx="155">
                  <c:v>161</c:v>
                </c:pt>
                <c:pt idx="156">
                  <c:v>166</c:v>
                </c:pt>
                <c:pt idx="157">
                  <c:v>172</c:v>
                </c:pt>
                <c:pt idx="158">
                  <c:v>170</c:v>
                </c:pt>
                <c:pt idx="159">
                  <c:v>183</c:v>
                </c:pt>
                <c:pt idx="160">
                  <c:v>180</c:v>
                </c:pt>
                <c:pt idx="161">
                  <c:v>175</c:v>
                </c:pt>
                <c:pt idx="162">
                  <c:v>181</c:v>
                </c:pt>
                <c:pt idx="163">
                  <c:v>180</c:v>
                </c:pt>
                <c:pt idx="164">
                  <c:v>172</c:v>
                </c:pt>
                <c:pt idx="165">
                  <c:v>173</c:v>
                </c:pt>
                <c:pt idx="166">
                  <c:v>185</c:v>
                </c:pt>
                <c:pt idx="167">
                  <c:v>174</c:v>
                </c:pt>
                <c:pt idx="168">
                  <c:v>177</c:v>
                </c:pt>
                <c:pt idx="169">
                  <c:v>173</c:v>
                </c:pt>
                <c:pt idx="170">
                  <c:v>174</c:v>
                </c:pt>
                <c:pt idx="171">
                  <c:v>176</c:v>
                </c:pt>
                <c:pt idx="172">
                  <c:v>177</c:v>
                </c:pt>
                <c:pt idx="173">
                  <c:v>169</c:v>
                </c:pt>
                <c:pt idx="174">
                  <c:v>163</c:v>
                </c:pt>
                <c:pt idx="175">
                  <c:v>166</c:v>
                </c:pt>
                <c:pt idx="176">
                  <c:v>163</c:v>
                </c:pt>
                <c:pt idx="177">
                  <c:v>165</c:v>
                </c:pt>
                <c:pt idx="178">
                  <c:v>164</c:v>
                </c:pt>
                <c:pt idx="179">
                  <c:v>169</c:v>
                </c:pt>
                <c:pt idx="180">
                  <c:v>168</c:v>
                </c:pt>
                <c:pt idx="181">
                  <c:v>170</c:v>
                </c:pt>
                <c:pt idx="182">
                  <c:v>171</c:v>
                </c:pt>
                <c:pt idx="183">
                  <c:v>169</c:v>
                </c:pt>
                <c:pt idx="184">
                  <c:v>170</c:v>
                </c:pt>
                <c:pt idx="185">
                  <c:v>165</c:v>
                </c:pt>
                <c:pt idx="186">
                  <c:v>165</c:v>
                </c:pt>
                <c:pt idx="187">
                  <c:v>156</c:v>
                </c:pt>
                <c:pt idx="188">
                  <c:v>157</c:v>
                </c:pt>
                <c:pt idx="189">
                  <c:v>162</c:v>
                </c:pt>
                <c:pt idx="190">
                  <c:v>161</c:v>
                </c:pt>
                <c:pt idx="191">
                  <c:v>166</c:v>
                </c:pt>
                <c:pt idx="192">
                  <c:v>187</c:v>
                </c:pt>
                <c:pt idx="193">
                  <c:v>181</c:v>
                </c:pt>
                <c:pt idx="194">
                  <c:v>179</c:v>
                </c:pt>
                <c:pt idx="195">
                  <c:v>185</c:v>
                </c:pt>
                <c:pt idx="196">
                  <c:v>192</c:v>
                </c:pt>
                <c:pt idx="197">
                  <c:v>209</c:v>
                </c:pt>
                <c:pt idx="198">
                  <c:v>197</c:v>
                </c:pt>
                <c:pt idx="199">
                  <c:v>186</c:v>
                </c:pt>
                <c:pt idx="200">
                  <c:v>192</c:v>
                </c:pt>
                <c:pt idx="201">
                  <c:v>201</c:v>
                </c:pt>
                <c:pt idx="202">
                  <c:v>207</c:v>
                </c:pt>
                <c:pt idx="203">
                  <c:v>183</c:v>
                </c:pt>
                <c:pt idx="204">
                  <c:v>170</c:v>
                </c:pt>
                <c:pt idx="205">
                  <c:v>172</c:v>
                </c:pt>
                <c:pt idx="206">
                  <c:v>184</c:v>
                </c:pt>
                <c:pt idx="207">
                  <c:v>173</c:v>
                </c:pt>
                <c:pt idx="208">
                  <c:v>175</c:v>
                </c:pt>
                <c:pt idx="209">
                  <c:v>171</c:v>
                </c:pt>
                <c:pt idx="210">
                  <c:v>175</c:v>
                </c:pt>
                <c:pt idx="211">
                  <c:v>172</c:v>
                </c:pt>
                <c:pt idx="212">
                  <c:v>181</c:v>
                </c:pt>
                <c:pt idx="213">
                  <c:v>180</c:v>
                </c:pt>
                <c:pt idx="214">
                  <c:v>180</c:v>
                </c:pt>
                <c:pt idx="215">
                  <c:v>180</c:v>
                </c:pt>
                <c:pt idx="216">
                  <c:v>185</c:v>
                </c:pt>
                <c:pt idx="217">
                  <c:v>178</c:v>
                </c:pt>
                <c:pt idx="218">
                  <c:v>173</c:v>
                </c:pt>
                <c:pt idx="219">
                  <c:v>176</c:v>
                </c:pt>
                <c:pt idx="220">
                  <c:v>176</c:v>
                </c:pt>
                <c:pt idx="221">
                  <c:v>175</c:v>
                </c:pt>
                <c:pt idx="222">
                  <c:v>172</c:v>
                </c:pt>
                <c:pt idx="223">
                  <c:v>175</c:v>
                </c:pt>
                <c:pt idx="224">
                  <c:v>168</c:v>
                </c:pt>
                <c:pt idx="225">
                  <c:v>164</c:v>
                </c:pt>
                <c:pt idx="226">
                  <c:v>166</c:v>
                </c:pt>
                <c:pt idx="227">
                  <c:v>163</c:v>
                </c:pt>
                <c:pt idx="228">
                  <c:v>167</c:v>
                </c:pt>
                <c:pt idx="229">
                  <c:v>165</c:v>
                </c:pt>
                <c:pt idx="230">
                  <c:v>165</c:v>
                </c:pt>
                <c:pt idx="231">
                  <c:v>158</c:v>
                </c:pt>
                <c:pt idx="232">
                  <c:v>158</c:v>
                </c:pt>
                <c:pt idx="233">
                  <c:v>161</c:v>
                </c:pt>
                <c:pt idx="234">
                  <c:v>166</c:v>
                </c:pt>
                <c:pt idx="235">
                  <c:v>163</c:v>
                </c:pt>
                <c:pt idx="236">
                  <c:v>162</c:v>
                </c:pt>
                <c:pt idx="237">
                  <c:v>168</c:v>
                </c:pt>
                <c:pt idx="238">
                  <c:v>169</c:v>
                </c:pt>
                <c:pt idx="239">
                  <c:v>176</c:v>
                </c:pt>
                <c:pt idx="240">
                  <c:v>176</c:v>
                </c:pt>
                <c:pt idx="241">
                  <c:v>172</c:v>
                </c:pt>
                <c:pt idx="242">
                  <c:v>166</c:v>
                </c:pt>
                <c:pt idx="243">
                  <c:v>177</c:v>
                </c:pt>
                <c:pt idx="244">
                  <c:v>180</c:v>
                </c:pt>
                <c:pt idx="245">
                  <c:v>185</c:v>
                </c:pt>
                <c:pt idx="246">
                  <c:v>186</c:v>
                </c:pt>
                <c:pt idx="247">
                  <c:v>184</c:v>
                </c:pt>
                <c:pt idx="248">
                  <c:v>180</c:v>
                </c:pt>
                <c:pt idx="249">
                  <c:v>183</c:v>
                </c:pt>
                <c:pt idx="250">
                  <c:v>183</c:v>
                </c:pt>
                <c:pt idx="251">
                  <c:v>178</c:v>
                </c:pt>
                <c:pt idx="252">
                  <c:v>176</c:v>
                </c:pt>
                <c:pt idx="253">
                  <c:v>173</c:v>
                </c:pt>
                <c:pt idx="254">
                  <c:v>175</c:v>
                </c:pt>
                <c:pt idx="255">
                  <c:v>183</c:v>
                </c:pt>
                <c:pt idx="256">
                  <c:v>188</c:v>
                </c:pt>
                <c:pt idx="257">
                  <c:v>203</c:v>
                </c:pt>
                <c:pt idx="258">
                  <c:v>209</c:v>
                </c:pt>
                <c:pt idx="259">
                  <c:v>212</c:v>
                </c:pt>
                <c:pt idx="260">
                  <c:v>212</c:v>
                </c:pt>
                <c:pt idx="261">
                  <c:v>208</c:v>
                </c:pt>
                <c:pt idx="262">
                  <c:v>200</c:v>
                </c:pt>
                <c:pt idx="263">
                  <c:v>200</c:v>
                </c:pt>
                <c:pt idx="264">
                  <c:v>186</c:v>
                </c:pt>
                <c:pt idx="265">
                  <c:v>188</c:v>
                </c:pt>
                <c:pt idx="266">
                  <c:v>192</c:v>
                </c:pt>
                <c:pt idx="267">
                  <c:v>190</c:v>
                </c:pt>
                <c:pt idx="268">
                  <c:v>204</c:v>
                </c:pt>
                <c:pt idx="269">
                  <c:v>197</c:v>
                </c:pt>
                <c:pt idx="270">
                  <c:v>196</c:v>
                </c:pt>
                <c:pt idx="271">
                  <c:v>194</c:v>
                </c:pt>
                <c:pt idx="272">
                  <c:v>195</c:v>
                </c:pt>
                <c:pt idx="273">
                  <c:v>199</c:v>
                </c:pt>
                <c:pt idx="274">
                  <c:v>191</c:v>
                </c:pt>
                <c:pt idx="275">
                  <c:v>188</c:v>
                </c:pt>
                <c:pt idx="276">
                  <c:v>194</c:v>
                </c:pt>
                <c:pt idx="277">
                  <c:v>180</c:v>
                </c:pt>
                <c:pt idx="278">
                  <c:v>189</c:v>
                </c:pt>
                <c:pt idx="279">
                  <c:v>185</c:v>
                </c:pt>
                <c:pt idx="280">
                  <c:v>186</c:v>
                </c:pt>
                <c:pt idx="281">
                  <c:v>186</c:v>
                </c:pt>
                <c:pt idx="282">
                  <c:v>183</c:v>
                </c:pt>
                <c:pt idx="283">
                  <c:v>179</c:v>
                </c:pt>
                <c:pt idx="284">
                  <c:v>184</c:v>
                </c:pt>
                <c:pt idx="285">
                  <c:v>172</c:v>
                </c:pt>
                <c:pt idx="286">
                  <c:v>172</c:v>
                </c:pt>
                <c:pt idx="287">
                  <c:v>161</c:v>
                </c:pt>
                <c:pt idx="288">
                  <c:v>160</c:v>
                </c:pt>
                <c:pt idx="289">
                  <c:v>155</c:v>
                </c:pt>
                <c:pt idx="290">
                  <c:v>151</c:v>
                </c:pt>
                <c:pt idx="291">
                  <c:v>153</c:v>
                </c:pt>
                <c:pt idx="292">
                  <c:v>157</c:v>
                </c:pt>
                <c:pt idx="293">
                  <c:v>175</c:v>
                </c:pt>
                <c:pt idx="294">
                  <c:v>175</c:v>
                </c:pt>
                <c:pt idx="295">
                  <c:v>181</c:v>
                </c:pt>
                <c:pt idx="296">
                  <c:v>178</c:v>
                </c:pt>
                <c:pt idx="297">
                  <c:v>178</c:v>
                </c:pt>
                <c:pt idx="298">
                  <c:v>187</c:v>
                </c:pt>
                <c:pt idx="299">
                  <c:v>183</c:v>
                </c:pt>
                <c:pt idx="300">
                  <c:v>183</c:v>
                </c:pt>
                <c:pt idx="301">
                  <c:v>177</c:v>
                </c:pt>
                <c:pt idx="302">
                  <c:v>177</c:v>
                </c:pt>
                <c:pt idx="303">
                  <c:v>179</c:v>
                </c:pt>
                <c:pt idx="304">
                  <c:v>180</c:v>
                </c:pt>
                <c:pt idx="305">
                  <c:v>177</c:v>
                </c:pt>
                <c:pt idx="306">
                  <c:v>180</c:v>
                </c:pt>
                <c:pt idx="307">
                  <c:v>186</c:v>
                </c:pt>
                <c:pt idx="308">
                  <c:v>186</c:v>
                </c:pt>
                <c:pt idx="309">
                  <c:v>191</c:v>
                </c:pt>
                <c:pt idx="310">
                  <c:v>184</c:v>
                </c:pt>
                <c:pt idx="311">
                  <c:v>185</c:v>
                </c:pt>
                <c:pt idx="312">
                  <c:v>182</c:v>
                </c:pt>
                <c:pt idx="313">
                  <c:v>178</c:v>
                </c:pt>
                <c:pt idx="314">
                  <c:v>181</c:v>
                </c:pt>
                <c:pt idx="315">
                  <c:v>178</c:v>
                </c:pt>
                <c:pt idx="316">
                  <c:v>178</c:v>
                </c:pt>
                <c:pt idx="317">
                  <c:v>180</c:v>
                </c:pt>
                <c:pt idx="318">
                  <c:v>185</c:v>
                </c:pt>
                <c:pt idx="319">
                  <c:v>179</c:v>
                </c:pt>
                <c:pt idx="320">
                  <c:v>177</c:v>
                </c:pt>
                <c:pt idx="321">
                  <c:v>181</c:v>
                </c:pt>
                <c:pt idx="322">
                  <c:v>183</c:v>
                </c:pt>
                <c:pt idx="323">
                  <c:v>177</c:v>
                </c:pt>
                <c:pt idx="324">
                  <c:v>173</c:v>
                </c:pt>
                <c:pt idx="325">
                  <c:v>174</c:v>
                </c:pt>
                <c:pt idx="326">
                  <c:v>176</c:v>
                </c:pt>
                <c:pt idx="327">
                  <c:v>177</c:v>
                </c:pt>
                <c:pt idx="328">
                  <c:v>181</c:v>
                </c:pt>
                <c:pt idx="329">
                  <c:v>177</c:v>
                </c:pt>
                <c:pt idx="330">
                  <c:v>174</c:v>
                </c:pt>
                <c:pt idx="331">
                  <c:v>167</c:v>
                </c:pt>
                <c:pt idx="332">
                  <c:v>172</c:v>
                </c:pt>
                <c:pt idx="333">
                  <c:v>170</c:v>
                </c:pt>
                <c:pt idx="334">
                  <c:v>170</c:v>
                </c:pt>
                <c:pt idx="335">
                  <c:v>168</c:v>
                </c:pt>
                <c:pt idx="336">
                  <c:v>171</c:v>
                </c:pt>
                <c:pt idx="337">
                  <c:v>173</c:v>
                </c:pt>
                <c:pt idx="338">
                  <c:v>173</c:v>
                </c:pt>
                <c:pt idx="339">
                  <c:v>171</c:v>
                </c:pt>
                <c:pt idx="340">
                  <c:v>166</c:v>
                </c:pt>
                <c:pt idx="341">
                  <c:v>180</c:v>
                </c:pt>
                <c:pt idx="342">
                  <c:v>174</c:v>
                </c:pt>
                <c:pt idx="343">
                  <c:v>177</c:v>
                </c:pt>
                <c:pt idx="344">
                  <c:v>197</c:v>
                </c:pt>
                <c:pt idx="345">
                  <c:v>196</c:v>
                </c:pt>
                <c:pt idx="346">
                  <c:v>208</c:v>
                </c:pt>
                <c:pt idx="347">
                  <c:v>207</c:v>
                </c:pt>
                <c:pt idx="348">
                  <c:v>226</c:v>
                </c:pt>
                <c:pt idx="349">
                  <c:v>219</c:v>
                </c:pt>
                <c:pt idx="350">
                  <c:v>219</c:v>
                </c:pt>
                <c:pt idx="351">
                  <c:v>228</c:v>
                </c:pt>
                <c:pt idx="352">
                  <c:v>225</c:v>
                </c:pt>
                <c:pt idx="353">
                  <c:v>225</c:v>
                </c:pt>
                <c:pt idx="354">
                  <c:v>226</c:v>
                </c:pt>
                <c:pt idx="355">
                  <c:v>226</c:v>
                </c:pt>
                <c:pt idx="356">
                  <c:v>229</c:v>
                </c:pt>
                <c:pt idx="357">
                  <c:v>226</c:v>
                </c:pt>
                <c:pt idx="358">
                  <c:v>235</c:v>
                </c:pt>
                <c:pt idx="359">
                  <c:v>230</c:v>
                </c:pt>
                <c:pt idx="360">
                  <c:v>229</c:v>
                </c:pt>
                <c:pt idx="361">
                  <c:v>240</c:v>
                </c:pt>
                <c:pt idx="362">
                  <c:v>237</c:v>
                </c:pt>
                <c:pt idx="363">
                  <c:v>234</c:v>
                </c:pt>
                <c:pt idx="364">
                  <c:v>226</c:v>
                </c:pt>
                <c:pt idx="365">
                  <c:v>222</c:v>
                </c:pt>
                <c:pt idx="366">
                  <c:v>224</c:v>
                </c:pt>
                <c:pt idx="367">
                  <c:v>230</c:v>
                </c:pt>
                <c:pt idx="368">
                  <c:v>225</c:v>
                </c:pt>
                <c:pt idx="369">
                  <c:v>235</c:v>
                </c:pt>
                <c:pt idx="370">
                  <c:v>249</c:v>
                </c:pt>
                <c:pt idx="371">
                  <c:v>250</c:v>
                </c:pt>
                <c:pt idx="372">
                  <c:v>237</c:v>
                </c:pt>
                <c:pt idx="373">
                  <c:v>237</c:v>
                </c:pt>
                <c:pt idx="374">
                  <c:v>223</c:v>
                </c:pt>
                <c:pt idx="375">
                  <c:v>222</c:v>
                </c:pt>
                <c:pt idx="376">
                  <c:v>217</c:v>
                </c:pt>
                <c:pt idx="377">
                  <c:v>217</c:v>
                </c:pt>
                <c:pt idx="378">
                  <c:v>223</c:v>
                </c:pt>
                <c:pt idx="379">
                  <c:v>223</c:v>
                </c:pt>
                <c:pt idx="380">
                  <c:v>224</c:v>
                </c:pt>
                <c:pt idx="381">
                  <c:v>227</c:v>
                </c:pt>
                <c:pt idx="382">
                  <c:v>230</c:v>
                </c:pt>
                <c:pt idx="383">
                  <c:v>225</c:v>
                </c:pt>
                <c:pt idx="384">
                  <c:v>231</c:v>
                </c:pt>
                <c:pt idx="385">
                  <c:v>225</c:v>
                </c:pt>
                <c:pt idx="386">
                  <c:v>220</c:v>
                </c:pt>
                <c:pt idx="387">
                  <c:v>215</c:v>
                </c:pt>
                <c:pt idx="388">
                  <c:v>214</c:v>
                </c:pt>
                <c:pt idx="389">
                  <c:v>207</c:v>
                </c:pt>
                <c:pt idx="390">
                  <c:v>206</c:v>
                </c:pt>
                <c:pt idx="391">
                  <c:v>209</c:v>
                </c:pt>
                <c:pt idx="392">
                  <c:v>199</c:v>
                </c:pt>
                <c:pt idx="393">
                  <c:v>195</c:v>
                </c:pt>
                <c:pt idx="394">
                  <c:v>195</c:v>
                </c:pt>
                <c:pt idx="395">
                  <c:v>203</c:v>
                </c:pt>
                <c:pt idx="396">
                  <c:v>205</c:v>
                </c:pt>
                <c:pt idx="397">
                  <c:v>180</c:v>
                </c:pt>
                <c:pt idx="398">
                  <c:v>165</c:v>
                </c:pt>
                <c:pt idx="399">
                  <c:v>162</c:v>
                </c:pt>
                <c:pt idx="400">
                  <c:v>164</c:v>
                </c:pt>
                <c:pt idx="401">
                  <c:v>169</c:v>
                </c:pt>
                <c:pt idx="402">
                  <c:v>169</c:v>
                </c:pt>
                <c:pt idx="403">
                  <c:v>155</c:v>
                </c:pt>
                <c:pt idx="404">
                  <c:v>151</c:v>
                </c:pt>
                <c:pt idx="405">
                  <c:v>162</c:v>
                </c:pt>
                <c:pt idx="406">
                  <c:v>160</c:v>
                </c:pt>
                <c:pt idx="407">
                  <c:v>149</c:v>
                </c:pt>
                <c:pt idx="408">
                  <c:v>157</c:v>
                </c:pt>
                <c:pt idx="409">
                  <c:v>160</c:v>
                </c:pt>
                <c:pt idx="410">
                  <c:v>160</c:v>
                </c:pt>
                <c:pt idx="411">
                  <c:v>159</c:v>
                </c:pt>
                <c:pt idx="412">
                  <c:v>164</c:v>
                </c:pt>
                <c:pt idx="413">
                  <c:v>166</c:v>
                </c:pt>
                <c:pt idx="414">
                  <c:v>164</c:v>
                </c:pt>
                <c:pt idx="415">
                  <c:v>171</c:v>
                </c:pt>
                <c:pt idx="416">
                  <c:v>165</c:v>
                </c:pt>
                <c:pt idx="417">
                  <c:v>160</c:v>
                </c:pt>
                <c:pt idx="418">
                  <c:v>164</c:v>
                </c:pt>
                <c:pt idx="419">
                  <c:v>160</c:v>
                </c:pt>
                <c:pt idx="420">
                  <c:v>161</c:v>
                </c:pt>
                <c:pt idx="421">
                  <c:v>158</c:v>
                </c:pt>
                <c:pt idx="422">
                  <c:v>161</c:v>
                </c:pt>
                <c:pt idx="423">
                  <c:v>158</c:v>
                </c:pt>
                <c:pt idx="424">
                  <c:v>169</c:v>
                </c:pt>
                <c:pt idx="425">
                  <c:v>170</c:v>
                </c:pt>
                <c:pt idx="426">
                  <c:v>170</c:v>
                </c:pt>
                <c:pt idx="427">
                  <c:v>165</c:v>
                </c:pt>
                <c:pt idx="428">
                  <c:v>166</c:v>
                </c:pt>
                <c:pt idx="429">
                  <c:v>171</c:v>
                </c:pt>
                <c:pt idx="430">
                  <c:v>172</c:v>
                </c:pt>
                <c:pt idx="431">
                  <c:v>192</c:v>
                </c:pt>
                <c:pt idx="432">
                  <c:v>198</c:v>
                </c:pt>
                <c:pt idx="433">
                  <c:v>193</c:v>
                </c:pt>
                <c:pt idx="434">
                  <c:v>190</c:v>
                </c:pt>
                <c:pt idx="435">
                  <c:v>184</c:v>
                </c:pt>
                <c:pt idx="436">
                  <c:v>187</c:v>
                </c:pt>
                <c:pt idx="437">
                  <c:v>192</c:v>
                </c:pt>
                <c:pt idx="438">
                  <c:v>187</c:v>
                </c:pt>
                <c:pt idx="439">
                  <c:v>187</c:v>
                </c:pt>
                <c:pt idx="440">
                  <c:v>189</c:v>
                </c:pt>
                <c:pt idx="441">
                  <c:v>190</c:v>
                </c:pt>
                <c:pt idx="442">
                  <c:v>181</c:v>
                </c:pt>
                <c:pt idx="443">
                  <c:v>174</c:v>
                </c:pt>
                <c:pt idx="444">
                  <c:v>174</c:v>
                </c:pt>
                <c:pt idx="445">
                  <c:v>168</c:v>
                </c:pt>
                <c:pt idx="446">
                  <c:v>166</c:v>
                </c:pt>
                <c:pt idx="447">
                  <c:v>164</c:v>
                </c:pt>
                <c:pt idx="448">
                  <c:v>160</c:v>
                </c:pt>
                <c:pt idx="449">
                  <c:v>160</c:v>
                </c:pt>
                <c:pt idx="450">
                  <c:v>154</c:v>
                </c:pt>
                <c:pt idx="451">
                  <c:v>155</c:v>
                </c:pt>
                <c:pt idx="452">
                  <c:v>154</c:v>
                </c:pt>
                <c:pt idx="453">
                  <c:v>151</c:v>
                </c:pt>
                <c:pt idx="454">
                  <c:v>149</c:v>
                </c:pt>
                <c:pt idx="455">
                  <c:v>150</c:v>
                </c:pt>
                <c:pt idx="456">
                  <c:v>155</c:v>
                </c:pt>
                <c:pt idx="457">
                  <c:v>160</c:v>
                </c:pt>
                <c:pt idx="458">
                  <c:v>162</c:v>
                </c:pt>
                <c:pt idx="459">
                  <c:v>164</c:v>
                </c:pt>
                <c:pt idx="460">
                  <c:v>160</c:v>
                </c:pt>
                <c:pt idx="461">
                  <c:v>148</c:v>
                </c:pt>
                <c:pt idx="462">
                  <c:v>149</c:v>
                </c:pt>
                <c:pt idx="463">
                  <c:v>148</c:v>
                </c:pt>
                <c:pt idx="464">
                  <c:v>154</c:v>
                </c:pt>
                <c:pt idx="465">
                  <c:v>154</c:v>
                </c:pt>
                <c:pt idx="466">
                  <c:v>151</c:v>
                </c:pt>
                <c:pt idx="467">
                  <c:v>153</c:v>
                </c:pt>
                <c:pt idx="468">
                  <c:v>155</c:v>
                </c:pt>
                <c:pt idx="469">
                  <c:v>144</c:v>
                </c:pt>
                <c:pt idx="470">
                  <c:v>145</c:v>
                </c:pt>
                <c:pt idx="471">
                  <c:v>153</c:v>
                </c:pt>
                <c:pt idx="472">
                  <c:v>153</c:v>
                </c:pt>
                <c:pt idx="473">
                  <c:v>155</c:v>
                </c:pt>
                <c:pt idx="474">
                  <c:v>157</c:v>
                </c:pt>
                <c:pt idx="475">
                  <c:v>159</c:v>
                </c:pt>
                <c:pt idx="476">
                  <c:v>159</c:v>
                </c:pt>
                <c:pt idx="477">
                  <c:v>162</c:v>
                </c:pt>
                <c:pt idx="478">
                  <c:v>157</c:v>
                </c:pt>
                <c:pt idx="479">
                  <c:v>160</c:v>
                </c:pt>
                <c:pt idx="480">
                  <c:v>169</c:v>
                </c:pt>
                <c:pt idx="481">
                  <c:v>168</c:v>
                </c:pt>
                <c:pt idx="482">
                  <c:v>165</c:v>
                </c:pt>
                <c:pt idx="483">
                  <c:v>162</c:v>
                </c:pt>
                <c:pt idx="484">
                  <c:v>158</c:v>
                </c:pt>
                <c:pt idx="485">
                  <c:v>148</c:v>
                </c:pt>
                <c:pt idx="486">
                  <c:v>154</c:v>
                </c:pt>
                <c:pt idx="487">
                  <c:v>158</c:v>
                </c:pt>
                <c:pt idx="488">
                  <c:v>150</c:v>
                </c:pt>
                <c:pt idx="489">
                  <c:v>146</c:v>
                </c:pt>
                <c:pt idx="490">
                  <c:v>146</c:v>
                </c:pt>
                <c:pt idx="491">
                  <c:v>147</c:v>
                </c:pt>
                <c:pt idx="492">
                  <c:v>146</c:v>
                </c:pt>
                <c:pt idx="493">
                  <c:v>146</c:v>
                </c:pt>
                <c:pt idx="494">
                  <c:v>146</c:v>
                </c:pt>
                <c:pt idx="495">
                  <c:v>143</c:v>
                </c:pt>
                <c:pt idx="496">
                  <c:v>145</c:v>
                </c:pt>
                <c:pt idx="497">
                  <c:v>140</c:v>
                </c:pt>
                <c:pt idx="498">
                  <c:v>130</c:v>
                </c:pt>
                <c:pt idx="499">
                  <c:v>132</c:v>
                </c:pt>
                <c:pt idx="500">
                  <c:v>133</c:v>
                </c:pt>
                <c:pt idx="501">
                  <c:v>134</c:v>
                </c:pt>
                <c:pt idx="502">
                  <c:v>138</c:v>
                </c:pt>
                <c:pt idx="503">
                  <c:v>135</c:v>
                </c:pt>
                <c:pt idx="504">
                  <c:v>133</c:v>
                </c:pt>
                <c:pt idx="505">
                  <c:v>138</c:v>
                </c:pt>
                <c:pt idx="506">
                  <c:v>140</c:v>
                </c:pt>
                <c:pt idx="507">
                  <c:v>132</c:v>
                </c:pt>
                <c:pt idx="508">
                  <c:v>129</c:v>
                </c:pt>
                <c:pt idx="509">
                  <c:v>130</c:v>
                </c:pt>
                <c:pt idx="510">
                  <c:v>124</c:v>
                </c:pt>
                <c:pt idx="511">
                  <c:v>125</c:v>
                </c:pt>
                <c:pt idx="512">
                  <c:v>119</c:v>
                </c:pt>
                <c:pt idx="513">
                  <c:v>120</c:v>
                </c:pt>
                <c:pt idx="514">
                  <c:v>118</c:v>
                </c:pt>
                <c:pt idx="515">
                  <c:v>122</c:v>
                </c:pt>
                <c:pt idx="516">
                  <c:v>117</c:v>
                </c:pt>
                <c:pt idx="517">
                  <c:v>124</c:v>
                </c:pt>
                <c:pt idx="518">
                  <c:v>123</c:v>
                </c:pt>
                <c:pt idx="519">
                  <c:v>128</c:v>
                </c:pt>
                <c:pt idx="520">
                  <c:v>131</c:v>
                </c:pt>
                <c:pt idx="521">
                  <c:v>127</c:v>
                </c:pt>
                <c:pt idx="522">
                  <c:v>128</c:v>
                </c:pt>
                <c:pt idx="523">
                  <c:v>130</c:v>
                </c:pt>
                <c:pt idx="524">
                  <c:v>131</c:v>
                </c:pt>
                <c:pt idx="525">
                  <c:v>129</c:v>
                </c:pt>
                <c:pt idx="526">
                  <c:v>131</c:v>
                </c:pt>
                <c:pt idx="527">
                  <c:v>128</c:v>
                </c:pt>
                <c:pt idx="528">
                  <c:v>126</c:v>
                </c:pt>
                <c:pt idx="529">
                  <c:v>131</c:v>
                </c:pt>
                <c:pt idx="530">
                  <c:v>135</c:v>
                </c:pt>
                <c:pt idx="531">
                  <c:v>131</c:v>
                </c:pt>
                <c:pt idx="532">
                  <c:v>126</c:v>
                </c:pt>
                <c:pt idx="533">
                  <c:v>126</c:v>
                </c:pt>
                <c:pt idx="534">
                  <c:v>124</c:v>
                </c:pt>
                <c:pt idx="535">
                  <c:v>120</c:v>
                </c:pt>
                <c:pt idx="536">
                  <c:v>126</c:v>
                </c:pt>
                <c:pt idx="537">
                  <c:v>130</c:v>
                </c:pt>
                <c:pt idx="538">
                  <c:v>154</c:v>
                </c:pt>
                <c:pt idx="539">
                  <c:v>144</c:v>
                </c:pt>
                <c:pt idx="540">
                  <c:v>146</c:v>
                </c:pt>
                <c:pt idx="541">
                  <c:v>149</c:v>
                </c:pt>
                <c:pt idx="542">
                  <c:v>156</c:v>
                </c:pt>
                <c:pt idx="543">
                  <c:v>154</c:v>
                </c:pt>
                <c:pt idx="544">
                  <c:v>157</c:v>
                </c:pt>
                <c:pt idx="545">
                  <c:v>150</c:v>
                </c:pt>
                <c:pt idx="546">
                  <c:v>142</c:v>
                </c:pt>
                <c:pt idx="547">
                  <c:v>139</c:v>
                </c:pt>
                <c:pt idx="548">
                  <c:v>150</c:v>
                </c:pt>
                <c:pt idx="549">
                  <c:v>150</c:v>
                </c:pt>
                <c:pt idx="550">
                  <c:v>148</c:v>
                </c:pt>
                <c:pt idx="551">
                  <c:v>145</c:v>
                </c:pt>
                <c:pt idx="552">
                  <c:v>141</c:v>
                </c:pt>
                <c:pt idx="553">
                  <c:v>142</c:v>
                </c:pt>
                <c:pt idx="554">
                  <c:v>147</c:v>
                </c:pt>
                <c:pt idx="555">
                  <c:v>136</c:v>
                </c:pt>
                <c:pt idx="556">
                  <c:v>136</c:v>
                </c:pt>
                <c:pt idx="557">
                  <c:v>138</c:v>
                </c:pt>
                <c:pt idx="558">
                  <c:v>137</c:v>
                </c:pt>
                <c:pt idx="559">
                  <c:v>135</c:v>
                </c:pt>
                <c:pt idx="560">
                  <c:v>132</c:v>
                </c:pt>
                <c:pt idx="561">
                  <c:v>134</c:v>
                </c:pt>
                <c:pt idx="562">
                  <c:v>133</c:v>
                </c:pt>
                <c:pt idx="563">
                  <c:v>143</c:v>
                </c:pt>
                <c:pt idx="564">
                  <c:v>143</c:v>
                </c:pt>
                <c:pt idx="565">
                  <c:v>145</c:v>
                </c:pt>
                <c:pt idx="566">
                  <c:v>134</c:v>
                </c:pt>
                <c:pt idx="567">
                  <c:v>142</c:v>
                </c:pt>
                <c:pt idx="568">
                  <c:v>140</c:v>
                </c:pt>
                <c:pt idx="569">
                  <c:v>142</c:v>
                </c:pt>
                <c:pt idx="570">
                  <c:v>145</c:v>
                </c:pt>
                <c:pt idx="571">
                  <c:v>142</c:v>
                </c:pt>
                <c:pt idx="572">
                  <c:v>143</c:v>
                </c:pt>
                <c:pt idx="573">
                  <c:v>138</c:v>
                </c:pt>
                <c:pt idx="574">
                  <c:v>141</c:v>
                </c:pt>
                <c:pt idx="575">
                  <c:v>138</c:v>
                </c:pt>
                <c:pt idx="576">
                  <c:v>137</c:v>
                </c:pt>
                <c:pt idx="577">
                  <c:v>137</c:v>
                </c:pt>
                <c:pt idx="578">
                  <c:v>133</c:v>
                </c:pt>
                <c:pt idx="579">
                  <c:v>130</c:v>
                </c:pt>
                <c:pt idx="580">
                  <c:v>129</c:v>
                </c:pt>
                <c:pt idx="581">
                  <c:v>134</c:v>
                </c:pt>
                <c:pt idx="582">
                  <c:v>133</c:v>
                </c:pt>
                <c:pt idx="583">
                  <c:v>126</c:v>
                </c:pt>
                <c:pt idx="584">
                  <c:v>123</c:v>
                </c:pt>
                <c:pt idx="585">
                  <c:v>123</c:v>
                </c:pt>
                <c:pt idx="586">
                  <c:v>123</c:v>
                </c:pt>
                <c:pt idx="587">
                  <c:v>123</c:v>
                </c:pt>
                <c:pt idx="588">
                  <c:v>120</c:v>
                </c:pt>
                <c:pt idx="589">
                  <c:v>120</c:v>
                </c:pt>
                <c:pt idx="590">
                  <c:v>116</c:v>
                </c:pt>
                <c:pt idx="591">
                  <c:v>115</c:v>
                </c:pt>
                <c:pt idx="592">
                  <c:v>115</c:v>
                </c:pt>
                <c:pt idx="593">
                  <c:v>116</c:v>
                </c:pt>
                <c:pt idx="594">
                  <c:v>110</c:v>
                </c:pt>
                <c:pt idx="595">
                  <c:v>106</c:v>
                </c:pt>
                <c:pt idx="596">
                  <c:v>108</c:v>
                </c:pt>
                <c:pt idx="597">
                  <c:v>102</c:v>
                </c:pt>
                <c:pt idx="598">
                  <c:v>98</c:v>
                </c:pt>
                <c:pt idx="599">
                  <c:v>103</c:v>
                </c:pt>
                <c:pt idx="600">
                  <c:v>103</c:v>
                </c:pt>
                <c:pt idx="601">
                  <c:v>97</c:v>
                </c:pt>
                <c:pt idx="602">
                  <c:v>102</c:v>
                </c:pt>
                <c:pt idx="603">
                  <c:v>100</c:v>
                </c:pt>
                <c:pt idx="604">
                  <c:v>96</c:v>
                </c:pt>
                <c:pt idx="605">
                  <c:v>93</c:v>
                </c:pt>
                <c:pt idx="606">
                  <c:v>91</c:v>
                </c:pt>
                <c:pt idx="607">
                  <c:v>97</c:v>
                </c:pt>
                <c:pt idx="608">
                  <c:v>94</c:v>
                </c:pt>
                <c:pt idx="609">
                  <c:v>103</c:v>
                </c:pt>
                <c:pt idx="610">
                  <c:v>102</c:v>
                </c:pt>
                <c:pt idx="611">
                  <c:v>105</c:v>
                </c:pt>
                <c:pt idx="612">
                  <c:v>112</c:v>
                </c:pt>
                <c:pt idx="613">
                  <c:v>110</c:v>
                </c:pt>
                <c:pt idx="614">
                  <c:v>113</c:v>
                </c:pt>
                <c:pt idx="615">
                  <c:v>116</c:v>
                </c:pt>
                <c:pt idx="616">
                  <c:v>123</c:v>
                </c:pt>
                <c:pt idx="617">
                  <c:v>118</c:v>
                </c:pt>
                <c:pt idx="618">
                  <c:v>120</c:v>
                </c:pt>
                <c:pt idx="619">
                  <c:v>130</c:v>
                </c:pt>
                <c:pt idx="620">
                  <c:v>135</c:v>
                </c:pt>
                <c:pt idx="621">
                  <c:v>129</c:v>
                </c:pt>
                <c:pt idx="622">
                  <c:v>130</c:v>
                </c:pt>
                <c:pt idx="623">
                  <c:v>129</c:v>
                </c:pt>
                <c:pt idx="624">
                  <c:v>137</c:v>
                </c:pt>
                <c:pt idx="625">
                  <c:v>141</c:v>
                </c:pt>
                <c:pt idx="626">
                  <c:v>141</c:v>
                </c:pt>
                <c:pt idx="627">
                  <c:v>130</c:v>
                </c:pt>
                <c:pt idx="628">
                  <c:v>122</c:v>
                </c:pt>
                <c:pt idx="629">
                  <c:v>124</c:v>
                </c:pt>
                <c:pt idx="630">
                  <c:v>137</c:v>
                </c:pt>
                <c:pt idx="631">
                  <c:v>142</c:v>
                </c:pt>
                <c:pt idx="632">
                  <c:v>137</c:v>
                </c:pt>
                <c:pt idx="633">
                  <c:v>144</c:v>
                </c:pt>
                <c:pt idx="634">
                  <c:v>149</c:v>
                </c:pt>
                <c:pt idx="635">
                  <c:v>142</c:v>
                </c:pt>
                <c:pt idx="636">
                  <c:v>151</c:v>
                </c:pt>
                <c:pt idx="637">
                  <c:v>151</c:v>
                </c:pt>
                <c:pt idx="638">
                  <c:v>164</c:v>
                </c:pt>
                <c:pt idx="639">
                  <c:v>163</c:v>
                </c:pt>
                <c:pt idx="640">
                  <c:v>169</c:v>
                </c:pt>
                <c:pt idx="641">
                  <c:v>175</c:v>
                </c:pt>
                <c:pt idx="642">
                  <c:v>201</c:v>
                </c:pt>
                <c:pt idx="643">
                  <c:v>200</c:v>
                </c:pt>
                <c:pt idx="644">
                  <c:v>200</c:v>
                </c:pt>
                <c:pt idx="645">
                  <c:v>216</c:v>
                </c:pt>
                <c:pt idx="646">
                  <c:v>217</c:v>
                </c:pt>
                <c:pt idx="647">
                  <c:v>211</c:v>
                </c:pt>
                <c:pt idx="648">
                  <c:v>227</c:v>
                </c:pt>
                <c:pt idx="649">
                  <c:v>209</c:v>
                </c:pt>
                <c:pt idx="650">
                  <c:v>205</c:v>
                </c:pt>
                <c:pt idx="651">
                  <c:v>184</c:v>
                </c:pt>
                <c:pt idx="652">
                  <c:v>203</c:v>
                </c:pt>
                <c:pt idx="653">
                  <c:v>207</c:v>
                </c:pt>
                <c:pt idx="654">
                  <c:v>206</c:v>
                </c:pt>
                <c:pt idx="655">
                  <c:v>211</c:v>
                </c:pt>
                <c:pt idx="656">
                  <c:v>215</c:v>
                </c:pt>
                <c:pt idx="657">
                  <c:v>241</c:v>
                </c:pt>
                <c:pt idx="658">
                  <c:v>234</c:v>
                </c:pt>
                <c:pt idx="659">
                  <c:v>231</c:v>
                </c:pt>
                <c:pt idx="660">
                  <c:v>239</c:v>
                </c:pt>
                <c:pt idx="661">
                  <c:v>221</c:v>
                </c:pt>
                <c:pt idx="662">
                  <c:v>218</c:v>
                </c:pt>
                <c:pt idx="663">
                  <c:v>213</c:v>
                </c:pt>
                <c:pt idx="664">
                  <c:v>217</c:v>
                </c:pt>
                <c:pt idx="665">
                  <c:v>224</c:v>
                </c:pt>
                <c:pt idx="666">
                  <c:v>219</c:v>
                </c:pt>
                <c:pt idx="667">
                  <c:v>223</c:v>
                </c:pt>
                <c:pt idx="668">
                  <c:v>214</c:v>
                </c:pt>
                <c:pt idx="669">
                  <c:v>210</c:v>
                </c:pt>
                <c:pt idx="670">
                  <c:v>218</c:v>
                </c:pt>
                <c:pt idx="671">
                  <c:v>214</c:v>
                </c:pt>
                <c:pt idx="672">
                  <c:v>222</c:v>
                </c:pt>
                <c:pt idx="673">
                  <c:v>229</c:v>
                </c:pt>
                <c:pt idx="674">
                  <c:v>223</c:v>
                </c:pt>
                <c:pt idx="675">
                  <c:v>216</c:v>
                </c:pt>
                <c:pt idx="676">
                  <c:v>204</c:v>
                </c:pt>
                <c:pt idx="677">
                  <c:v>208</c:v>
                </c:pt>
                <c:pt idx="678">
                  <c:v>206</c:v>
                </c:pt>
                <c:pt idx="679">
                  <c:v>210</c:v>
                </c:pt>
                <c:pt idx="680">
                  <c:v>189</c:v>
                </c:pt>
                <c:pt idx="681">
                  <c:v>178</c:v>
                </c:pt>
                <c:pt idx="682">
                  <c:v>181</c:v>
                </c:pt>
                <c:pt idx="683">
                  <c:v>181</c:v>
                </c:pt>
                <c:pt idx="684">
                  <c:v>184</c:v>
                </c:pt>
                <c:pt idx="685">
                  <c:v>184</c:v>
                </c:pt>
                <c:pt idx="686">
                  <c:v>186</c:v>
                </c:pt>
                <c:pt idx="687">
                  <c:v>185</c:v>
                </c:pt>
              </c:numCache>
            </c:numRef>
          </c:val>
          <c:smooth val="0"/>
          <c:extLst>
            <c:ext xmlns:c16="http://schemas.microsoft.com/office/drawing/2014/chart" uri="{C3380CC4-5D6E-409C-BE32-E72D297353CC}">
              <c16:uniqueId val="{00000001-337A-4C0B-B5A9-3098CECA88A7}"/>
            </c:ext>
          </c:extLst>
        </c:ser>
        <c:ser>
          <c:idx val="2"/>
          <c:order val="2"/>
          <c:tx>
            <c:strRef>
              <c:f>'Figure 1.2.6'!$E$4</c:f>
              <c:strCache>
                <c:ptCount val="1"/>
                <c:pt idx="0">
                  <c:v>EMBI+ Russia </c:v>
                </c:pt>
              </c:strCache>
            </c:strRef>
          </c:tx>
          <c:spPr>
            <a:ln w="25400">
              <a:solidFill>
                <a:srgbClr val="008000"/>
              </a:solidFill>
              <a:prstDash val="solid"/>
            </a:ln>
          </c:spPr>
          <c:marker>
            <c:symbol val="none"/>
          </c:marker>
          <c:cat>
            <c:strRef>
              <c:f>'Figure 1.2.6'!$B$5:$B$692</c:f>
              <c:strCache>
                <c:ptCount val="688"/>
                <c:pt idx="0">
                  <c:v>03.01.2005</c:v>
                </c:pt>
                <c:pt idx="1">
                  <c:v>04.01.2005</c:v>
                </c:pt>
                <c:pt idx="2">
                  <c:v>05.01.2005</c:v>
                </c:pt>
                <c:pt idx="3">
                  <c:v>06.01.2005</c:v>
                </c:pt>
                <c:pt idx="4">
                  <c:v>07.01.2005</c:v>
                </c:pt>
                <c:pt idx="5">
                  <c:v>10.01.2005</c:v>
                </c:pt>
                <c:pt idx="6">
                  <c:v>11.01.2005</c:v>
                </c:pt>
                <c:pt idx="7">
                  <c:v>12.01.2005</c:v>
                </c:pt>
                <c:pt idx="8">
                  <c:v>13.01.2005</c:v>
                </c:pt>
                <c:pt idx="9">
                  <c:v>14.01.2005</c:v>
                </c:pt>
                <c:pt idx="10">
                  <c:v>18.01.2005</c:v>
                </c:pt>
                <c:pt idx="11">
                  <c:v>19.01.2005</c:v>
                </c:pt>
                <c:pt idx="12">
                  <c:v>20.01.2005</c:v>
                </c:pt>
                <c:pt idx="13">
                  <c:v>21.01.2005</c:v>
                </c:pt>
                <c:pt idx="14">
                  <c:v>24.01.2005</c:v>
                </c:pt>
                <c:pt idx="15">
                  <c:v>25.01.2005</c:v>
                </c:pt>
                <c:pt idx="16">
                  <c:v>26.01.2005</c:v>
                </c:pt>
                <c:pt idx="17">
                  <c:v>27.01.2005</c:v>
                </c:pt>
                <c:pt idx="18">
                  <c:v>28.01.2005</c:v>
                </c:pt>
                <c:pt idx="19">
                  <c:v>31.01.2005</c:v>
                </c:pt>
                <c:pt idx="20">
                  <c:v>01.02.2005</c:v>
                </c:pt>
                <c:pt idx="21">
                  <c:v>02.02.2005</c:v>
                </c:pt>
                <c:pt idx="22">
                  <c:v>03.02.2005</c:v>
                </c:pt>
                <c:pt idx="23">
                  <c:v>04.02.2005</c:v>
                </c:pt>
                <c:pt idx="24">
                  <c:v>07.02.2005</c:v>
                </c:pt>
                <c:pt idx="25">
                  <c:v>08.02.2005</c:v>
                </c:pt>
                <c:pt idx="26">
                  <c:v>09.02.2005</c:v>
                </c:pt>
                <c:pt idx="27">
                  <c:v>10.02.2005</c:v>
                </c:pt>
                <c:pt idx="28">
                  <c:v>11.02.2005</c:v>
                </c:pt>
                <c:pt idx="29">
                  <c:v>14.02.2005</c:v>
                </c:pt>
                <c:pt idx="30">
                  <c:v>15.02.2005</c:v>
                </c:pt>
                <c:pt idx="31">
                  <c:v>16.02.2005</c:v>
                </c:pt>
                <c:pt idx="32">
                  <c:v>17.02.2005</c:v>
                </c:pt>
                <c:pt idx="33">
                  <c:v>18.02.2005</c:v>
                </c:pt>
                <c:pt idx="34">
                  <c:v>22.02.2005</c:v>
                </c:pt>
                <c:pt idx="35">
                  <c:v>23.02.2005</c:v>
                </c:pt>
                <c:pt idx="36">
                  <c:v>24.02.2005</c:v>
                </c:pt>
                <c:pt idx="37">
                  <c:v>25.02.2005</c:v>
                </c:pt>
                <c:pt idx="38">
                  <c:v>28.02.2005</c:v>
                </c:pt>
                <c:pt idx="39">
                  <c:v>01.03.2005</c:v>
                </c:pt>
                <c:pt idx="40">
                  <c:v>02.03.2005</c:v>
                </c:pt>
                <c:pt idx="41">
                  <c:v>03.03.2005</c:v>
                </c:pt>
                <c:pt idx="42">
                  <c:v>04.03.2005</c:v>
                </c:pt>
                <c:pt idx="43">
                  <c:v>07.03.2005</c:v>
                </c:pt>
                <c:pt idx="44">
                  <c:v>08.03.2005</c:v>
                </c:pt>
                <c:pt idx="45">
                  <c:v>09.03.2005</c:v>
                </c:pt>
                <c:pt idx="46">
                  <c:v>10.03.2005</c:v>
                </c:pt>
                <c:pt idx="47">
                  <c:v>11.03.2005</c:v>
                </c:pt>
                <c:pt idx="48">
                  <c:v>14.03.2005</c:v>
                </c:pt>
                <c:pt idx="49">
                  <c:v>15.03.2005</c:v>
                </c:pt>
                <c:pt idx="50">
                  <c:v>16.03.2005</c:v>
                </c:pt>
                <c:pt idx="51">
                  <c:v>17.03.2005</c:v>
                </c:pt>
                <c:pt idx="52">
                  <c:v>18.03.2005</c:v>
                </c:pt>
                <c:pt idx="53">
                  <c:v>21.03.2005</c:v>
                </c:pt>
                <c:pt idx="54">
                  <c:v>22.03.2005</c:v>
                </c:pt>
                <c:pt idx="55">
                  <c:v>23.03.2005</c:v>
                </c:pt>
                <c:pt idx="56">
                  <c:v>24.03.2005</c:v>
                </c:pt>
                <c:pt idx="57">
                  <c:v>28.03.2005</c:v>
                </c:pt>
                <c:pt idx="58">
                  <c:v>29.03.2005</c:v>
                </c:pt>
                <c:pt idx="59">
                  <c:v>30.03.2005</c:v>
                </c:pt>
                <c:pt idx="60">
                  <c:v>31.03.2005</c:v>
                </c:pt>
                <c:pt idx="61">
                  <c:v>01.04.2005</c:v>
                </c:pt>
                <c:pt idx="62">
                  <c:v>04.04.2005</c:v>
                </c:pt>
                <c:pt idx="63">
                  <c:v>05.04.2005</c:v>
                </c:pt>
                <c:pt idx="64">
                  <c:v>06.04.2005</c:v>
                </c:pt>
                <c:pt idx="65">
                  <c:v>07.04.2005</c:v>
                </c:pt>
                <c:pt idx="66">
                  <c:v>08.04.2005</c:v>
                </c:pt>
                <c:pt idx="67">
                  <c:v>11.04.2005</c:v>
                </c:pt>
                <c:pt idx="68">
                  <c:v>12.04.2005</c:v>
                </c:pt>
                <c:pt idx="69">
                  <c:v>13.04.2005</c:v>
                </c:pt>
                <c:pt idx="70">
                  <c:v>14.04.2005</c:v>
                </c:pt>
                <c:pt idx="71">
                  <c:v>15.04.2005</c:v>
                </c:pt>
                <c:pt idx="72">
                  <c:v>18.04.2005</c:v>
                </c:pt>
                <c:pt idx="73">
                  <c:v>19.04.2005</c:v>
                </c:pt>
                <c:pt idx="74">
                  <c:v>20.04.2005</c:v>
                </c:pt>
                <c:pt idx="75">
                  <c:v>21.04.2005</c:v>
                </c:pt>
                <c:pt idx="76">
                  <c:v>22.04.2005</c:v>
                </c:pt>
                <c:pt idx="77">
                  <c:v>25.04.2005</c:v>
                </c:pt>
                <c:pt idx="78">
                  <c:v>26.04.2005</c:v>
                </c:pt>
                <c:pt idx="79">
                  <c:v>27.04.2005</c:v>
                </c:pt>
                <c:pt idx="80">
                  <c:v>28.04.2005</c:v>
                </c:pt>
                <c:pt idx="81">
                  <c:v>29.04.2005</c:v>
                </c:pt>
                <c:pt idx="82">
                  <c:v>02.05.2005</c:v>
                </c:pt>
                <c:pt idx="83">
                  <c:v>03.05.2005</c:v>
                </c:pt>
                <c:pt idx="84">
                  <c:v>04.05.2005</c:v>
                </c:pt>
                <c:pt idx="85">
                  <c:v>05.05.2005</c:v>
                </c:pt>
                <c:pt idx="86">
                  <c:v>06.05.2005</c:v>
                </c:pt>
                <c:pt idx="87">
                  <c:v>09.05.2005</c:v>
                </c:pt>
                <c:pt idx="88">
                  <c:v>10.05.2005</c:v>
                </c:pt>
                <c:pt idx="89">
                  <c:v>11.05.2005</c:v>
                </c:pt>
                <c:pt idx="90">
                  <c:v>12.05.2005</c:v>
                </c:pt>
                <c:pt idx="91">
                  <c:v>13.05.2005</c:v>
                </c:pt>
                <c:pt idx="92">
                  <c:v>16.05.2005</c:v>
                </c:pt>
                <c:pt idx="93">
                  <c:v>17.05.2005</c:v>
                </c:pt>
                <c:pt idx="94">
                  <c:v>18.05.2005</c:v>
                </c:pt>
                <c:pt idx="95">
                  <c:v>19.05.2005</c:v>
                </c:pt>
                <c:pt idx="96">
                  <c:v>20.05.2005</c:v>
                </c:pt>
                <c:pt idx="97">
                  <c:v>23.05.2005</c:v>
                </c:pt>
                <c:pt idx="98">
                  <c:v>24.05.2005</c:v>
                </c:pt>
                <c:pt idx="99">
                  <c:v>25.05.2005</c:v>
                </c:pt>
                <c:pt idx="100">
                  <c:v>26.05.2005</c:v>
                </c:pt>
                <c:pt idx="101">
                  <c:v>27.05.2005</c:v>
                </c:pt>
                <c:pt idx="102">
                  <c:v>31.05.2005</c:v>
                </c:pt>
                <c:pt idx="103">
                  <c:v>01.06.2005</c:v>
                </c:pt>
                <c:pt idx="104">
                  <c:v>02.06.2005</c:v>
                </c:pt>
                <c:pt idx="105">
                  <c:v>03.06.2005</c:v>
                </c:pt>
                <c:pt idx="106">
                  <c:v>06.06.2005</c:v>
                </c:pt>
                <c:pt idx="107">
                  <c:v>07.06.2005</c:v>
                </c:pt>
                <c:pt idx="108">
                  <c:v>08.06.2005</c:v>
                </c:pt>
                <c:pt idx="109">
                  <c:v>09.06.2005</c:v>
                </c:pt>
                <c:pt idx="110">
                  <c:v>10.06.2005</c:v>
                </c:pt>
                <c:pt idx="111">
                  <c:v>13.06.2005</c:v>
                </c:pt>
                <c:pt idx="112">
                  <c:v>14.06.2005</c:v>
                </c:pt>
                <c:pt idx="113">
                  <c:v>15.06.2005</c:v>
                </c:pt>
                <c:pt idx="114">
                  <c:v>16.06.2005</c:v>
                </c:pt>
                <c:pt idx="115">
                  <c:v>17.06.2005</c:v>
                </c:pt>
                <c:pt idx="116">
                  <c:v>20.06.2005</c:v>
                </c:pt>
                <c:pt idx="117">
                  <c:v>21.06.2005</c:v>
                </c:pt>
                <c:pt idx="118">
                  <c:v>22.06.2005</c:v>
                </c:pt>
                <c:pt idx="119">
                  <c:v>23.06.2005</c:v>
                </c:pt>
                <c:pt idx="120">
                  <c:v>24.06.2005</c:v>
                </c:pt>
                <c:pt idx="121">
                  <c:v>27.06.2005</c:v>
                </c:pt>
                <c:pt idx="122">
                  <c:v>28.06.2005</c:v>
                </c:pt>
                <c:pt idx="123">
                  <c:v>29.06.2005</c:v>
                </c:pt>
                <c:pt idx="124">
                  <c:v>30.06.2005</c:v>
                </c:pt>
                <c:pt idx="125">
                  <c:v>01.07.2005</c:v>
                </c:pt>
                <c:pt idx="126">
                  <c:v>05.07.2005</c:v>
                </c:pt>
                <c:pt idx="127">
                  <c:v>06.07.2005</c:v>
                </c:pt>
                <c:pt idx="128">
                  <c:v>07.07.2005</c:v>
                </c:pt>
                <c:pt idx="129">
                  <c:v>08.07.2005</c:v>
                </c:pt>
                <c:pt idx="130">
                  <c:v>11.07.2005</c:v>
                </c:pt>
                <c:pt idx="131">
                  <c:v>12.07.2005</c:v>
                </c:pt>
                <c:pt idx="132">
                  <c:v>13.07.2005</c:v>
                </c:pt>
                <c:pt idx="133">
                  <c:v>14.07.2005</c:v>
                </c:pt>
                <c:pt idx="134">
                  <c:v>15.07.2005</c:v>
                </c:pt>
                <c:pt idx="135">
                  <c:v>18.07.2005</c:v>
                </c:pt>
                <c:pt idx="136">
                  <c:v>19.07.2005</c:v>
                </c:pt>
                <c:pt idx="137">
                  <c:v>20.07.2005</c:v>
                </c:pt>
                <c:pt idx="138">
                  <c:v>21.07.2005</c:v>
                </c:pt>
                <c:pt idx="139">
                  <c:v>22.07.2005</c:v>
                </c:pt>
                <c:pt idx="140">
                  <c:v>25.07.2005</c:v>
                </c:pt>
                <c:pt idx="141">
                  <c:v>26.07.2005</c:v>
                </c:pt>
                <c:pt idx="142">
                  <c:v>27.07.2005</c:v>
                </c:pt>
                <c:pt idx="143">
                  <c:v>28.07.2005</c:v>
                </c:pt>
                <c:pt idx="144">
                  <c:v>29.07.2005</c:v>
                </c:pt>
                <c:pt idx="145">
                  <c:v>01.08.2005</c:v>
                </c:pt>
                <c:pt idx="146">
                  <c:v>02.08.2005</c:v>
                </c:pt>
                <c:pt idx="147">
                  <c:v>03.08.2005</c:v>
                </c:pt>
                <c:pt idx="148">
                  <c:v>04.08.2005</c:v>
                </c:pt>
                <c:pt idx="149">
                  <c:v>05.08.2005</c:v>
                </c:pt>
                <c:pt idx="150">
                  <c:v>08.08.2005</c:v>
                </c:pt>
                <c:pt idx="151">
                  <c:v>09.08.2005</c:v>
                </c:pt>
                <c:pt idx="152">
                  <c:v>10.08.2005</c:v>
                </c:pt>
                <c:pt idx="153">
                  <c:v>11.08.2005</c:v>
                </c:pt>
                <c:pt idx="154">
                  <c:v>12.08.2005</c:v>
                </c:pt>
                <c:pt idx="155">
                  <c:v>15.08.2005</c:v>
                </c:pt>
                <c:pt idx="156">
                  <c:v>16.08.2005</c:v>
                </c:pt>
                <c:pt idx="157">
                  <c:v>17.08.2005</c:v>
                </c:pt>
                <c:pt idx="158">
                  <c:v>18.08.2005</c:v>
                </c:pt>
                <c:pt idx="159">
                  <c:v>19.08.2005</c:v>
                </c:pt>
                <c:pt idx="160">
                  <c:v>22.08.2005</c:v>
                </c:pt>
                <c:pt idx="161">
                  <c:v>23.08.2005</c:v>
                </c:pt>
                <c:pt idx="162">
                  <c:v>24.08.2005</c:v>
                </c:pt>
                <c:pt idx="163">
                  <c:v>25.08.2005</c:v>
                </c:pt>
                <c:pt idx="164">
                  <c:v>26.08.2005</c:v>
                </c:pt>
                <c:pt idx="165">
                  <c:v>29.08.2005</c:v>
                </c:pt>
                <c:pt idx="166">
                  <c:v>30.08.2005</c:v>
                </c:pt>
                <c:pt idx="167">
                  <c:v>31.08.2005</c:v>
                </c:pt>
                <c:pt idx="168">
                  <c:v>01.09.2005</c:v>
                </c:pt>
                <c:pt idx="169">
                  <c:v>02.09.2005</c:v>
                </c:pt>
                <c:pt idx="170">
                  <c:v>06.09.2005</c:v>
                </c:pt>
                <c:pt idx="171">
                  <c:v>07.09.2005</c:v>
                </c:pt>
                <c:pt idx="172">
                  <c:v>08.09.2005</c:v>
                </c:pt>
                <c:pt idx="173">
                  <c:v>09.09.2005</c:v>
                </c:pt>
                <c:pt idx="174">
                  <c:v>12.09.2005</c:v>
                </c:pt>
                <c:pt idx="175">
                  <c:v>13.09.2005</c:v>
                </c:pt>
                <c:pt idx="176">
                  <c:v>14.09.2005</c:v>
                </c:pt>
                <c:pt idx="177">
                  <c:v>15.09.2005</c:v>
                </c:pt>
                <c:pt idx="178">
                  <c:v>16.09.2005</c:v>
                </c:pt>
                <c:pt idx="179">
                  <c:v>19.09.2005</c:v>
                </c:pt>
                <c:pt idx="180">
                  <c:v>20.09.2005</c:v>
                </c:pt>
                <c:pt idx="181">
                  <c:v>21.09.2005</c:v>
                </c:pt>
                <c:pt idx="182">
                  <c:v>22.09.2005</c:v>
                </c:pt>
                <c:pt idx="183">
                  <c:v>23.09.2005</c:v>
                </c:pt>
                <c:pt idx="184">
                  <c:v>26.09.2005</c:v>
                </c:pt>
                <c:pt idx="185">
                  <c:v>27.09.2005</c:v>
                </c:pt>
                <c:pt idx="186">
                  <c:v>28.09.2005</c:v>
                </c:pt>
                <c:pt idx="187">
                  <c:v>29.09.2005</c:v>
                </c:pt>
                <c:pt idx="188">
                  <c:v>30.09.2005</c:v>
                </c:pt>
                <c:pt idx="189">
                  <c:v>03.10.2005</c:v>
                </c:pt>
                <c:pt idx="190">
                  <c:v>04.10.2005</c:v>
                </c:pt>
                <c:pt idx="191">
                  <c:v>05.10.2005</c:v>
                </c:pt>
                <c:pt idx="192">
                  <c:v>06.10.2005</c:v>
                </c:pt>
                <c:pt idx="193">
                  <c:v>07.10.2005</c:v>
                </c:pt>
                <c:pt idx="194">
                  <c:v>11.10.2005</c:v>
                </c:pt>
                <c:pt idx="195">
                  <c:v>12.10.2005</c:v>
                </c:pt>
                <c:pt idx="196">
                  <c:v>13.10.2005</c:v>
                </c:pt>
                <c:pt idx="197">
                  <c:v>14.10.2005</c:v>
                </c:pt>
                <c:pt idx="198">
                  <c:v>17.10.2005</c:v>
                </c:pt>
                <c:pt idx="199">
                  <c:v>18.10.2005</c:v>
                </c:pt>
                <c:pt idx="200">
                  <c:v>19.10.2005</c:v>
                </c:pt>
                <c:pt idx="201">
                  <c:v>20.10.2005</c:v>
                </c:pt>
                <c:pt idx="202">
                  <c:v>21.10.2005</c:v>
                </c:pt>
                <c:pt idx="203">
                  <c:v>24.10.2005</c:v>
                </c:pt>
                <c:pt idx="204">
                  <c:v>25.10.2005</c:v>
                </c:pt>
                <c:pt idx="205">
                  <c:v>26.10.2005</c:v>
                </c:pt>
                <c:pt idx="206">
                  <c:v>27.10.2005</c:v>
                </c:pt>
                <c:pt idx="207">
                  <c:v>28.10.2005</c:v>
                </c:pt>
                <c:pt idx="208">
                  <c:v>31.10.2005</c:v>
                </c:pt>
                <c:pt idx="209">
                  <c:v>01.11.2005</c:v>
                </c:pt>
                <c:pt idx="210">
                  <c:v>02.11.2005</c:v>
                </c:pt>
                <c:pt idx="211">
                  <c:v>03.11.2005</c:v>
                </c:pt>
                <c:pt idx="212">
                  <c:v>04.11.2005</c:v>
                </c:pt>
                <c:pt idx="213">
                  <c:v>07.11.2005</c:v>
                </c:pt>
                <c:pt idx="214">
                  <c:v>08.11.2005</c:v>
                </c:pt>
                <c:pt idx="215">
                  <c:v>09.11.2005</c:v>
                </c:pt>
                <c:pt idx="216">
                  <c:v>10.11.2005</c:v>
                </c:pt>
                <c:pt idx="217">
                  <c:v>14.11.2005</c:v>
                </c:pt>
                <c:pt idx="218">
                  <c:v>15.11.2005</c:v>
                </c:pt>
                <c:pt idx="219">
                  <c:v>16.11.2005</c:v>
                </c:pt>
                <c:pt idx="220">
                  <c:v>17.11.2005</c:v>
                </c:pt>
                <c:pt idx="221">
                  <c:v>18.11.2005</c:v>
                </c:pt>
                <c:pt idx="222">
                  <c:v>21.11.2005</c:v>
                </c:pt>
                <c:pt idx="223">
                  <c:v>22.11.2005</c:v>
                </c:pt>
                <c:pt idx="224">
                  <c:v>23.11.2005</c:v>
                </c:pt>
                <c:pt idx="225">
                  <c:v>25.11.2005</c:v>
                </c:pt>
                <c:pt idx="226">
                  <c:v>28.11.2005</c:v>
                </c:pt>
                <c:pt idx="227">
                  <c:v>29.11.2005</c:v>
                </c:pt>
                <c:pt idx="228">
                  <c:v>30.11.2005</c:v>
                </c:pt>
                <c:pt idx="229">
                  <c:v>01.12.2005</c:v>
                </c:pt>
                <c:pt idx="230">
                  <c:v>02.12.2005</c:v>
                </c:pt>
                <c:pt idx="231">
                  <c:v>05.12.2005</c:v>
                </c:pt>
                <c:pt idx="232">
                  <c:v>06.12.2005</c:v>
                </c:pt>
                <c:pt idx="233">
                  <c:v>07.12.2005</c:v>
                </c:pt>
                <c:pt idx="234">
                  <c:v>08.12.2005</c:v>
                </c:pt>
                <c:pt idx="235">
                  <c:v>09.12.2005</c:v>
                </c:pt>
                <c:pt idx="236">
                  <c:v>12.12.2005</c:v>
                </c:pt>
                <c:pt idx="237">
                  <c:v>13.12.2005</c:v>
                </c:pt>
                <c:pt idx="238">
                  <c:v>14.12.2005</c:v>
                </c:pt>
                <c:pt idx="239">
                  <c:v>15.12.2005</c:v>
                </c:pt>
                <c:pt idx="240">
                  <c:v>16.12.2005</c:v>
                </c:pt>
                <c:pt idx="241">
                  <c:v>19.12.2005</c:v>
                </c:pt>
                <c:pt idx="242">
                  <c:v>20.12.2005</c:v>
                </c:pt>
                <c:pt idx="243">
                  <c:v>21.12.2005</c:v>
                </c:pt>
                <c:pt idx="244">
                  <c:v>22.12.2005</c:v>
                </c:pt>
                <c:pt idx="245">
                  <c:v>23.12.2005</c:v>
                </c:pt>
                <c:pt idx="246">
                  <c:v>27.12.2005</c:v>
                </c:pt>
                <c:pt idx="247">
                  <c:v>28.12.2005</c:v>
                </c:pt>
                <c:pt idx="248">
                  <c:v>29.12.2005</c:v>
                </c:pt>
                <c:pt idx="249">
                  <c:v>30.12.2005</c:v>
                </c:pt>
                <c:pt idx="250">
                  <c:v>03.01.2006</c:v>
                </c:pt>
                <c:pt idx="251">
                  <c:v>04.01.2006</c:v>
                </c:pt>
                <c:pt idx="252">
                  <c:v>05.01.2006</c:v>
                </c:pt>
                <c:pt idx="253">
                  <c:v>06.01.2006</c:v>
                </c:pt>
                <c:pt idx="254">
                  <c:v>09.01.2006</c:v>
                </c:pt>
                <c:pt idx="255">
                  <c:v>10.01.2006</c:v>
                </c:pt>
                <c:pt idx="256">
                  <c:v>11.01.2006</c:v>
                </c:pt>
                <c:pt idx="257">
                  <c:v>12.01.2006</c:v>
                </c:pt>
                <c:pt idx="258">
                  <c:v>13.01.2006</c:v>
                </c:pt>
                <c:pt idx="259">
                  <c:v>17.01.2006</c:v>
                </c:pt>
                <c:pt idx="260">
                  <c:v>18.01.2006</c:v>
                </c:pt>
                <c:pt idx="261">
                  <c:v>19.01.2006</c:v>
                </c:pt>
                <c:pt idx="262">
                  <c:v>20.01.2006</c:v>
                </c:pt>
                <c:pt idx="263">
                  <c:v>23.01.2006</c:v>
                </c:pt>
                <c:pt idx="264">
                  <c:v>24.01.2006</c:v>
                </c:pt>
                <c:pt idx="265">
                  <c:v>25.01.2006</c:v>
                </c:pt>
                <c:pt idx="266">
                  <c:v>26.01.2006</c:v>
                </c:pt>
                <c:pt idx="267">
                  <c:v>27.01.2006</c:v>
                </c:pt>
                <c:pt idx="268">
                  <c:v>30.01.2006</c:v>
                </c:pt>
                <c:pt idx="269">
                  <c:v>31.01.2006</c:v>
                </c:pt>
                <c:pt idx="270">
                  <c:v>01.02.2006</c:v>
                </c:pt>
                <c:pt idx="271">
                  <c:v>02.02.2006</c:v>
                </c:pt>
                <c:pt idx="272">
                  <c:v>03.02.2006</c:v>
                </c:pt>
                <c:pt idx="273">
                  <c:v>06.02.2006</c:v>
                </c:pt>
                <c:pt idx="274">
                  <c:v>07.02.2006</c:v>
                </c:pt>
                <c:pt idx="275">
                  <c:v>08.02.2006</c:v>
                </c:pt>
                <c:pt idx="276">
                  <c:v>09.02.2006</c:v>
                </c:pt>
                <c:pt idx="277">
                  <c:v>10.02.2006</c:v>
                </c:pt>
                <c:pt idx="278">
                  <c:v>13.02.2006</c:v>
                </c:pt>
                <c:pt idx="279">
                  <c:v>14.02.2006</c:v>
                </c:pt>
                <c:pt idx="280">
                  <c:v>15.02.2006</c:v>
                </c:pt>
                <c:pt idx="281">
                  <c:v>16.02.2006</c:v>
                </c:pt>
                <c:pt idx="282">
                  <c:v>17.02.2006</c:v>
                </c:pt>
                <c:pt idx="283">
                  <c:v>21.02.2006</c:v>
                </c:pt>
                <c:pt idx="284">
                  <c:v>22.02.2006</c:v>
                </c:pt>
                <c:pt idx="285">
                  <c:v>23.02.2006</c:v>
                </c:pt>
                <c:pt idx="286">
                  <c:v>24.02.2006</c:v>
                </c:pt>
                <c:pt idx="287">
                  <c:v>27.02.2006</c:v>
                </c:pt>
                <c:pt idx="288">
                  <c:v>28.02.2006</c:v>
                </c:pt>
                <c:pt idx="289">
                  <c:v>01.03.2006</c:v>
                </c:pt>
                <c:pt idx="290">
                  <c:v>02.03.2006</c:v>
                </c:pt>
                <c:pt idx="291">
                  <c:v>03.03.2006</c:v>
                </c:pt>
                <c:pt idx="292">
                  <c:v>06.03.2006</c:v>
                </c:pt>
                <c:pt idx="293">
                  <c:v>07.03.2006</c:v>
                </c:pt>
                <c:pt idx="294">
                  <c:v>08.03.2006</c:v>
                </c:pt>
                <c:pt idx="295">
                  <c:v>09.03.2006</c:v>
                </c:pt>
                <c:pt idx="296">
                  <c:v>10.03.2006</c:v>
                </c:pt>
                <c:pt idx="297">
                  <c:v>13.03.2006</c:v>
                </c:pt>
                <c:pt idx="298">
                  <c:v>14.03.2006</c:v>
                </c:pt>
                <c:pt idx="299">
                  <c:v>15.03.2006</c:v>
                </c:pt>
                <c:pt idx="300">
                  <c:v>16.03.2006</c:v>
                </c:pt>
                <c:pt idx="301">
                  <c:v>17.03.2006</c:v>
                </c:pt>
                <c:pt idx="302">
                  <c:v>20.03.2006</c:v>
                </c:pt>
                <c:pt idx="303">
                  <c:v>21.03.2006</c:v>
                </c:pt>
                <c:pt idx="304">
                  <c:v>22.03.2006</c:v>
                </c:pt>
                <c:pt idx="305">
                  <c:v>23.03.2006</c:v>
                </c:pt>
                <c:pt idx="306">
                  <c:v>24.03.2006</c:v>
                </c:pt>
                <c:pt idx="307">
                  <c:v>27.03.2006</c:v>
                </c:pt>
                <c:pt idx="308">
                  <c:v>28.03.2006</c:v>
                </c:pt>
                <c:pt idx="309">
                  <c:v>29.03.2006</c:v>
                </c:pt>
                <c:pt idx="310">
                  <c:v>30.03.2006</c:v>
                </c:pt>
                <c:pt idx="311">
                  <c:v>31.03.2006</c:v>
                </c:pt>
                <c:pt idx="312">
                  <c:v>03.04.2006</c:v>
                </c:pt>
                <c:pt idx="313">
                  <c:v>04.04.2006</c:v>
                </c:pt>
                <c:pt idx="314">
                  <c:v>05.04.2006</c:v>
                </c:pt>
                <c:pt idx="315">
                  <c:v>06.04.2006</c:v>
                </c:pt>
                <c:pt idx="316">
                  <c:v>07.04.2006</c:v>
                </c:pt>
                <c:pt idx="317">
                  <c:v>10.04.2006</c:v>
                </c:pt>
                <c:pt idx="318">
                  <c:v>11.04.2006</c:v>
                </c:pt>
                <c:pt idx="319">
                  <c:v>12.04.2006</c:v>
                </c:pt>
                <c:pt idx="320">
                  <c:v>13.04.2006</c:v>
                </c:pt>
                <c:pt idx="321">
                  <c:v>17.04.2006</c:v>
                </c:pt>
                <c:pt idx="322">
                  <c:v>18.04.2006</c:v>
                </c:pt>
                <c:pt idx="323">
                  <c:v>19.04.2006</c:v>
                </c:pt>
                <c:pt idx="324">
                  <c:v>20.04.2006</c:v>
                </c:pt>
                <c:pt idx="325">
                  <c:v>21.04.2006</c:v>
                </c:pt>
                <c:pt idx="326">
                  <c:v>24.04.2006</c:v>
                </c:pt>
                <c:pt idx="327">
                  <c:v>25.04.2006</c:v>
                </c:pt>
                <c:pt idx="328">
                  <c:v>26.04.2006</c:v>
                </c:pt>
                <c:pt idx="329">
                  <c:v>27.04.2006</c:v>
                </c:pt>
                <c:pt idx="330">
                  <c:v>28.04.2006</c:v>
                </c:pt>
                <c:pt idx="331">
                  <c:v>01.05.2006</c:v>
                </c:pt>
                <c:pt idx="332">
                  <c:v>02.05.2006</c:v>
                </c:pt>
                <c:pt idx="333">
                  <c:v>03.05.2006</c:v>
                </c:pt>
                <c:pt idx="334">
                  <c:v>04.05.2006</c:v>
                </c:pt>
                <c:pt idx="335">
                  <c:v>05.05.2006</c:v>
                </c:pt>
                <c:pt idx="336">
                  <c:v>08.05.2006</c:v>
                </c:pt>
                <c:pt idx="337">
                  <c:v>09.05.2006</c:v>
                </c:pt>
                <c:pt idx="338">
                  <c:v>10.05.2006</c:v>
                </c:pt>
                <c:pt idx="339">
                  <c:v>11.05.2006</c:v>
                </c:pt>
                <c:pt idx="340">
                  <c:v>12.05.2006</c:v>
                </c:pt>
                <c:pt idx="341">
                  <c:v>15.05.2006</c:v>
                </c:pt>
                <c:pt idx="342">
                  <c:v>16.05.2006</c:v>
                </c:pt>
                <c:pt idx="343">
                  <c:v>17.05.2006</c:v>
                </c:pt>
                <c:pt idx="344">
                  <c:v>18.05.2006</c:v>
                </c:pt>
                <c:pt idx="345">
                  <c:v>19.05.2006</c:v>
                </c:pt>
                <c:pt idx="346">
                  <c:v>22.05.2006</c:v>
                </c:pt>
                <c:pt idx="347">
                  <c:v>23.05.2006</c:v>
                </c:pt>
                <c:pt idx="348">
                  <c:v>24.05.2006</c:v>
                </c:pt>
                <c:pt idx="349">
                  <c:v>25.05.2006</c:v>
                </c:pt>
                <c:pt idx="350">
                  <c:v>26.05.2006</c:v>
                </c:pt>
                <c:pt idx="351">
                  <c:v>30.05.2006</c:v>
                </c:pt>
                <c:pt idx="352">
                  <c:v>31.05.2006</c:v>
                </c:pt>
                <c:pt idx="353">
                  <c:v>01.06.2006</c:v>
                </c:pt>
                <c:pt idx="354">
                  <c:v>02.06.2006</c:v>
                </c:pt>
                <c:pt idx="355">
                  <c:v>05.06.2006</c:v>
                </c:pt>
                <c:pt idx="356">
                  <c:v>06.06.2006</c:v>
                </c:pt>
                <c:pt idx="357">
                  <c:v>07.06.2006</c:v>
                </c:pt>
                <c:pt idx="358">
                  <c:v>08.06.2006</c:v>
                </c:pt>
                <c:pt idx="359">
                  <c:v>09.06.2006</c:v>
                </c:pt>
                <c:pt idx="360">
                  <c:v>12.06.2006</c:v>
                </c:pt>
                <c:pt idx="361">
                  <c:v>13.06.2006</c:v>
                </c:pt>
                <c:pt idx="362">
                  <c:v>14.06.2006</c:v>
                </c:pt>
                <c:pt idx="363">
                  <c:v>15.06.2006</c:v>
                </c:pt>
                <c:pt idx="364">
                  <c:v>16.06.2006</c:v>
                </c:pt>
                <c:pt idx="365">
                  <c:v>19.06.2006</c:v>
                </c:pt>
                <c:pt idx="366">
                  <c:v>20.06.2006</c:v>
                </c:pt>
                <c:pt idx="367">
                  <c:v>21.06.2006</c:v>
                </c:pt>
                <c:pt idx="368">
                  <c:v>22.06.2006</c:v>
                </c:pt>
                <c:pt idx="369">
                  <c:v>23.06.2006</c:v>
                </c:pt>
                <c:pt idx="370">
                  <c:v>26.06.2006</c:v>
                </c:pt>
                <c:pt idx="371">
                  <c:v>27.06.2006</c:v>
                </c:pt>
                <c:pt idx="372">
                  <c:v>28.06.2006</c:v>
                </c:pt>
                <c:pt idx="373">
                  <c:v>29.06.2006</c:v>
                </c:pt>
                <c:pt idx="374">
                  <c:v>30.06.2006</c:v>
                </c:pt>
                <c:pt idx="375">
                  <c:v>03.07.2006</c:v>
                </c:pt>
                <c:pt idx="376">
                  <c:v>05.07.2006</c:v>
                </c:pt>
                <c:pt idx="377">
                  <c:v>06.07.2006</c:v>
                </c:pt>
                <c:pt idx="378">
                  <c:v>07.07.2006</c:v>
                </c:pt>
                <c:pt idx="379">
                  <c:v>10.07.2006</c:v>
                </c:pt>
                <c:pt idx="380">
                  <c:v>11.07.2006</c:v>
                </c:pt>
                <c:pt idx="381">
                  <c:v>12.07.2006</c:v>
                </c:pt>
                <c:pt idx="382">
                  <c:v>13.07.2006</c:v>
                </c:pt>
                <c:pt idx="383">
                  <c:v>14.07.2006</c:v>
                </c:pt>
                <c:pt idx="384">
                  <c:v>17.07.2006</c:v>
                </c:pt>
                <c:pt idx="385">
                  <c:v>18.07.2006</c:v>
                </c:pt>
                <c:pt idx="386">
                  <c:v>19.07.2006</c:v>
                </c:pt>
                <c:pt idx="387">
                  <c:v>20.07.2006</c:v>
                </c:pt>
                <c:pt idx="388">
                  <c:v>21.07.2006</c:v>
                </c:pt>
                <c:pt idx="389">
                  <c:v>24.07.2006</c:v>
                </c:pt>
                <c:pt idx="390">
                  <c:v>25.07.2006</c:v>
                </c:pt>
                <c:pt idx="391">
                  <c:v>26.07.2006</c:v>
                </c:pt>
                <c:pt idx="392">
                  <c:v>27.07.2006</c:v>
                </c:pt>
                <c:pt idx="393">
                  <c:v>28.07.2006</c:v>
                </c:pt>
                <c:pt idx="394">
                  <c:v>31.07.2006</c:v>
                </c:pt>
                <c:pt idx="395">
                  <c:v>01.08.2006</c:v>
                </c:pt>
                <c:pt idx="396">
                  <c:v>02.08.2006</c:v>
                </c:pt>
                <c:pt idx="397">
                  <c:v>03.08.2006</c:v>
                </c:pt>
                <c:pt idx="398">
                  <c:v>04.08.2006</c:v>
                </c:pt>
                <c:pt idx="399">
                  <c:v>07.08.2006</c:v>
                </c:pt>
                <c:pt idx="400">
                  <c:v>08.08.2006</c:v>
                </c:pt>
                <c:pt idx="401">
                  <c:v>09.08.2006</c:v>
                </c:pt>
                <c:pt idx="402">
                  <c:v>10.08.2006</c:v>
                </c:pt>
                <c:pt idx="403">
                  <c:v>11.08.2006</c:v>
                </c:pt>
                <c:pt idx="404">
                  <c:v>14.08.2006</c:v>
                </c:pt>
                <c:pt idx="405">
                  <c:v>15.08.2006</c:v>
                </c:pt>
                <c:pt idx="406">
                  <c:v>16.08.2006</c:v>
                </c:pt>
                <c:pt idx="407">
                  <c:v>17.08.2006</c:v>
                </c:pt>
                <c:pt idx="408">
                  <c:v>18.08.2006</c:v>
                </c:pt>
                <c:pt idx="409">
                  <c:v>21.08.2006</c:v>
                </c:pt>
                <c:pt idx="410">
                  <c:v>22.08.2006</c:v>
                </c:pt>
                <c:pt idx="411">
                  <c:v>23.08.2006</c:v>
                </c:pt>
                <c:pt idx="412">
                  <c:v>24.08.2006</c:v>
                </c:pt>
                <c:pt idx="413">
                  <c:v>25.08.2006</c:v>
                </c:pt>
                <c:pt idx="414">
                  <c:v>28.08.2006</c:v>
                </c:pt>
                <c:pt idx="415">
                  <c:v>29.08.2006</c:v>
                </c:pt>
                <c:pt idx="416">
                  <c:v>30.08.2006</c:v>
                </c:pt>
                <c:pt idx="417">
                  <c:v>31.08.2006</c:v>
                </c:pt>
                <c:pt idx="418">
                  <c:v>01.09.2006</c:v>
                </c:pt>
                <c:pt idx="419">
                  <c:v>05.09.2006</c:v>
                </c:pt>
                <c:pt idx="420">
                  <c:v>06.09.2006</c:v>
                </c:pt>
                <c:pt idx="421">
                  <c:v>07.09.2006</c:v>
                </c:pt>
                <c:pt idx="422">
                  <c:v>08.09.2006</c:v>
                </c:pt>
                <c:pt idx="423">
                  <c:v>11.09.2006</c:v>
                </c:pt>
                <c:pt idx="424">
                  <c:v>12.09.2006</c:v>
                </c:pt>
                <c:pt idx="425">
                  <c:v>13.09.2006</c:v>
                </c:pt>
                <c:pt idx="426">
                  <c:v>14.09.2006</c:v>
                </c:pt>
                <c:pt idx="427">
                  <c:v>15.09.2006</c:v>
                </c:pt>
                <c:pt idx="428">
                  <c:v>18.09.2006</c:v>
                </c:pt>
                <c:pt idx="429">
                  <c:v>19.09.2006</c:v>
                </c:pt>
                <c:pt idx="430">
                  <c:v>20.09.2006</c:v>
                </c:pt>
                <c:pt idx="431">
                  <c:v>21.09.2006</c:v>
                </c:pt>
                <c:pt idx="432">
                  <c:v>22.09.2006</c:v>
                </c:pt>
                <c:pt idx="433">
                  <c:v>25.09.2006</c:v>
                </c:pt>
                <c:pt idx="434">
                  <c:v>26.09.2006</c:v>
                </c:pt>
                <c:pt idx="435">
                  <c:v>27.09.2006</c:v>
                </c:pt>
                <c:pt idx="436">
                  <c:v>28.09.2006</c:v>
                </c:pt>
                <c:pt idx="437">
                  <c:v>29.09.2006</c:v>
                </c:pt>
                <c:pt idx="438">
                  <c:v>02.10.2006</c:v>
                </c:pt>
                <c:pt idx="439">
                  <c:v>03.10.2006</c:v>
                </c:pt>
                <c:pt idx="440">
                  <c:v>04.10.2006</c:v>
                </c:pt>
                <c:pt idx="441">
                  <c:v>05.10.2006</c:v>
                </c:pt>
                <c:pt idx="442">
                  <c:v>06.10.2006</c:v>
                </c:pt>
                <c:pt idx="443">
                  <c:v>10.10.2006</c:v>
                </c:pt>
                <c:pt idx="444">
                  <c:v>11.10.2006</c:v>
                </c:pt>
                <c:pt idx="445">
                  <c:v>12.10.2006</c:v>
                </c:pt>
                <c:pt idx="446">
                  <c:v>13.10.2006</c:v>
                </c:pt>
                <c:pt idx="447">
                  <c:v>16.10.2006</c:v>
                </c:pt>
                <c:pt idx="448">
                  <c:v>17.10.2006</c:v>
                </c:pt>
                <c:pt idx="449">
                  <c:v>18.10.2006</c:v>
                </c:pt>
                <c:pt idx="450">
                  <c:v>19.10.2006</c:v>
                </c:pt>
                <c:pt idx="451">
                  <c:v>20.10.2006</c:v>
                </c:pt>
                <c:pt idx="452">
                  <c:v>23.10.2006</c:v>
                </c:pt>
                <c:pt idx="453">
                  <c:v>24.10.2006</c:v>
                </c:pt>
                <c:pt idx="454">
                  <c:v>25.10.2006</c:v>
                </c:pt>
                <c:pt idx="455">
                  <c:v>26.10.2006</c:v>
                </c:pt>
                <c:pt idx="456">
                  <c:v>27.10.2006</c:v>
                </c:pt>
                <c:pt idx="457">
                  <c:v>30.10.2006</c:v>
                </c:pt>
                <c:pt idx="458">
                  <c:v>31.10.2006</c:v>
                </c:pt>
                <c:pt idx="459">
                  <c:v>01.11.2006</c:v>
                </c:pt>
                <c:pt idx="460">
                  <c:v>02.11.2006</c:v>
                </c:pt>
                <c:pt idx="461">
                  <c:v>03.11.2006</c:v>
                </c:pt>
                <c:pt idx="462">
                  <c:v>06.11.2006</c:v>
                </c:pt>
                <c:pt idx="463">
                  <c:v>07.11.2006</c:v>
                </c:pt>
                <c:pt idx="464">
                  <c:v>08.11.2006</c:v>
                </c:pt>
                <c:pt idx="465">
                  <c:v>09.11.2006</c:v>
                </c:pt>
                <c:pt idx="466">
                  <c:v>10.11.2006</c:v>
                </c:pt>
                <c:pt idx="467">
                  <c:v>13.11.2006</c:v>
                </c:pt>
                <c:pt idx="468">
                  <c:v>14.11.2006</c:v>
                </c:pt>
                <c:pt idx="469">
                  <c:v>15.11.2006</c:v>
                </c:pt>
                <c:pt idx="470">
                  <c:v>16.11.2006</c:v>
                </c:pt>
                <c:pt idx="471">
                  <c:v>17.11.2006</c:v>
                </c:pt>
                <c:pt idx="472">
                  <c:v>20.11.2006</c:v>
                </c:pt>
                <c:pt idx="473">
                  <c:v>21.11.2006</c:v>
                </c:pt>
                <c:pt idx="474">
                  <c:v>22.11.2006</c:v>
                </c:pt>
                <c:pt idx="475">
                  <c:v>24.11.2006</c:v>
                </c:pt>
                <c:pt idx="476">
                  <c:v>27.11.2006</c:v>
                </c:pt>
                <c:pt idx="477">
                  <c:v>28.11.2006</c:v>
                </c:pt>
                <c:pt idx="478">
                  <c:v>29.11.2006</c:v>
                </c:pt>
                <c:pt idx="479">
                  <c:v>30.11.2006</c:v>
                </c:pt>
                <c:pt idx="480">
                  <c:v>01.12.2006</c:v>
                </c:pt>
                <c:pt idx="481">
                  <c:v>04.12.2006</c:v>
                </c:pt>
                <c:pt idx="482">
                  <c:v>05.12.2006</c:v>
                </c:pt>
                <c:pt idx="483">
                  <c:v>06.12.2006</c:v>
                </c:pt>
                <c:pt idx="484">
                  <c:v>07.12.2006</c:v>
                </c:pt>
                <c:pt idx="485">
                  <c:v>08.12.2006</c:v>
                </c:pt>
                <c:pt idx="486">
                  <c:v>11.12.2006</c:v>
                </c:pt>
                <c:pt idx="487">
                  <c:v>12.12.2006</c:v>
                </c:pt>
                <c:pt idx="488">
                  <c:v>13.12.2006</c:v>
                </c:pt>
                <c:pt idx="489">
                  <c:v>14.12.2006</c:v>
                </c:pt>
                <c:pt idx="490">
                  <c:v>15.12.2006</c:v>
                </c:pt>
                <c:pt idx="491">
                  <c:v>18.12.2006</c:v>
                </c:pt>
                <c:pt idx="492">
                  <c:v>19.12.2006</c:v>
                </c:pt>
                <c:pt idx="493">
                  <c:v>20.12.2006</c:v>
                </c:pt>
                <c:pt idx="494">
                  <c:v>21.12.2006</c:v>
                </c:pt>
                <c:pt idx="495">
                  <c:v>22.12.2006</c:v>
                </c:pt>
                <c:pt idx="496">
                  <c:v>26.12.2006</c:v>
                </c:pt>
                <c:pt idx="497">
                  <c:v>27.12.2006</c:v>
                </c:pt>
                <c:pt idx="498">
                  <c:v>28.12.2006</c:v>
                </c:pt>
                <c:pt idx="499">
                  <c:v>29.12.2006</c:v>
                </c:pt>
                <c:pt idx="500">
                  <c:v>03.01.2007</c:v>
                </c:pt>
                <c:pt idx="501">
                  <c:v>02.01.2007</c:v>
                </c:pt>
                <c:pt idx="502">
                  <c:v>04.01.2007</c:v>
                </c:pt>
                <c:pt idx="503">
                  <c:v>05.01.2007</c:v>
                </c:pt>
                <c:pt idx="504">
                  <c:v>08.01.2007</c:v>
                </c:pt>
                <c:pt idx="505">
                  <c:v>09.01.2007</c:v>
                </c:pt>
                <c:pt idx="506">
                  <c:v>10.01.2007</c:v>
                </c:pt>
                <c:pt idx="507">
                  <c:v>11.01.2007</c:v>
                </c:pt>
                <c:pt idx="508">
                  <c:v>12.01.2007</c:v>
                </c:pt>
                <c:pt idx="509">
                  <c:v>16.01.2007</c:v>
                </c:pt>
                <c:pt idx="510">
                  <c:v>17.01.2007</c:v>
                </c:pt>
                <c:pt idx="511">
                  <c:v>18.01.2007</c:v>
                </c:pt>
                <c:pt idx="512">
                  <c:v>19.01.2007</c:v>
                </c:pt>
                <c:pt idx="513">
                  <c:v>22.01.2007</c:v>
                </c:pt>
                <c:pt idx="514">
                  <c:v>23.01.2007</c:v>
                </c:pt>
                <c:pt idx="515">
                  <c:v>24.01.2007</c:v>
                </c:pt>
                <c:pt idx="516">
                  <c:v>25.01.2007</c:v>
                </c:pt>
                <c:pt idx="517">
                  <c:v>26.01.2007</c:v>
                </c:pt>
                <c:pt idx="518">
                  <c:v>29.01.2007</c:v>
                </c:pt>
                <c:pt idx="519">
                  <c:v>30.01.2007</c:v>
                </c:pt>
                <c:pt idx="520">
                  <c:v>31.01.2007</c:v>
                </c:pt>
                <c:pt idx="521">
                  <c:v>01.02.2007</c:v>
                </c:pt>
                <c:pt idx="522">
                  <c:v>02.02.2007</c:v>
                </c:pt>
                <c:pt idx="523">
                  <c:v>05.02.2007</c:v>
                </c:pt>
                <c:pt idx="524">
                  <c:v>06.02.2007</c:v>
                </c:pt>
                <c:pt idx="525">
                  <c:v>07.02.2007</c:v>
                </c:pt>
                <c:pt idx="526">
                  <c:v>08.02.2007</c:v>
                </c:pt>
                <c:pt idx="527">
                  <c:v>09.02.2007</c:v>
                </c:pt>
                <c:pt idx="528">
                  <c:v>12.02.2007</c:v>
                </c:pt>
                <c:pt idx="529">
                  <c:v>13.02.2007</c:v>
                </c:pt>
                <c:pt idx="530">
                  <c:v>14.02.2007</c:v>
                </c:pt>
                <c:pt idx="531">
                  <c:v>15.02.2007</c:v>
                </c:pt>
                <c:pt idx="532">
                  <c:v>16.02.2007</c:v>
                </c:pt>
                <c:pt idx="533">
                  <c:v>20.02.2007</c:v>
                </c:pt>
                <c:pt idx="534">
                  <c:v>21.02.2007</c:v>
                </c:pt>
                <c:pt idx="535">
                  <c:v>22.02.2007</c:v>
                </c:pt>
                <c:pt idx="536">
                  <c:v>23.02.2007</c:v>
                </c:pt>
                <c:pt idx="537">
                  <c:v>26.02.2007</c:v>
                </c:pt>
                <c:pt idx="538">
                  <c:v>27.02.2007</c:v>
                </c:pt>
                <c:pt idx="539">
                  <c:v>28.02.2007</c:v>
                </c:pt>
                <c:pt idx="540">
                  <c:v>01.03.2007</c:v>
                </c:pt>
                <c:pt idx="541">
                  <c:v>02.03.2007</c:v>
                </c:pt>
                <c:pt idx="542">
                  <c:v>05.03.2007</c:v>
                </c:pt>
                <c:pt idx="543">
                  <c:v>06.03.2007</c:v>
                </c:pt>
                <c:pt idx="544">
                  <c:v>07.03.2007</c:v>
                </c:pt>
                <c:pt idx="545">
                  <c:v>08.03.2007</c:v>
                </c:pt>
                <c:pt idx="546">
                  <c:v>09.03.2007</c:v>
                </c:pt>
                <c:pt idx="547">
                  <c:v>12.03.2007</c:v>
                </c:pt>
                <c:pt idx="548">
                  <c:v>13.03.2007</c:v>
                </c:pt>
                <c:pt idx="549">
                  <c:v>14.03.2007</c:v>
                </c:pt>
                <c:pt idx="550">
                  <c:v>15.03.2007</c:v>
                </c:pt>
                <c:pt idx="551">
                  <c:v>16.03.2007</c:v>
                </c:pt>
                <c:pt idx="552">
                  <c:v>19.03.2007</c:v>
                </c:pt>
                <c:pt idx="553">
                  <c:v>20.03.2007</c:v>
                </c:pt>
                <c:pt idx="554">
                  <c:v>21.03.2007</c:v>
                </c:pt>
                <c:pt idx="555">
                  <c:v>22.03.2007</c:v>
                </c:pt>
                <c:pt idx="556">
                  <c:v>23.03.2007</c:v>
                </c:pt>
                <c:pt idx="557">
                  <c:v>26.03.2007</c:v>
                </c:pt>
                <c:pt idx="558">
                  <c:v>27.03.2007</c:v>
                </c:pt>
                <c:pt idx="559">
                  <c:v>28.03.2007</c:v>
                </c:pt>
                <c:pt idx="560">
                  <c:v>29.03.2007</c:v>
                </c:pt>
                <c:pt idx="561">
                  <c:v>30.03.2007</c:v>
                </c:pt>
                <c:pt idx="562">
                  <c:v>02.04.2007</c:v>
                </c:pt>
                <c:pt idx="563">
                  <c:v>03.04.2007</c:v>
                </c:pt>
                <c:pt idx="564">
                  <c:v>04.04.2007</c:v>
                </c:pt>
                <c:pt idx="565">
                  <c:v>05.04.2007</c:v>
                </c:pt>
                <c:pt idx="566">
                  <c:v>09.04.2007</c:v>
                </c:pt>
                <c:pt idx="567">
                  <c:v>10.04.2007</c:v>
                </c:pt>
                <c:pt idx="568">
                  <c:v>11.04.2007</c:v>
                </c:pt>
                <c:pt idx="569">
                  <c:v>12.04.2007</c:v>
                </c:pt>
                <c:pt idx="570">
                  <c:v>13.04.2007</c:v>
                </c:pt>
                <c:pt idx="571">
                  <c:v>16.04.2007</c:v>
                </c:pt>
                <c:pt idx="572">
                  <c:v>17.04.2007</c:v>
                </c:pt>
                <c:pt idx="573">
                  <c:v>18.04.2007</c:v>
                </c:pt>
                <c:pt idx="574">
                  <c:v>19.04.2007</c:v>
                </c:pt>
                <c:pt idx="575">
                  <c:v>20.04.2007</c:v>
                </c:pt>
                <c:pt idx="576">
                  <c:v>23.04.2007</c:v>
                </c:pt>
                <c:pt idx="577">
                  <c:v>24.04.2007</c:v>
                </c:pt>
                <c:pt idx="578">
                  <c:v>25.04.2007</c:v>
                </c:pt>
                <c:pt idx="579">
                  <c:v>26.04.2007</c:v>
                </c:pt>
                <c:pt idx="580">
                  <c:v>27.04.2007</c:v>
                </c:pt>
                <c:pt idx="581">
                  <c:v>30.04.2007</c:v>
                </c:pt>
                <c:pt idx="582">
                  <c:v>01.05.2007</c:v>
                </c:pt>
                <c:pt idx="583">
                  <c:v>02.05.2007</c:v>
                </c:pt>
                <c:pt idx="584">
                  <c:v>03.05.2007</c:v>
                </c:pt>
                <c:pt idx="585">
                  <c:v>04.05.2007</c:v>
                </c:pt>
                <c:pt idx="586">
                  <c:v>07.05.2007</c:v>
                </c:pt>
                <c:pt idx="587">
                  <c:v>08.05.2007</c:v>
                </c:pt>
                <c:pt idx="588">
                  <c:v>09.05.2007</c:v>
                </c:pt>
                <c:pt idx="589">
                  <c:v>10.05.2007</c:v>
                </c:pt>
                <c:pt idx="590">
                  <c:v>11.05.2007</c:v>
                </c:pt>
                <c:pt idx="591">
                  <c:v>14.05.2007</c:v>
                </c:pt>
                <c:pt idx="592">
                  <c:v>15.05.2007</c:v>
                </c:pt>
                <c:pt idx="593">
                  <c:v>16.05.2007</c:v>
                </c:pt>
                <c:pt idx="594">
                  <c:v>17.05.2007</c:v>
                </c:pt>
                <c:pt idx="595">
                  <c:v>18.05.2007</c:v>
                </c:pt>
                <c:pt idx="596">
                  <c:v>21.05.2007</c:v>
                </c:pt>
                <c:pt idx="597">
                  <c:v>22.05.2007</c:v>
                </c:pt>
                <c:pt idx="598">
                  <c:v>23.05.2007</c:v>
                </c:pt>
                <c:pt idx="599">
                  <c:v>24.05.2007</c:v>
                </c:pt>
                <c:pt idx="600">
                  <c:v>25.05.2007</c:v>
                </c:pt>
                <c:pt idx="601">
                  <c:v>29.05.2007</c:v>
                </c:pt>
                <c:pt idx="602">
                  <c:v>30.05.2007</c:v>
                </c:pt>
                <c:pt idx="603">
                  <c:v>31.05.2007</c:v>
                </c:pt>
                <c:pt idx="604">
                  <c:v>01.06.2007</c:v>
                </c:pt>
                <c:pt idx="605">
                  <c:v>04.06.2007</c:v>
                </c:pt>
                <c:pt idx="606">
                  <c:v>05.06.2007</c:v>
                </c:pt>
                <c:pt idx="607">
                  <c:v>06.06.2007</c:v>
                </c:pt>
                <c:pt idx="608">
                  <c:v>07.06.2007</c:v>
                </c:pt>
                <c:pt idx="609">
                  <c:v>08.06.2007</c:v>
                </c:pt>
                <c:pt idx="610">
                  <c:v>11.06.2007</c:v>
                </c:pt>
                <c:pt idx="611">
                  <c:v>12.06.2007</c:v>
                </c:pt>
                <c:pt idx="612">
                  <c:v>13.06.2007</c:v>
                </c:pt>
                <c:pt idx="613">
                  <c:v>14.06.2007</c:v>
                </c:pt>
                <c:pt idx="614">
                  <c:v>15.06.2007</c:v>
                </c:pt>
                <c:pt idx="615">
                  <c:v>18.06.2007</c:v>
                </c:pt>
                <c:pt idx="616">
                  <c:v>19.06.2007</c:v>
                </c:pt>
                <c:pt idx="617">
                  <c:v>20.06.2007</c:v>
                </c:pt>
                <c:pt idx="618">
                  <c:v>21.06.2007</c:v>
                </c:pt>
                <c:pt idx="619">
                  <c:v>22.06.2007</c:v>
                </c:pt>
                <c:pt idx="620">
                  <c:v>25.06.2007</c:v>
                </c:pt>
                <c:pt idx="621">
                  <c:v>26.06.2007</c:v>
                </c:pt>
                <c:pt idx="622">
                  <c:v>27.06.2007</c:v>
                </c:pt>
                <c:pt idx="623">
                  <c:v>28.06.2007</c:v>
                </c:pt>
                <c:pt idx="624">
                  <c:v>29.06.2007</c:v>
                </c:pt>
                <c:pt idx="625">
                  <c:v>02.07.2007</c:v>
                </c:pt>
                <c:pt idx="626">
                  <c:v>03.07.2007</c:v>
                </c:pt>
                <c:pt idx="627">
                  <c:v>05.07.2007</c:v>
                </c:pt>
                <c:pt idx="628">
                  <c:v>06.07.2007</c:v>
                </c:pt>
                <c:pt idx="629">
                  <c:v>09.07.2007</c:v>
                </c:pt>
                <c:pt idx="630">
                  <c:v>10.07.2007</c:v>
                </c:pt>
                <c:pt idx="631">
                  <c:v>11.07.2007</c:v>
                </c:pt>
                <c:pt idx="632">
                  <c:v>12.07.2007</c:v>
                </c:pt>
                <c:pt idx="633">
                  <c:v>13.07.2007</c:v>
                </c:pt>
                <c:pt idx="634">
                  <c:v>16.07.2007</c:v>
                </c:pt>
                <c:pt idx="635">
                  <c:v>17.07.2007</c:v>
                </c:pt>
                <c:pt idx="636">
                  <c:v>18.07.2007</c:v>
                </c:pt>
                <c:pt idx="637">
                  <c:v>19.07.2007</c:v>
                </c:pt>
                <c:pt idx="638">
                  <c:v>20.07.2007</c:v>
                </c:pt>
                <c:pt idx="639">
                  <c:v>23.07.2007</c:v>
                </c:pt>
                <c:pt idx="640">
                  <c:v>24.07.2007</c:v>
                </c:pt>
                <c:pt idx="641">
                  <c:v>25.07.2007</c:v>
                </c:pt>
                <c:pt idx="642">
                  <c:v>26.07.2007</c:v>
                </c:pt>
                <c:pt idx="643">
                  <c:v>27.07.2007</c:v>
                </c:pt>
                <c:pt idx="644">
                  <c:v>30.07.2007</c:v>
                </c:pt>
                <c:pt idx="645">
                  <c:v>31.07.2007</c:v>
                </c:pt>
                <c:pt idx="646">
                  <c:v>01.08.2007</c:v>
                </c:pt>
                <c:pt idx="647">
                  <c:v>02.08.2007</c:v>
                </c:pt>
                <c:pt idx="648">
                  <c:v>03.08.2007</c:v>
                </c:pt>
                <c:pt idx="649">
                  <c:v>06.08.2007</c:v>
                </c:pt>
                <c:pt idx="650">
                  <c:v>07.08.2007</c:v>
                </c:pt>
                <c:pt idx="651">
                  <c:v>08.08.2007</c:v>
                </c:pt>
                <c:pt idx="652">
                  <c:v>09.08.2007</c:v>
                </c:pt>
                <c:pt idx="653">
                  <c:v>10.08.2007</c:v>
                </c:pt>
                <c:pt idx="654">
                  <c:v>13.08.2007</c:v>
                </c:pt>
                <c:pt idx="655">
                  <c:v>14.08.2007</c:v>
                </c:pt>
                <c:pt idx="656">
                  <c:v>15.08.2007</c:v>
                </c:pt>
                <c:pt idx="657">
                  <c:v>16.08.2007</c:v>
                </c:pt>
                <c:pt idx="658">
                  <c:v>17.08.2007</c:v>
                </c:pt>
                <c:pt idx="659">
                  <c:v>20.08.2007</c:v>
                </c:pt>
                <c:pt idx="660">
                  <c:v>21.08.2007</c:v>
                </c:pt>
                <c:pt idx="661">
                  <c:v>22.08.2007</c:v>
                </c:pt>
                <c:pt idx="662">
                  <c:v>23.08.2007</c:v>
                </c:pt>
                <c:pt idx="663">
                  <c:v>24.08.2007</c:v>
                </c:pt>
                <c:pt idx="664">
                  <c:v>27.08.2007</c:v>
                </c:pt>
                <c:pt idx="665">
                  <c:v>28.08.2007</c:v>
                </c:pt>
                <c:pt idx="666">
                  <c:v>29.08.2007</c:v>
                </c:pt>
                <c:pt idx="667">
                  <c:v>30.08.2007</c:v>
                </c:pt>
                <c:pt idx="668">
                  <c:v>31.08.2007</c:v>
                </c:pt>
                <c:pt idx="669">
                  <c:v>04.09.2007</c:v>
                </c:pt>
                <c:pt idx="670">
                  <c:v>05.09.2007</c:v>
                </c:pt>
                <c:pt idx="671">
                  <c:v>06.09.2007</c:v>
                </c:pt>
                <c:pt idx="672">
                  <c:v>07.09.2007</c:v>
                </c:pt>
                <c:pt idx="673">
                  <c:v>10.09.2007</c:v>
                </c:pt>
                <c:pt idx="674">
                  <c:v>11.09.2007</c:v>
                </c:pt>
                <c:pt idx="675">
                  <c:v>12.09.2007</c:v>
                </c:pt>
                <c:pt idx="676">
                  <c:v>13.09.2007</c:v>
                </c:pt>
                <c:pt idx="677">
                  <c:v>14.09.2007</c:v>
                </c:pt>
                <c:pt idx="678">
                  <c:v>17.09.2007</c:v>
                </c:pt>
                <c:pt idx="679">
                  <c:v>18.09.2007</c:v>
                </c:pt>
                <c:pt idx="680">
                  <c:v>19.09.2007</c:v>
                </c:pt>
                <c:pt idx="681">
                  <c:v>20.09.2007</c:v>
                </c:pt>
                <c:pt idx="682">
                  <c:v>21.09.2007</c:v>
                </c:pt>
                <c:pt idx="683">
                  <c:v>24.09.2007</c:v>
                </c:pt>
                <c:pt idx="684">
                  <c:v>25.09.2007</c:v>
                </c:pt>
                <c:pt idx="685">
                  <c:v>26.09.2007</c:v>
                </c:pt>
                <c:pt idx="686">
                  <c:v>27.09.2007</c:v>
                </c:pt>
                <c:pt idx="687">
                  <c:v>28.09.2007</c:v>
                </c:pt>
              </c:strCache>
            </c:strRef>
          </c:cat>
          <c:val>
            <c:numRef>
              <c:f>'Figure 1.2.6'!$E$5:$E$692</c:f>
              <c:numCache>
                <c:formatCode>General</c:formatCode>
                <c:ptCount val="688"/>
                <c:pt idx="0">
                  <c:v>215</c:v>
                </c:pt>
                <c:pt idx="1">
                  <c:v>211</c:v>
                </c:pt>
                <c:pt idx="2">
                  <c:v>223</c:v>
                </c:pt>
                <c:pt idx="3">
                  <c:v>226</c:v>
                </c:pt>
                <c:pt idx="4">
                  <c:v>220</c:v>
                </c:pt>
                <c:pt idx="5">
                  <c:v>222</c:v>
                </c:pt>
                <c:pt idx="6">
                  <c:v>224</c:v>
                </c:pt>
                <c:pt idx="7">
                  <c:v>216</c:v>
                </c:pt>
                <c:pt idx="8">
                  <c:v>213</c:v>
                </c:pt>
                <c:pt idx="9">
                  <c:v>216</c:v>
                </c:pt>
                <c:pt idx="10">
                  <c:v>226</c:v>
                </c:pt>
                <c:pt idx="11">
                  <c:v>224</c:v>
                </c:pt>
                <c:pt idx="12">
                  <c:v>226</c:v>
                </c:pt>
                <c:pt idx="13">
                  <c:v>221</c:v>
                </c:pt>
                <c:pt idx="14">
                  <c:v>216</c:v>
                </c:pt>
                <c:pt idx="15">
                  <c:v>209</c:v>
                </c:pt>
                <c:pt idx="16">
                  <c:v>207</c:v>
                </c:pt>
                <c:pt idx="17">
                  <c:v>208</c:v>
                </c:pt>
                <c:pt idx="18">
                  <c:v>209</c:v>
                </c:pt>
                <c:pt idx="19">
                  <c:v>205</c:v>
                </c:pt>
                <c:pt idx="20">
                  <c:v>204</c:v>
                </c:pt>
                <c:pt idx="21">
                  <c:v>204</c:v>
                </c:pt>
                <c:pt idx="22">
                  <c:v>199</c:v>
                </c:pt>
                <c:pt idx="23">
                  <c:v>199</c:v>
                </c:pt>
                <c:pt idx="24">
                  <c:v>194</c:v>
                </c:pt>
                <c:pt idx="25">
                  <c:v>190</c:v>
                </c:pt>
                <c:pt idx="26">
                  <c:v>196</c:v>
                </c:pt>
                <c:pt idx="27">
                  <c:v>193</c:v>
                </c:pt>
                <c:pt idx="28">
                  <c:v>190</c:v>
                </c:pt>
                <c:pt idx="29">
                  <c:v>192</c:v>
                </c:pt>
                <c:pt idx="30">
                  <c:v>191</c:v>
                </c:pt>
                <c:pt idx="31">
                  <c:v>191</c:v>
                </c:pt>
                <c:pt idx="32">
                  <c:v>188</c:v>
                </c:pt>
                <c:pt idx="33">
                  <c:v>187</c:v>
                </c:pt>
                <c:pt idx="34">
                  <c:v>190</c:v>
                </c:pt>
                <c:pt idx="36">
                  <c:v>186</c:v>
                </c:pt>
                <c:pt idx="37">
                  <c:v>185</c:v>
                </c:pt>
                <c:pt idx="38">
                  <c:v>179</c:v>
                </c:pt>
                <c:pt idx="39">
                  <c:v>181</c:v>
                </c:pt>
                <c:pt idx="40">
                  <c:v>184</c:v>
                </c:pt>
                <c:pt idx="41">
                  <c:v>183</c:v>
                </c:pt>
                <c:pt idx="42">
                  <c:v>181</c:v>
                </c:pt>
                <c:pt idx="43">
                  <c:v>172</c:v>
                </c:pt>
                <c:pt idx="44">
                  <c:v>173</c:v>
                </c:pt>
                <c:pt idx="45">
                  <c:v>174</c:v>
                </c:pt>
                <c:pt idx="46">
                  <c:v>185</c:v>
                </c:pt>
                <c:pt idx="47">
                  <c:v>181</c:v>
                </c:pt>
                <c:pt idx="48">
                  <c:v>193</c:v>
                </c:pt>
                <c:pt idx="49">
                  <c:v>194</c:v>
                </c:pt>
                <c:pt idx="50">
                  <c:v>196</c:v>
                </c:pt>
                <c:pt idx="51">
                  <c:v>198</c:v>
                </c:pt>
                <c:pt idx="52">
                  <c:v>197</c:v>
                </c:pt>
                <c:pt idx="53">
                  <c:v>203</c:v>
                </c:pt>
                <c:pt idx="54">
                  <c:v>200</c:v>
                </c:pt>
                <c:pt idx="55">
                  <c:v>208</c:v>
                </c:pt>
                <c:pt idx="56">
                  <c:v>210</c:v>
                </c:pt>
                <c:pt idx="57">
                  <c:v>209</c:v>
                </c:pt>
                <c:pt idx="58">
                  <c:v>210</c:v>
                </c:pt>
                <c:pt idx="59">
                  <c:v>209</c:v>
                </c:pt>
                <c:pt idx="60">
                  <c:v>207</c:v>
                </c:pt>
                <c:pt idx="61">
                  <c:v>209</c:v>
                </c:pt>
                <c:pt idx="62">
                  <c:v>214</c:v>
                </c:pt>
                <c:pt idx="63">
                  <c:v>207</c:v>
                </c:pt>
                <c:pt idx="64">
                  <c:v>192</c:v>
                </c:pt>
                <c:pt idx="65">
                  <c:v>189</c:v>
                </c:pt>
                <c:pt idx="66">
                  <c:v>188</c:v>
                </c:pt>
                <c:pt idx="67">
                  <c:v>191</c:v>
                </c:pt>
                <c:pt idx="68">
                  <c:v>192</c:v>
                </c:pt>
                <c:pt idx="69">
                  <c:v>187</c:v>
                </c:pt>
                <c:pt idx="70">
                  <c:v>198</c:v>
                </c:pt>
                <c:pt idx="71">
                  <c:v>208</c:v>
                </c:pt>
                <c:pt idx="72">
                  <c:v>209</c:v>
                </c:pt>
                <c:pt idx="73">
                  <c:v>203</c:v>
                </c:pt>
                <c:pt idx="74">
                  <c:v>202</c:v>
                </c:pt>
                <c:pt idx="75">
                  <c:v>185</c:v>
                </c:pt>
                <c:pt idx="76">
                  <c:v>192</c:v>
                </c:pt>
                <c:pt idx="77">
                  <c:v>191</c:v>
                </c:pt>
                <c:pt idx="78">
                  <c:v>190</c:v>
                </c:pt>
                <c:pt idx="79">
                  <c:v>190</c:v>
                </c:pt>
                <c:pt idx="80">
                  <c:v>194</c:v>
                </c:pt>
                <c:pt idx="81">
                  <c:v>189</c:v>
                </c:pt>
                <c:pt idx="82">
                  <c:v>191</c:v>
                </c:pt>
                <c:pt idx="83">
                  <c:v>185</c:v>
                </c:pt>
                <c:pt idx="84">
                  <c:v>179</c:v>
                </c:pt>
                <c:pt idx="85">
                  <c:v>181</c:v>
                </c:pt>
                <c:pt idx="86">
                  <c:v>174</c:v>
                </c:pt>
                <c:pt idx="87">
                  <c:v>170</c:v>
                </c:pt>
                <c:pt idx="88">
                  <c:v>179</c:v>
                </c:pt>
                <c:pt idx="89">
                  <c:v>183</c:v>
                </c:pt>
                <c:pt idx="90">
                  <c:v>184</c:v>
                </c:pt>
                <c:pt idx="91">
                  <c:v>186</c:v>
                </c:pt>
                <c:pt idx="92">
                  <c:v>187</c:v>
                </c:pt>
                <c:pt idx="93">
                  <c:v>189</c:v>
                </c:pt>
                <c:pt idx="94">
                  <c:v>187</c:v>
                </c:pt>
                <c:pt idx="95">
                  <c:v>181</c:v>
                </c:pt>
                <c:pt idx="96">
                  <c:v>180</c:v>
                </c:pt>
                <c:pt idx="97">
                  <c:v>181</c:v>
                </c:pt>
                <c:pt idx="98">
                  <c:v>182</c:v>
                </c:pt>
                <c:pt idx="99">
                  <c:v>173</c:v>
                </c:pt>
                <c:pt idx="100">
                  <c:v>172</c:v>
                </c:pt>
                <c:pt idx="101">
                  <c:v>171</c:v>
                </c:pt>
                <c:pt idx="102">
                  <c:v>173</c:v>
                </c:pt>
                <c:pt idx="103">
                  <c:v>173</c:v>
                </c:pt>
                <c:pt idx="104">
                  <c:v>164</c:v>
                </c:pt>
                <c:pt idx="105">
                  <c:v>160</c:v>
                </c:pt>
                <c:pt idx="106">
                  <c:v>171</c:v>
                </c:pt>
                <c:pt idx="107">
                  <c:v>171</c:v>
                </c:pt>
                <c:pt idx="108">
                  <c:v>169</c:v>
                </c:pt>
                <c:pt idx="109">
                  <c:v>169</c:v>
                </c:pt>
                <c:pt idx="110">
                  <c:v>164</c:v>
                </c:pt>
                <c:pt idx="111">
                  <c:v>164</c:v>
                </c:pt>
                <c:pt idx="112">
                  <c:v>163</c:v>
                </c:pt>
                <c:pt idx="113">
                  <c:v>165</c:v>
                </c:pt>
                <c:pt idx="114">
                  <c:v>169</c:v>
                </c:pt>
                <c:pt idx="115">
                  <c:v>165</c:v>
                </c:pt>
                <c:pt idx="116">
                  <c:v>163</c:v>
                </c:pt>
                <c:pt idx="117">
                  <c:v>166</c:v>
                </c:pt>
                <c:pt idx="118">
                  <c:v>169</c:v>
                </c:pt>
                <c:pt idx="119">
                  <c:v>164</c:v>
                </c:pt>
                <c:pt idx="120">
                  <c:v>167</c:v>
                </c:pt>
                <c:pt idx="121">
                  <c:v>166</c:v>
                </c:pt>
                <c:pt idx="122">
                  <c:v>164</c:v>
                </c:pt>
                <c:pt idx="123">
                  <c:v>162</c:v>
                </c:pt>
                <c:pt idx="124">
                  <c:v>162</c:v>
                </c:pt>
                <c:pt idx="125">
                  <c:v>155</c:v>
                </c:pt>
                <c:pt idx="126">
                  <c:v>154</c:v>
                </c:pt>
                <c:pt idx="127">
                  <c:v>156</c:v>
                </c:pt>
                <c:pt idx="128">
                  <c:v>158</c:v>
                </c:pt>
                <c:pt idx="129">
                  <c:v>152</c:v>
                </c:pt>
                <c:pt idx="130">
                  <c:v>157</c:v>
                </c:pt>
                <c:pt idx="131">
                  <c:v>147</c:v>
                </c:pt>
                <c:pt idx="132">
                  <c:v>147</c:v>
                </c:pt>
                <c:pt idx="133">
                  <c:v>145</c:v>
                </c:pt>
                <c:pt idx="134">
                  <c:v>148</c:v>
                </c:pt>
                <c:pt idx="135">
                  <c:v>143</c:v>
                </c:pt>
                <c:pt idx="136">
                  <c:v>150</c:v>
                </c:pt>
                <c:pt idx="137">
                  <c:v>153</c:v>
                </c:pt>
                <c:pt idx="138">
                  <c:v>145</c:v>
                </c:pt>
                <c:pt idx="139">
                  <c:v>147</c:v>
                </c:pt>
                <c:pt idx="140">
                  <c:v>146</c:v>
                </c:pt>
                <c:pt idx="141">
                  <c:v>148</c:v>
                </c:pt>
                <c:pt idx="142">
                  <c:v>145</c:v>
                </c:pt>
                <c:pt idx="143">
                  <c:v>146</c:v>
                </c:pt>
                <c:pt idx="144">
                  <c:v>138</c:v>
                </c:pt>
                <c:pt idx="145">
                  <c:v>138</c:v>
                </c:pt>
                <c:pt idx="146">
                  <c:v>135</c:v>
                </c:pt>
                <c:pt idx="147">
                  <c:v>133</c:v>
                </c:pt>
                <c:pt idx="148">
                  <c:v>131</c:v>
                </c:pt>
                <c:pt idx="149">
                  <c:v>128</c:v>
                </c:pt>
                <c:pt idx="150">
                  <c:v>129</c:v>
                </c:pt>
                <c:pt idx="151">
                  <c:v>137</c:v>
                </c:pt>
                <c:pt idx="152">
                  <c:v>125</c:v>
                </c:pt>
                <c:pt idx="153">
                  <c:v>136</c:v>
                </c:pt>
                <c:pt idx="154">
                  <c:v>136</c:v>
                </c:pt>
                <c:pt idx="155">
                  <c:v>130</c:v>
                </c:pt>
                <c:pt idx="156">
                  <c:v>131</c:v>
                </c:pt>
                <c:pt idx="157">
                  <c:v>130</c:v>
                </c:pt>
                <c:pt idx="158">
                  <c:v>133</c:v>
                </c:pt>
                <c:pt idx="159">
                  <c:v>135</c:v>
                </c:pt>
                <c:pt idx="160">
                  <c:v>136</c:v>
                </c:pt>
                <c:pt idx="161">
                  <c:v>133</c:v>
                </c:pt>
                <c:pt idx="162">
                  <c:v>134</c:v>
                </c:pt>
                <c:pt idx="163">
                  <c:v>136</c:v>
                </c:pt>
                <c:pt idx="164">
                  <c:v>130</c:v>
                </c:pt>
                <c:pt idx="165">
                  <c:v>132</c:v>
                </c:pt>
                <c:pt idx="166">
                  <c:v>134</c:v>
                </c:pt>
                <c:pt idx="167">
                  <c:v>129</c:v>
                </c:pt>
                <c:pt idx="168">
                  <c:v>126</c:v>
                </c:pt>
                <c:pt idx="169">
                  <c:v>123</c:v>
                </c:pt>
                <c:pt idx="170">
                  <c:v>120</c:v>
                </c:pt>
                <c:pt idx="171">
                  <c:v>118</c:v>
                </c:pt>
                <c:pt idx="172">
                  <c:v>109</c:v>
                </c:pt>
                <c:pt idx="173">
                  <c:v>111</c:v>
                </c:pt>
                <c:pt idx="174">
                  <c:v>110</c:v>
                </c:pt>
                <c:pt idx="175">
                  <c:v>111</c:v>
                </c:pt>
                <c:pt idx="176">
                  <c:v>108</c:v>
                </c:pt>
                <c:pt idx="177">
                  <c:v>106</c:v>
                </c:pt>
                <c:pt idx="178">
                  <c:v>102</c:v>
                </c:pt>
                <c:pt idx="179">
                  <c:v>104</c:v>
                </c:pt>
                <c:pt idx="180">
                  <c:v>107</c:v>
                </c:pt>
                <c:pt idx="181">
                  <c:v>105</c:v>
                </c:pt>
                <c:pt idx="182">
                  <c:v>106</c:v>
                </c:pt>
                <c:pt idx="183">
                  <c:v>104</c:v>
                </c:pt>
                <c:pt idx="184">
                  <c:v>97</c:v>
                </c:pt>
                <c:pt idx="185">
                  <c:v>97</c:v>
                </c:pt>
                <c:pt idx="186">
                  <c:v>98</c:v>
                </c:pt>
                <c:pt idx="187">
                  <c:v>93</c:v>
                </c:pt>
                <c:pt idx="188">
                  <c:v>92</c:v>
                </c:pt>
                <c:pt idx="189">
                  <c:v>93</c:v>
                </c:pt>
                <c:pt idx="190">
                  <c:v>93</c:v>
                </c:pt>
                <c:pt idx="191">
                  <c:v>99</c:v>
                </c:pt>
                <c:pt idx="192">
                  <c:v>114</c:v>
                </c:pt>
                <c:pt idx="193">
                  <c:v>109</c:v>
                </c:pt>
                <c:pt idx="194">
                  <c:v>106</c:v>
                </c:pt>
                <c:pt idx="195">
                  <c:v>116</c:v>
                </c:pt>
                <c:pt idx="196">
                  <c:v>125</c:v>
                </c:pt>
                <c:pt idx="197">
                  <c:v>127</c:v>
                </c:pt>
                <c:pt idx="198">
                  <c:v>122</c:v>
                </c:pt>
                <c:pt idx="199">
                  <c:v>115</c:v>
                </c:pt>
                <c:pt idx="200">
                  <c:v>119</c:v>
                </c:pt>
                <c:pt idx="201">
                  <c:v>128</c:v>
                </c:pt>
                <c:pt idx="202">
                  <c:v>130</c:v>
                </c:pt>
                <c:pt idx="203">
                  <c:v>125</c:v>
                </c:pt>
                <c:pt idx="204">
                  <c:v>115</c:v>
                </c:pt>
                <c:pt idx="205">
                  <c:v>115</c:v>
                </c:pt>
                <c:pt idx="206">
                  <c:v>122</c:v>
                </c:pt>
                <c:pt idx="207">
                  <c:v>118</c:v>
                </c:pt>
                <c:pt idx="208">
                  <c:v>115</c:v>
                </c:pt>
                <c:pt idx="209">
                  <c:v>112</c:v>
                </c:pt>
                <c:pt idx="210">
                  <c:v>113</c:v>
                </c:pt>
                <c:pt idx="211">
                  <c:v>113</c:v>
                </c:pt>
                <c:pt idx="212">
                  <c:v>119</c:v>
                </c:pt>
                <c:pt idx="213">
                  <c:v>120</c:v>
                </c:pt>
                <c:pt idx="214">
                  <c:v>117</c:v>
                </c:pt>
                <c:pt idx="215">
                  <c:v>116</c:v>
                </c:pt>
                <c:pt idx="216">
                  <c:v>122</c:v>
                </c:pt>
                <c:pt idx="217">
                  <c:v>114</c:v>
                </c:pt>
                <c:pt idx="218">
                  <c:v>115</c:v>
                </c:pt>
                <c:pt idx="219">
                  <c:v>115</c:v>
                </c:pt>
                <c:pt idx="220">
                  <c:v>113</c:v>
                </c:pt>
                <c:pt idx="221">
                  <c:v>113</c:v>
                </c:pt>
                <c:pt idx="222">
                  <c:v>114</c:v>
                </c:pt>
                <c:pt idx="223">
                  <c:v>114</c:v>
                </c:pt>
                <c:pt idx="224">
                  <c:v>109</c:v>
                </c:pt>
                <c:pt idx="225">
                  <c:v>103</c:v>
                </c:pt>
                <c:pt idx="226">
                  <c:v>105</c:v>
                </c:pt>
                <c:pt idx="227">
                  <c:v>104</c:v>
                </c:pt>
                <c:pt idx="228">
                  <c:v>111</c:v>
                </c:pt>
                <c:pt idx="229">
                  <c:v>111</c:v>
                </c:pt>
                <c:pt idx="230">
                  <c:v>108</c:v>
                </c:pt>
                <c:pt idx="231">
                  <c:v>109</c:v>
                </c:pt>
                <c:pt idx="232">
                  <c:v>111</c:v>
                </c:pt>
                <c:pt idx="233">
                  <c:v>111</c:v>
                </c:pt>
                <c:pt idx="234">
                  <c:v>116</c:v>
                </c:pt>
                <c:pt idx="235">
                  <c:v>115</c:v>
                </c:pt>
                <c:pt idx="236">
                  <c:v>114</c:v>
                </c:pt>
                <c:pt idx="237">
                  <c:v>115</c:v>
                </c:pt>
                <c:pt idx="238">
                  <c:v>114</c:v>
                </c:pt>
                <c:pt idx="239">
                  <c:v>118</c:v>
                </c:pt>
                <c:pt idx="240">
                  <c:v>116</c:v>
                </c:pt>
                <c:pt idx="241">
                  <c:v>118</c:v>
                </c:pt>
                <c:pt idx="242">
                  <c:v>116</c:v>
                </c:pt>
                <c:pt idx="243">
                  <c:v>116</c:v>
                </c:pt>
                <c:pt idx="244">
                  <c:v>113</c:v>
                </c:pt>
                <c:pt idx="245">
                  <c:v>118</c:v>
                </c:pt>
                <c:pt idx="246">
                  <c:v>119</c:v>
                </c:pt>
                <c:pt idx="247">
                  <c:v>118</c:v>
                </c:pt>
                <c:pt idx="248">
                  <c:v>114</c:v>
                </c:pt>
                <c:pt idx="249">
                  <c:v>118</c:v>
                </c:pt>
                <c:pt idx="250">
                  <c:v>114</c:v>
                </c:pt>
                <c:pt idx="251">
                  <c:v>108</c:v>
                </c:pt>
                <c:pt idx="252">
                  <c:v>111</c:v>
                </c:pt>
                <c:pt idx="253">
                  <c:v>109</c:v>
                </c:pt>
                <c:pt idx="254">
                  <c:v>108</c:v>
                </c:pt>
                <c:pt idx="255">
                  <c:v>112</c:v>
                </c:pt>
                <c:pt idx="256">
                  <c:v>108</c:v>
                </c:pt>
                <c:pt idx="257">
                  <c:v>115</c:v>
                </c:pt>
                <c:pt idx="258">
                  <c:v>120</c:v>
                </c:pt>
                <c:pt idx="259">
                  <c:v>120</c:v>
                </c:pt>
                <c:pt idx="260">
                  <c:v>114</c:v>
                </c:pt>
                <c:pt idx="261">
                  <c:v>112</c:v>
                </c:pt>
                <c:pt idx="262">
                  <c:v>110</c:v>
                </c:pt>
                <c:pt idx="263">
                  <c:v>112</c:v>
                </c:pt>
                <c:pt idx="264">
                  <c:v>108</c:v>
                </c:pt>
                <c:pt idx="265">
                  <c:v>104</c:v>
                </c:pt>
                <c:pt idx="266">
                  <c:v>106</c:v>
                </c:pt>
                <c:pt idx="267">
                  <c:v>107</c:v>
                </c:pt>
                <c:pt idx="268">
                  <c:v>110</c:v>
                </c:pt>
                <c:pt idx="269">
                  <c:v>112</c:v>
                </c:pt>
                <c:pt idx="270">
                  <c:v>111</c:v>
                </c:pt>
                <c:pt idx="271">
                  <c:v>109</c:v>
                </c:pt>
                <c:pt idx="272">
                  <c:v>114</c:v>
                </c:pt>
                <c:pt idx="273">
                  <c:v>111</c:v>
                </c:pt>
                <c:pt idx="274">
                  <c:v>112</c:v>
                </c:pt>
                <c:pt idx="275">
                  <c:v>111</c:v>
                </c:pt>
                <c:pt idx="276">
                  <c:v>113</c:v>
                </c:pt>
                <c:pt idx="277">
                  <c:v>108</c:v>
                </c:pt>
                <c:pt idx="278">
                  <c:v>107</c:v>
                </c:pt>
                <c:pt idx="279">
                  <c:v>105</c:v>
                </c:pt>
                <c:pt idx="280">
                  <c:v>105</c:v>
                </c:pt>
                <c:pt idx="281">
                  <c:v>106</c:v>
                </c:pt>
                <c:pt idx="282">
                  <c:v>107</c:v>
                </c:pt>
                <c:pt idx="283">
                  <c:v>107</c:v>
                </c:pt>
                <c:pt idx="284">
                  <c:v>111</c:v>
                </c:pt>
                <c:pt idx="285">
                  <c:v>103</c:v>
                </c:pt>
                <c:pt idx="286">
                  <c:v>99</c:v>
                </c:pt>
                <c:pt idx="287">
                  <c:v>96</c:v>
                </c:pt>
                <c:pt idx="288">
                  <c:v>100</c:v>
                </c:pt>
                <c:pt idx="289">
                  <c:v>97</c:v>
                </c:pt>
                <c:pt idx="290">
                  <c:v>97</c:v>
                </c:pt>
                <c:pt idx="291">
                  <c:v>101</c:v>
                </c:pt>
                <c:pt idx="292">
                  <c:v>101</c:v>
                </c:pt>
                <c:pt idx="293">
                  <c:v>110</c:v>
                </c:pt>
                <c:pt idx="294">
                  <c:v>113</c:v>
                </c:pt>
                <c:pt idx="295">
                  <c:v>113</c:v>
                </c:pt>
                <c:pt idx="296">
                  <c:v>109</c:v>
                </c:pt>
                <c:pt idx="297">
                  <c:v>110</c:v>
                </c:pt>
                <c:pt idx="298">
                  <c:v>112</c:v>
                </c:pt>
                <c:pt idx="299">
                  <c:v>111</c:v>
                </c:pt>
                <c:pt idx="300">
                  <c:v>112</c:v>
                </c:pt>
                <c:pt idx="301">
                  <c:v>110</c:v>
                </c:pt>
                <c:pt idx="302">
                  <c:v>110</c:v>
                </c:pt>
                <c:pt idx="303">
                  <c:v>110</c:v>
                </c:pt>
                <c:pt idx="304">
                  <c:v>108</c:v>
                </c:pt>
                <c:pt idx="305">
                  <c:v>107</c:v>
                </c:pt>
                <c:pt idx="306">
                  <c:v>110</c:v>
                </c:pt>
                <c:pt idx="307">
                  <c:v>111</c:v>
                </c:pt>
                <c:pt idx="308">
                  <c:v>108</c:v>
                </c:pt>
                <c:pt idx="309">
                  <c:v>109</c:v>
                </c:pt>
                <c:pt idx="310">
                  <c:v>108</c:v>
                </c:pt>
                <c:pt idx="311">
                  <c:v>105</c:v>
                </c:pt>
                <c:pt idx="312">
                  <c:v>105</c:v>
                </c:pt>
                <c:pt idx="313">
                  <c:v>107</c:v>
                </c:pt>
                <c:pt idx="314">
                  <c:v>108</c:v>
                </c:pt>
                <c:pt idx="315">
                  <c:v>110</c:v>
                </c:pt>
                <c:pt idx="316">
                  <c:v>109</c:v>
                </c:pt>
                <c:pt idx="317">
                  <c:v>111</c:v>
                </c:pt>
                <c:pt idx="318">
                  <c:v>112</c:v>
                </c:pt>
                <c:pt idx="319">
                  <c:v>109</c:v>
                </c:pt>
                <c:pt idx="320">
                  <c:v>108</c:v>
                </c:pt>
                <c:pt idx="321">
                  <c:v>111</c:v>
                </c:pt>
                <c:pt idx="322">
                  <c:v>110</c:v>
                </c:pt>
                <c:pt idx="323">
                  <c:v>103</c:v>
                </c:pt>
                <c:pt idx="324">
                  <c:v>99</c:v>
                </c:pt>
                <c:pt idx="325">
                  <c:v>101</c:v>
                </c:pt>
                <c:pt idx="326">
                  <c:v>100</c:v>
                </c:pt>
                <c:pt idx="327">
                  <c:v>98</c:v>
                </c:pt>
                <c:pt idx="328">
                  <c:v>99</c:v>
                </c:pt>
                <c:pt idx="329">
                  <c:v>98</c:v>
                </c:pt>
                <c:pt idx="330">
                  <c:v>100</c:v>
                </c:pt>
                <c:pt idx="331">
                  <c:v>93</c:v>
                </c:pt>
                <c:pt idx="332">
                  <c:v>100</c:v>
                </c:pt>
                <c:pt idx="333">
                  <c:v>97</c:v>
                </c:pt>
                <c:pt idx="334">
                  <c:v>100</c:v>
                </c:pt>
                <c:pt idx="335">
                  <c:v>102</c:v>
                </c:pt>
                <c:pt idx="336">
                  <c:v>102</c:v>
                </c:pt>
                <c:pt idx="337">
                  <c:v>104</c:v>
                </c:pt>
                <c:pt idx="338">
                  <c:v>101</c:v>
                </c:pt>
                <c:pt idx="339">
                  <c:v>105</c:v>
                </c:pt>
                <c:pt idx="340">
                  <c:v>109</c:v>
                </c:pt>
                <c:pt idx="341">
                  <c:v>115</c:v>
                </c:pt>
                <c:pt idx="342">
                  <c:v>112</c:v>
                </c:pt>
                <c:pt idx="343">
                  <c:v>114</c:v>
                </c:pt>
                <c:pt idx="344">
                  <c:v>113</c:v>
                </c:pt>
                <c:pt idx="345">
                  <c:v>117</c:v>
                </c:pt>
                <c:pt idx="346">
                  <c:v>125</c:v>
                </c:pt>
                <c:pt idx="347">
                  <c:v>118</c:v>
                </c:pt>
                <c:pt idx="348">
                  <c:v>123</c:v>
                </c:pt>
                <c:pt idx="349">
                  <c:v>117</c:v>
                </c:pt>
                <c:pt idx="350">
                  <c:v>117</c:v>
                </c:pt>
                <c:pt idx="351">
                  <c:v>118</c:v>
                </c:pt>
                <c:pt idx="352">
                  <c:v>118</c:v>
                </c:pt>
                <c:pt idx="353">
                  <c:v>118</c:v>
                </c:pt>
                <c:pt idx="354">
                  <c:v>124</c:v>
                </c:pt>
                <c:pt idx="355">
                  <c:v>120</c:v>
                </c:pt>
                <c:pt idx="356">
                  <c:v>126</c:v>
                </c:pt>
                <c:pt idx="357">
                  <c:v>123</c:v>
                </c:pt>
                <c:pt idx="358">
                  <c:v>128</c:v>
                </c:pt>
                <c:pt idx="359">
                  <c:v>128</c:v>
                </c:pt>
                <c:pt idx="360">
                  <c:v>129</c:v>
                </c:pt>
                <c:pt idx="361">
                  <c:v>135</c:v>
                </c:pt>
                <c:pt idx="362">
                  <c:v>127</c:v>
                </c:pt>
                <c:pt idx="363">
                  <c:v>126</c:v>
                </c:pt>
                <c:pt idx="364">
                  <c:v>127</c:v>
                </c:pt>
                <c:pt idx="365">
                  <c:v>121</c:v>
                </c:pt>
                <c:pt idx="366">
                  <c:v>125</c:v>
                </c:pt>
                <c:pt idx="367">
                  <c:v>126</c:v>
                </c:pt>
                <c:pt idx="368">
                  <c:v>124</c:v>
                </c:pt>
                <c:pt idx="369">
                  <c:v>127</c:v>
                </c:pt>
                <c:pt idx="370">
                  <c:v>127</c:v>
                </c:pt>
                <c:pt idx="371">
                  <c:v>130</c:v>
                </c:pt>
                <c:pt idx="372">
                  <c:v>126</c:v>
                </c:pt>
                <c:pt idx="373">
                  <c:v>124</c:v>
                </c:pt>
                <c:pt idx="374">
                  <c:v>122</c:v>
                </c:pt>
                <c:pt idx="375">
                  <c:v>119</c:v>
                </c:pt>
                <c:pt idx="376">
                  <c:v>122</c:v>
                </c:pt>
                <c:pt idx="377">
                  <c:v>118</c:v>
                </c:pt>
                <c:pt idx="378">
                  <c:v>122</c:v>
                </c:pt>
                <c:pt idx="379">
                  <c:v>118</c:v>
                </c:pt>
                <c:pt idx="380">
                  <c:v>116</c:v>
                </c:pt>
                <c:pt idx="381">
                  <c:v>118</c:v>
                </c:pt>
                <c:pt idx="382">
                  <c:v>123</c:v>
                </c:pt>
                <c:pt idx="383">
                  <c:v>123</c:v>
                </c:pt>
                <c:pt idx="384">
                  <c:v>123</c:v>
                </c:pt>
                <c:pt idx="385">
                  <c:v>117</c:v>
                </c:pt>
                <c:pt idx="386">
                  <c:v>121</c:v>
                </c:pt>
                <c:pt idx="387">
                  <c:v>119</c:v>
                </c:pt>
                <c:pt idx="388">
                  <c:v>115</c:v>
                </c:pt>
                <c:pt idx="389">
                  <c:v>115</c:v>
                </c:pt>
                <c:pt idx="390">
                  <c:v>111</c:v>
                </c:pt>
                <c:pt idx="391">
                  <c:v>113</c:v>
                </c:pt>
                <c:pt idx="392">
                  <c:v>109</c:v>
                </c:pt>
                <c:pt idx="393">
                  <c:v>112</c:v>
                </c:pt>
                <c:pt idx="394">
                  <c:v>112</c:v>
                </c:pt>
                <c:pt idx="395">
                  <c:v>113</c:v>
                </c:pt>
                <c:pt idx="396">
                  <c:v>111</c:v>
                </c:pt>
                <c:pt idx="397">
                  <c:v>109</c:v>
                </c:pt>
                <c:pt idx="398">
                  <c:v>106</c:v>
                </c:pt>
                <c:pt idx="399">
                  <c:v>104</c:v>
                </c:pt>
                <c:pt idx="400">
                  <c:v>106</c:v>
                </c:pt>
                <c:pt idx="401">
                  <c:v>104</c:v>
                </c:pt>
                <c:pt idx="402">
                  <c:v>103</c:v>
                </c:pt>
                <c:pt idx="403">
                  <c:v>102</c:v>
                </c:pt>
                <c:pt idx="404">
                  <c:v>101</c:v>
                </c:pt>
                <c:pt idx="405">
                  <c:v>105</c:v>
                </c:pt>
                <c:pt idx="406">
                  <c:v>102</c:v>
                </c:pt>
                <c:pt idx="407">
                  <c:v>100</c:v>
                </c:pt>
                <c:pt idx="408">
                  <c:v>104</c:v>
                </c:pt>
                <c:pt idx="409">
                  <c:v>103</c:v>
                </c:pt>
                <c:pt idx="410">
                  <c:v>101</c:v>
                </c:pt>
                <c:pt idx="411">
                  <c:v>105</c:v>
                </c:pt>
                <c:pt idx="412">
                  <c:v>105</c:v>
                </c:pt>
                <c:pt idx="413">
                  <c:v>108</c:v>
                </c:pt>
                <c:pt idx="414">
                  <c:v>106</c:v>
                </c:pt>
                <c:pt idx="415">
                  <c:v>110</c:v>
                </c:pt>
                <c:pt idx="416">
                  <c:v>108</c:v>
                </c:pt>
                <c:pt idx="417">
                  <c:v>107</c:v>
                </c:pt>
                <c:pt idx="418">
                  <c:v>108</c:v>
                </c:pt>
                <c:pt idx="419">
                  <c:v>102</c:v>
                </c:pt>
                <c:pt idx="420">
                  <c:v>104</c:v>
                </c:pt>
                <c:pt idx="421">
                  <c:v>105</c:v>
                </c:pt>
                <c:pt idx="422">
                  <c:v>107</c:v>
                </c:pt>
                <c:pt idx="423">
                  <c:v>107</c:v>
                </c:pt>
                <c:pt idx="424">
                  <c:v>111</c:v>
                </c:pt>
                <c:pt idx="425">
                  <c:v>106</c:v>
                </c:pt>
                <c:pt idx="426">
                  <c:v>106</c:v>
                </c:pt>
                <c:pt idx="427">
                  <c:v>104</c:v>
                </c:pt>
                <c:pt idx="428">
                  <c:v>106</c:v>
                </c:pt>
                <c:pt idx="429">
                  <c:v>110</c:v>
                </c:pt>
                <c:pt idx="430">
                  <c:v>109</c:v>
                </c:pt>
                <c:pt idx="431">
                  <c:v>115</c:v>
                </c:pt>
                <c:pt idx="432">
                  <c:v>117</c:v>
                </c:pt>
                <c:pt idx="433">
                  <c:v>118</c:v>
                </c:pt>
                <c:pt idx="434">
                  <c:v>118</c:v>
                </c:pt>
                <c:pt idx="435">
                  <c:v>114</c:v>
                </c:pt>
                <c:pt idx="436">
                  <c:v>115</c:v>
                </c:pt>
                <c:pt idx="437">
                  <c:v>114</c:v>
                </c:pt>
                <c:pt idx="438">
                  <c:v>116</c:v>
                </c:pt>
                <c:pt idx="439">
                  <c:v>115</c:v>
                </c:pt>
                <c:pt idx="440">
                  <c:v>118</c:v>
                </c:pt>
                <c:pt idx="441">
                  <c:v>114</c:v>
                </c:pt>
                <c:pt idx="442">
                  <c:v>110</c:v>
                </c:pt>
                <c:pt idx="443">
                  <c:v>109</c:v>
                </c:pt>
                <c:pt idx="444">
                  <c:v>106</c:v>
                </c:pt>
                <c:pt idx="445">
                  <c:v>107</c:v>
                </c:pt>
                <c:pt idx="446">
                  <c:v>106</c:v>
                </c:pt>
                <c:pt idx="447">
                  <c:v>107</c:v>
                </c:pt>
                <c:pt idx="448">
                  <c:v>106</c:v>
                </c:pt>
                <c:pt idx="449">
                  <c:v>107</c:v>
                </c:pt>
                <c:pt idx="450">
                  <c:v>105</c:v>
                </c:pt>
                <c:pt idx="451">
                  <c:v>106</c:v>
                </c:pt>
                <c:pt idx="452">
                  <c:v>105</c:v>
                </c:pt>
                <c:pt idx="453">
                  <c:v>106</c:v>
                </c:pt>
                <c:pt idx="454">
                  <c:v>107</c:v>
                </c:pt>
                <c:pt idx="455">
                  <c:v>108</c:v>
                </c:pt>
                <c:pt idx="456">
                  <c:v>110</c:v>
                </c:pt>
                <c:pt idx="457">
                  <c:v>111</c:v>
                </c:pt>
                <c:pt idx="458">
                  <c:v>115</c:v>
                </c:pt>
                <c:pt idx="459">
                  <c:v>114</c:v>
                </c:pt>
                <c:pt idx="460">
                  <c:v>114</c:v>
                </c:pt>
                <c:pt idx="461">
                  <c:v>109</c:v>
                </c:pt>
                <c:pt idx="462">
                  <c:v>109</c:v>
                </c:pt>
                <c:pt idx="463">
                  <c:v>108</c:v>
                </c:pt>
                <c:pt idx="464">
                  <c:v>111</c:v>
                </c:pt>
                <c:pt idx="465">
                  <c:v>110</c:v>
                </c:pt>
                <c:pt idx="466">
                  <c:v>112</c:v>
                </c:pt>
                <c:pt idx="467">
                  <c:v>112</c:v>
                </c:pt>
                <c:pt idx="468">
                  <c:v>114</c:v>
                </c:pt>
                <c:pt idx="469">
                  <c:v>110</c:v>
                </c:pt>
                <c:pt idx="470">
                  <c:v>108</c:v>
                </c:pt>
                <c:pt idx="471">
                  <c:v>113</c:v>
                </c:pt>
                <c:pt idx="472">
                  <c:v>115</c:v>
                </c:pt>
                <c:pt idx="473">
                  <c:v>116</c:v>
                </c:pt>
                <c:pt idx="474">
                  <c:v>115</c:v>
                </c:pt>
                <c:pt idx="475">
                  <c:v>117</c:v>
                </c:pt>
                <c:pt idx="476">
                  <c:v>119</c:v>
                </c:pt>
                <c:pt idx="477">
                  <c:v>119</c:v>
                </c:pt>
                <c:pt idx="478">
                  <c:v>115</c:v>
                </c:pt>
                <c:pt idx="479">
                  <c:v>113</c:v>
                </c:pt>
                <c:pt idx="480">
                  <c:v>116</c:v>
                </c:pt>
                <c:pt idx="481">
                  <c:v>116</c:v>
                </c:pt>
                <c:pt idx="482">
                  <c:v>114</c:v>
                </c:pt>
                <c:pt idx="483">
                  <c:v>109</c:v>
                </c:pt>
                <c:pt idx="484">
                  <c:v>108</c:v>
                </c:pt>
                <c:pt idx="485">
                  <c:v>103</c:v>
                </c:pt>
                <c:pt idx="486">
                  <c:v>106</c:v>
                </c:pt>
                <c:pt idx="487">
                  <c:v>109</c:v>
                </c:pt>
                <c:pt idx="488">
                  <c:v>101</c:v>
                </c:pt>
                <c:pt idx="489">
                  <c:v>98</c:v>
                </c:pt>
                <c:pt idx="490">
                  <c:v>98</c:v>
                </c:pt>
                <c:pt idx="491">
                  <c:v>102</c:v>
                </c:pt>
                <c:pt idx="492">
                  <c:v>98</c:v>
                </c:pt>
                <c:pt idx="493">
                  <c:v>98</c:v>
                </c:pt>
                <c:pt idx="494">
                  <c:v>99</c:v>
                </c:pt>
                <c:pt idx="495">
                  <c:v>95</c:v>
                </c:pt>
                <c:pt idx="496">
                  <c:v>98</c:v>
                </c:pt>
                <c:pt idx="497">
                  <c:v>95</c:v>
                </c:pt>
                <c:pt idx="498">
                  <c:v>92</c:v>
                </c:pt>
                <c:pt idx="499">
                  <c:v>96</c:v>
                </c:pt>
                <c:pt idx="500">
                  <c:v>96</c:v>
                </c:pt>
                <c:pt idx="501">
                  <c:v>96</c:v>
                </c:pt>
                <c:pt idx="502">
                  <c:v>99</c:v>
                </c:pt>
                <c:pt idx="503">
                  <c:v>103</c:v>
                </c:pt>
                <c:pt idx="504">
                  <c:v>106</c:v>
                </c:pt>
                <c:pt idx="505">
                  <c:v>104</c:v>
                </c:pt>
                <c:pt idx="506">
                  <c:v>105</c:v>
                </c:pt>
                <c:pt idx="507">
                  <c:v>102</c:v>
                </c:pt>
                <c:pt idx="508">
                  <c:v>99</c:v>
                </c:pt>
                <c:pt idx="509">
                  <c:v>101</c:v>
                </c:pt>
                <c:pt idx="510">
                  <c:v>98</c:v>
                </c:pt>
                <c:pt idx="511">
                  <c:v>104</c:v>
                </c:pt>
                <c:pt idx="512">
                  <c:v>100</c:v>
                </c:pt>
                <c:pt idx="513">
                  <c:v>101</c:v>
                </c:pt>
                <c:pt idx="514">
                  <c:v>97</c:v>
                </c:pt>
                <c:pt idx="515">
                  <c:v>98</c:v>
                </c:pt>
                <c:pt idx="516">
                  <c:v>94</c:v>
                </c:pt>
                <c:pt idx="517">
                  <c:v>99</c:v>
                </c:pt>
                <c:pt idx="518">
                  <c:v>98</c:v>
                </c:pt>
                <c:pt idx="519">
                  <c:v>99</c:v>
                </c:pt>
                <c:pt idx="520">
                  <c:v>103</c:v>
                </c:pt>
                <c:pt idx="521">
                  <c:v>99</c:v>
                </c:pt>
                <c:pt idx="522">
                  <c:v>99</c:v>
                </c:pt>
                <c:pt idx="523">
                  <c:v>99</c:v>
                </c:pt>
                <c:pt idx="524">
                  <c:v>99</c:v>
                </c:pt>
                <c:pt idx="525">
                  <c:v>100</c:v>
                </c:pt>
                <c:pt idx="526">
                  <c:v>102</c:v>
                </c:pt>
                <c:pt idx="527">
                  <c:v>98</c:v>
                </c:pt>
                <c:pt idx="528">
                  <c:v>98</c:v>
                </c:pt>
                <c:pt idx="529">
                  <c:v>97</c:v>
                </c:pt>
                <c:pt idx="530">
                  <c:v>100</c:v>
                </c:pt>
                <c:pt idx="531">
                  <c:v>99</c:v>
                </c:pt>
                <c:pt idx="532">
                  <c:v>100</c:v>
                </c:pt>
                <c:pt idx="533">
                  <c:v>101</c:v>
                </c:pt>
                <c:pt idx="534">
                  <c:v>99</c:v>
                </c:pt>
                <c:pt idx="535">
                  <c:v>97</c:v>
                </c:pt>
                <c:pt idx="536">
                  <c:v>98</c:v>
                </c:pt>
                <c:pt idx="537">
                  <c:v>103</c:v>
                </c:pt>
                <c:pt idx="538">
                  <c:v>119</c:v>
                </c:pt>
                <c:pt idx="539">
                  <c:v>111</c:v>
                </c:pt>
                <c:pt idx="540">
                  <c:v>111</c:v>
                </c:pt>
                <c:pt idx="541">
                  <c:v>114</c:v>
                </c:pt>
                <c:pt idx="542">
                  <c:v>116</c:v>
                </c:pt>
                <c:pt idx="543">
                  <c:v>114</c:v>
                </c:pt>
                <c:pt idx="544">
                  <c:v>115</c:v>
                </c:pt>
                <c:pt idx="545">
                  <c:v>111</c:v>
                </c:pt>
                <c:pt idx="546">
                  <c:v>106</c:v>
                </c:pt>
                <c:pt idx="547">
                  <c:v>109</c:v>
                </c:pt>
                <c:pt idx="548">
                  <c:v>114</c:v>
                </c:pt>
                <c:pt idx="549">
                  <c:v>112</c:v>
                </c:pt>
                <c:pt idx="550">
                  <c:v>111</c:v>
                </c:pt>
                <c:pt idx="551">
                  <c:v>109</c:v>
                </c:pt>
                <c:pt idx="552">
                  <c:v>107</c:v>
                </c:pt>
                <c:pt idx="553">
                  <c:v>108</c:v>
                </c:pt>
                <c:pt idx="554">
                  <c:v>110</c:v>
                </c:pt>
                <c:pt idx="555">
                  <c:v>102</c:v>
                </c:pt>
                <c:pt idx="556">
                  <c:v>100</c:v>
                </c:pt>
                <c:pt idx="557">
                  <c:v>102</c:v>
                </c:pt>
                <c:pt idx="558">
                  <c:v>101</c:v>
                </c:pt>
                <c:pt idx="559">
                  <c:v>100</c:v>
                </c:pt>
                <c:pt idx="560">
                  <c:v>101</c:v>
                </c:pt>
                <c:pt idx="561">
                  <c:v>99</c:v>
                </c:pt>
                <c:pt idx="562">
                  <c:v>99</c:v>
                </c:pt>
                <c:pt idx="563">
                  <c:v>99</c:v>
                </c:pt>
                <c:pt idx="564">
                  <c:v>100</c:v>
                </c:pt>
                <c:pt idx="565">
                  <c:v>99</c:v>
                </c:pt>
                <c:pt idx="566">
                  <c:v>94</c:v>
                </c:pt>
                <c:pt idx="567">
                  <c:v>98</c:v>
                </c:pt>
                <c:pt idx="568">
                  <c:v>96</c:v>
                </c:pt>
                <c:pt idx="569">
                  <c:v>96</c:v>
                </c:pt>
                <c:pt idx="570">
                  <c:v>96</c:v>
                </c:pt>
                <c:pt idx="571">
                  <c:v>97</c:v>
                </c:pt>
                <c:pt idx="572">
                  <c:v>96</c:v>
                </c:pt>
                <c:pt idx="573">
                  <c:v>97</c:v>
                </c:pt>
                <c:pt idx="574">
                  <c:v>95</c:v>
                </c:pt>
                <c:pt idx="575">
                  <c:v>96</c:v>
                </c:pt>
                <c:pt idx="576">
                  <c:v>95</c:v>
                </c:pt>
                <c:pt idx="577">
                  <c:v>96</c:v>
                </c:pt>
                <c:pt idx="578">
                  <c:v>94</c:v>
                </c:pt>
                <c:pt idx="579">
                  <c:v>93</c:v>
                </c:pt>
                <c:pt idx="580">
                  <c:v>94</c:v>
                </c:pt>
                <c:pt idx="581">
                  <c:v>99</c:v>
                </c:pt>
                <c:pt idx="582">
                  <c:v>99</c:v>
                </c:pt>
                <c:pt idx="583">
                  <c:v>97</c:v>
                </c:pt>
                <c:pt idx="584">
                  <c:v>96</c:v>
                </c:pt>
                <c:pt idx="585">
                  <c:v>100</c:v>
                </c:pt>
                <c:pt idx="586">
                  <c:v>97</c:v>
                </c:pt>
                <c:pt idx="587">
                  <c:v>97</c:v>
                </c:pt>
                <c:pt idx="588">
                  <c:v>94</c:v>
                </c:pt>
                <c:pt idx="589">
                  <c:v>95</c:v>
                </c:pt>
                <c:pt idx="590">
                  <c:v>93</c:v>
                </c:pt>
                <c:pt idx="591">
                  <c:v>93</c:v>
                </c:pt>
                <c:pt idx="592">
                  <c:v>94</c:v>
                </c:pt>
                <c:pt idx="593">
                  <c:v>96</c:v>
                </c:pt>
                <c:pt idx="594">
                  <c:v>92</c:v>
                </c:pt>
                <c:pt idx="595">
                  <c:v>86</c:v>
                </c:pt>
                <c:pt idx="596">
                  <c:v>93</c:v>
                </c:pt>
                <c:pt idx="597">
                  <c:v>86</c:v>
                </c:pt>
                <c:pt idx="598">
                  <c:v>86</c:v>
                </c:pt>
                <c:pt idx="599">
                  <c:v>89</c:v>
                </c:pt>
                <c:pt idx="600">
                  <c:v>88</c:v>
                </c:pt>
                <c:pt idx="601">
                  <c:v>88</c:v>
                </c:pt>
                <c:pt idx="602">
                  <c:v>87</c:v>
                </c:pt>
                <c:pt idx="603">
                  <c:v>87</c:v>
                </c:pt>
                <c:pt idx="604">
                  <c:v>84</c:v>
                </c:pt>
                <c:pt idx="605">
                  <c:v>89</c:v>
                </c:pt>
                <c:pt idx="606">
                  <c:v>86</c:v>
                </c:pt>
                <c:pt idx="607">
                  <c:v>90</c:v>
                </c:pt>
                <c:pt idx="608">
                  <c:v>89</c:v>
                </c:pt>
                <c:pt idx="609">
                  <c:v>99</c:v>
                </c:pt>
                <c:pt idx="610">
                  <c:v>93</c:v>
                </c:pt>
                <c:pt idx="611">
                  <c:v>87</c:v>
                </c:pt>
                <c:pt idx="612">
                  <c:v>100</c:v>
                </c:pt>
                <c:pt idx="613">
                  <c:v>98</c:v>
                </c:pt>
                <c:pt idx="614">
                  <c:v>95</c:v>
                </c:pt>
                <c:pt idx="615">
                  <c:v>95</c:v>
                </c:pt>
                <c:pt idx="616">
                  <c:v>97</c:v>
                </c:pt>
                <c:pt idx="617">
                  <c:v>94</c:v>
                </c:pt>
                <c:pt idx="618">
                  <c:v>90</c:v>
                </c:pt>
                <c:pt idx="619">
                  <c:v>98</c:v>
                </c:pt>
                <c:pt idx="620">
                  <c:v>101</c:v>
                </c:pt>
                <c:pt idx="621">
                  <c:v>98</c:v>
                </c:pt>
                <c:pt idx="622">
                  <c:v>98</c:v>
                </c:pt>
                <c:pt idx="623">
                  <c:v>94</c:v>
                </c:pt>
                <c:pt idx="624">
                  <c:v>101</c:v>
                </c:pt>
                <c:pt idx="625">
                  <c:v>102</c:v>
                </c:pt>
                <c:pt idx="626">
                  <c:v>103</c:v>
                </c:pt>
                <c:pt idx="627">
                  <c:v>98</c:v>
                </c:pt>
                <c:pt idx="628">
                  <c:v>92</c:v>
                </c:pt>
                <c:pt idx="629">
                  <c:v>92</c:v>
                </c:pt>
                <c:pt idx="630">
                  <c:v>102</c:v>
                </c:pt>
                <c:pt idx="631">
                  <c:v>95</c:v>
                </c:pt>
                <c:pt idx="632">
                  <c:v>92</c:v>
                </c:pt>
                <c:pt idx="633">
                  <c:v>97</c:v>
                </c:pt>
                <c:pt idx="634">
                  <c:v>101</c:v>
                </c:pt>
                <c:pt idx="635">
                  <c:v>96</c:v>
                </c:pt>
                <c:pt idx="636">
                  <c:v>103</c:v>
                </c:pt>
                <c:pt idx="637">
                  <c:v>101</c:v>
                </c:pt>
                <c:pt idx="638">
                  <c:v>104</c:v>
                </c:pt>
                <c:pt idx="639">
                  <c:v>105</c:v>
                </c:pt>
                <c:pt idx="640">
                  <c:v>109</c:v>
                </c:pt>
                <c:pt idx="641">
                  <c:v>113</c:v>
                </c:pt>
                <c:pt idx="642">
                  <c:v>127</c:v>
                </c:pt>
                <c:pt idx="643">
                  <c:v>131</c:v>
                </c:pt>
                <c:pt idx="644">
                  <c:v>133</c:v>
                </c:pt>
                <c:pt idx="645">
                  <c:v>134</c:v>
                </c:pt>
                <c:pt idx="646">
                  <c:v>135</c:v>
                </c:pt>
                <c:pt idx="647">
                  <c:v>130</c:v>
                </c:pt>
                <c:pt idx="648">
                  <c:v>129</c:v>
                </c:pt>
                <c:pt idx="649">
                  <c:v>124</c:v>
                </c:pt>
                <c:pt idx="650">
                  <c:v>122</c:v>
                </c:pt>
                <c:pt idx="651">
                  <c:v>113</c:v>
                </c:pt>
                <c:pt idx="652">
                  <c:v>119</c:v>
                </c:pt>
                <c:pt idx="653">
                  <c:v>122</c:v>
                </c:pt>
                <c:pt idx="654">
                  <c:v>123</c:v>
                </c:pt>
                <c:pt idx="655">
                  <c:v>130</c:v>
                </c:pt>
                <c:pt idx="656">
                  <c:v>133</c:v>
                </c:pt>
                <c:pt idx="657">
                  <c:v>152</c:v>
                </c:pt>
                <c:pt idx="658">
                  <c:v>143</c:v>
                </c:pt>
                <c:pt idx="659">
                  <c:v>145</c:v>
                </c:pt>
                <c:pt idx="660">
                  <c:v>149</c:v>
                </c:pt>
                <c:pt idx="661">
                  <c:v>139</c:v>
                </c:pt>
                <c:pt idx="662">
                  <c:v>140</c:v>
                </c:pt>
                <c:pt idx="663">
                  <c:v>139</c:v>
                </c:pt>
                <c:pt idx="664">
                  <c:v>140</c:v>
                </c:pt>
                <c:pt idx="665">
                  <c:v>144</c:v>
                </c:pt>
                <c:pt idx="666">
                  <c:v>140</c:v>
                </c:pt>
                <c:pt idx="667">
                  <c:v>143</c:v>
                </c:pt>
                <c:pt idx="668">
                  <c:v>134</c:v>
                </c:pt>
                <c:pt idx="669">
                  <c:v>136</c:v>
                </c:pt>
                <c:pt idx="670">
                  <c:v>143</c:v>
                </c:pt>
                <c:pt idx="671">
                  <c:v>140</c:v>
                </c:pt>
                <c:pt idx="672">
                  <c:v>145</c:v>
                </c:pt>
                <c:pt idx="673">
                  <c:v>152</c:v>
                </c:pt>
                <c:pt idx="674">
                  <c:v>148</c:v>
                </c:pt>
                <c:pt idx="675">
                  <c:v>141</c:v>
                </c:pt>
                <c:pt idx="676">
                  <c:v>132</c:v>
                </c:pt>
                <c:pt idx="677">
                  <c:v>136</c:v>
                </c:pt>
                <c:pt idx="678">
                  <c:v>135</c:v>
                </c:pt>
                <c:pt idx="679">
                  <c:v>128</c:v>
                </c:pt>
                <c:pt idx="680">
                  <c:v>122</c:v>
                </c:pt>
                <c:pt idx="681">
                  <c:v>114</c:v>
                </c:pt>
                <c:pt idx="682">
                  <c:v>122</c:v>
                </c:pt>
                <c:pt idx="683">
                  <c:v>119</c:v>
                </c:pt>
                <c:pt idx="684">
                  <c:v>119</c:v>
                </c:pt>
                <c:pt idx="685">
                  <c:v>122</c:v>
                </c:pt>
                <c:pt idx="686">
                  <c:v>125</c:v>
                </c:pt>
                <c:pt idx="687">
                  <c:v>124</c:v>
                </c:pt>
              </c:numCache>
            </c:numRef>
          </c:val>
          <c:smooth val="0"/>
          <c:extLst>
            <c:ext xmlns:c16="http://schemas.microsoft.com/office/drawing/2014/chart" uri="{C3380CC4-5D6E-409C-BE32-E72D297353CC}">
              <c16:uniqueId val="{00000002-337A-4C0B-B5A9-3098CECA88A7}"/>
            </c:ext>
          </c:extLst>
        </c:ser>
        <c:ser>
          <c:idx val="3"/>
          <c:order val="3"/>
          <c:tx>
            <c:strRef>
              <c:f>'Figure 1.2.6'!$F$4</c:f>
              <c:strCache>
                <c:ptCount val="1"/>
                <c:pt idx="0">
                  <c:v>EMBI+ Asia</c:v>
                </c:pt>
              </c:strCache>
            </c:strRef>
          </c:tx>
          <c:spPr>
            <a:ln w="25400">
              <a:solidFill>
                <a:srgbClr val="800000"/>
              </a:solidFill>
              <a:prstDash val="solid"/>
            </a:ln>
          </c:spPr>
          <c:marker>
            <c:symbol val="none"/>
          </c:marker>
          <c:cat>
            <c:strRef>
              <c:f>'Figure 1.2.6'!$B$5:$B$692</c:f>
              <c:strCache>
                <c:ptCount val="688"/>
                <c:pt idx="0">
                  <c:v>03.01.2005</c:v>
                </c:pt>
                <c:pt idx="1">
                  <c:v>04.01.2005</c:v>
                </c:pt>
                <c:pt idx="2">
                  <c:v>05.01.2005</c:v>
                </c:pt>
                <c:pt idx="3">
                  <c:v>06.01.2005</c:v>
                </c:pt>
                <c:pt idx="4">
                  <c:v>07.01.2005</c:v>
                </c:pt>
                <c:pt idx="5">
                  <c:v>10.01.2005</c:v>
                </c:pt>
                <c:pt idx="6">
                  <c:v>11.01.2005</c:v>
                </c:pt>
                <c:pt idx="7">
                  <c:v>12.01.2005</c:v>
                </c:pt>
                <c:pt idx="8">
                  <c:v>13.01.2005</c:v>
                </c:pt>
                <c:pt idx="9">
                  <c:v>14.01.2005</c:v>
                </c:pt>
                <c:pt idx="10">
                  <c:v>18.01.2005</c:v>
                </c:pt>
                <c:pt idx="11">
                  <c:v>19.01.2005</c:v>
                </c:pt>
                <c:pt idx="12">
                  <c:v>20.01.2005</c:v>
                </c:pt>
                <c:pt idx="13">
                  <c:v>21.01.2005</c:v>
                </c:pt>
                <c:pt idx="14">
                  <c:v>24.01.2005</c:v>
                </c:pt>
                <c:pt idx="15">
                  <c:v>25.01.2005</c:v>
                </c:pt>
                <c:pt idx="16">
                  <c:v>26.01.2005</c:v>
                </c:pt>
                <c:pt idx="17">
                  <c:v>27.01.2005</c:v>
                </c:pt>
                <c:pt idx="18">
                  <c:v>28.01.2005</c:v>
                </c:pt>
                <c:pt idx="19">
                  <c:v>31.01.2005</c:v>
                </c:pt>
                <c:pt idx="20">
                  <c:v>01.02.2005</c:v>
                </c:pt>
                <c:pt idx="21">
                  <c:v>02.02.2005</c:v>
                </c:pt>
                <c:pt idx="22">
                  <c:v>03.02.2005</c:v>
                </c:pt>
                <c:pt idx="23">
                  <c:v>04.02.2005</c:v>
                </c:pt>
                <c:pt idx="24">
                  <c:v>07.02.2005</c:v>
                </c:pt>
                <c:pt idx="25">
                  <c:v>08.02.2005</c:v>
                </c:pt>
                <c:pt idx="26">
                  <c:v>09.02.2005</c:v>
                </c:pt>
                <c:pt idx="27">
                  <c:v>10.02.2005</c:v>
                </c:pt>
                <c:pt idx="28">
                  <c:v>11.02.2005</c:v>
                </c:pt>
                <c:pt idx="29">
                  <c:v>14.02.2005</c:v>
                </c:pt>
                <c:pt idx="30">
                  <c:v>15.02.2005</c:v>
                </c:pt>
                <c:pt idx="31">
                  <c:v>16.02.2005</c:v>
                </c:pt>
                <c:pt idx="32">
                  <c:v>17.02.2005</c:v>
                </c:pt>
                <c:pt idx="33">
                  <c:v>18.02.2005</c:v>
                </c:pt>
                <c:pt idx="34">
                  <c:v>22.02.2005</c:v>
                </c:pt>
                <c:pt idx="35">
                  <c:v>23.02.2005</c:v>
                </c:pt>
                <c:pt idx="36">
                  <c:v>24.02.2005</c:v>
                </c:pt>
                <c:pt idx="37">
                  <c:v>25.02.2005</c:v>
                </c:pt>
                <c:pt idx="38">
                  <c:v>28.02.2005</c:v>
                </c:pt>
                <c:pt idx="39">
                  <c:v>01.03.2005</c:v>
                </c:pt>
                <c:pt idx="40">
                  <c:v>02.03.2005</c:v>
                </c:pt>
                <c:pt idx="41">
                  <c:v>03.03.2005</c:v>
                </c:pt>
                <c:pt idx="42">
                  <c:v>04.03.2005</c:v>
                </c:pt>
                <c:pt idx="43">
                  <c:v>07.03.2005</c:v>
                </c:pt>
                <c:pt idx="44">
                  <c:v>08.03.2005</c:v>
                </c:pt>
                <c:pt idx="45">
                  <c:v>09.03.2005</c:v>
                </c:pt>
                <c:pt idx="46">
                  <c:v>10.03.2005</c:v>
                </c:pt>
                <c:pt idx="47">
                  <c:v>11.03.2005</c:v>
                </c:pt>
                <c:pt idx="48">
                  <c:v>14.03.2005</c:v>
                </c:pt>
                <c:pt idx="49">
                  <c:v>15.03.2005</c:v>
                </c:pt>
                <c:pt idx="50">
                  <c:v>16.03.2005</c:v>
                </c:pt>
                <c:pt idx="51">
                  <c:v>17.03.2005</c:v>
                </c:pt>
                <c:pt idx="52">
                  <c:v>18.03.2005</c:v>
                </c:pt>
                <c:pt idx="53">
                  <c:v>21.03.2005</c:v>
                </c:pt>
                <c:pt idx="54">
                  <c:v>22.03.2005</c:v>
                </c:pt>
                <c:pt idx="55">
                  <c:v>23.03.2005</c:v>
                </c:pt>
                <c:pt idx="56">
                  <c:v>24.03.2005</c:v>
                </c:pt>
                <c:pt idx="57">
                  <c:v>28.03.2005</c:v>
                </c:pt>
                <c:pt idx="58">
                  <c:v>29.03.2005</c:v>
                </c:pt>
                <c:pt idx="59">
                  <c:v>30.03.2005</c:v>
                </c:pt>
                <c:pt idx="60">
                  <c:v>31.03.2005</c:v>
                </c:pt>
                <c:pt idx="61">
                  <c:v>01.04.2005</c:v>
                </c:pt>
                <c:pt idx="62">
                  <c:v>04.04.2005</c:v>
                </c:pt>
                <c:pt idx="63">
                  <c:v>05.04.2005</c:v>
                </c:pt>
                <c:pt idx="64">
                  <c:v>06.04.2005</c:v>
                </c:pt>
                <c:pt idx="65">
                  <c:v>07.04.2005</c:v>
                </c:pt>
                <c:pt idx="66">
                  <c:v>08.04.2005</c:v>
                </c:pt>
                <c:pt idx="67">
                  <c:v>11.04.2005</c:v>
                </c:pt>
                <c:pt idx="68">
                  <c:v>12.04.2005</c:v>
                </c:pt>
                <c:pt idx="69">
                  <c:v>13.04.2005</c:v>
                </c:pt>
                <c:pt idx="70">
                  <c:v>14.04.2005</c:v>
                </c:pt>
                <c:pt idx="71">
                  <c:v>15.04.2005</c:v>
                </c:pt>
                <c:pt idx="72">
                  <c:v>18.04.2005</c:v>
                </c:pt>
                <c:pt idx="73">
                  <c:v>19.04.2005</c:v>
                </c:pt>
                <c:pt idx="74">
                  <c:v>20.04.2005</c:v>
                </c:pt>
                <c:pt idx="75">
                  <c:v>21.04.2005</c:v>
                </c:pt>
                <c:pt idx="76">
                  <c:v>22.04.2005</c:v>
                </c:pt>
                <c:pt idx="77">
                  <c:v>25.04.2005</c:v>
                </c:pt>
                <c:pt idx="78">
                  <c:v>26.04.2005</c:v>
                </c:pt>
                <c:pt idx="79">
                  <c:v>27.04.2005</c:v>
                </c:pt>
                <c:pt idx="80">
                  <c:v>28.04.2005</c:v>
                </c:pt>
                <c:pt idx="81">
                  <c:v>29.04.2005</c:v>
                </c:pt>
                <c:pt idx="82">
                  <c:v>02.05.2005</c:v>
                </c:pt>
                <c:pt idx="83">
                  <c:v>03.05.2005</c:v>
                </c:pt>
                <c:pt idx="84">
                  <c:v>04.05.2005</c:v>
                </c:pt>
                <c:pt idx="85">
                  <c:v>05.05.2005</c:v>
                </c:pt>
                <c:pt idx="86">
                  <c:v>06.05.2005</c:v>
                </c:pt>
                <c:pt idx="87">
                  <c:v>09.05.2005</c:v>
                </c:pt>
                <c:pt idx="88">
                  <c:v>10.05.2005</c:v>
                </c:pt>
                <c:pt idx="89">
                  <c:v>11.05.2005</c:v>
                </c:pt>
                <c:pt idx="90">
                  <c:v>12.05.2005</c:v>
                </c:pt>
                <c:pt idx="91">
                  <c:v>13.05.2005</c:v>
                </c:pt>
                <c:pt idx="92">
                  <c:v>16.05.2005</c:v>
                </c:pt>
                <c:pt idx="93">
                  <c:v>17.05.2005</c:v>
                </c:pt>
                <c:pt idx="94">
                  <c:v>18.05.2005</c:v>
                </c:pt>
                <c:pt idx="95">
                  <c:v>19.05.2005</c:v>
                </c:pt>
                <c:pt idx="96">
                  <c:v>20.05.2005</c:v>
                </c:pt>
                <c:pt idx="97">
                  <c:v>23.05.2005</c:v>
                </c:pt>
                <c:pt idx="98">
                  <c:v>24.05.2005</c:v>
                </c:pt>
                <c:pt idx="99">
                  <c:v>25.05.2005</c:v>
                </c:pt>
                <c:pt idx="100">
                  <c:v>26.05.2005</c:v>
                </c:pt>
                <c:pt idx="101">
                  <c:v>27.05.2005</c:v>
                </c:pt>
                <c:pt idx="102">
                  <c:v>31.05.2005</c:v>
                </c:pt>
                <c:pt idx="103">
                  <c:v>01.06.2005</c:v>
                </c:pt>
                <c:pt idx="104">
                  <c:v>02.06.2005</c:v>
                </c:pt>
                <c:pt idx="105">
                  <c:v>03.06.2005</c:v>
                </c:pt>
                <c:pt idx="106">
                  <c:v>06.06.2005</c:v>
                </c:pt>
                <c:pt idx="107">
                  <c:v>07.06.2005</c:v>
                </c:pt>
                <c:pt idx="108">
                  <c:v>08.06.2005</c:v>
                </c:pt>
                <c:pt idx="109">
                  <c:v>09.06.2005</c:v>
                </c:pt>
                <c:pt idx="110">
                  <c:v>10.06.2005</c:v>
                </c:pt>
                <c:pt idx="111">
                  <c:v>13.06.2005</c:v>
                </c:pt>
                <c:pt idx="112">
                  <c:v>14.06.2005</c:v>
                </c:pt>
                <c:pt idx="113">
                  <c:v>15.06.2005</c:v>
                </c:pt>
                <c:pt idx="114">
                  <c:v>16.06.2005</c:v>
                </c:pt>
                <c:pt idx="115">
                  <c:v>17.06.2005</c:v>
                </c:pt>
                <c:pt idx="116">
                  <c:v>20.06.2005</c:v>
                </c:pt>
                <c:pt idx="117">
                  <c:v>21.06.2005</c:v>
                </c:pt>
                <c:pt idx="118">
                  <c:v>22.06.2005</c:v>
                </c:pt>
                <c:pt idx="119">
                  <c:v>23.06.2005</c:v>
                </c:pt>
                <c:pt idx="120">
                  <c:v>24.06.2005</c:v>
                </c:pt>
                <c:pt idx="121">
                  <c:v>27.06.2005</c:v>
                </c:pt>
                <c:pt idx="122">
                  <c:v>28.06.2005</c:v>
                </c:pt>
                <c:pt idx="123">
                  <c:v>29.06.2005</c:v>
                </c:pt>
                <c:pt idx="124">
                  <c:v>30.06.2005</c:v>
                </c:pt>
                <c:pt idx="125">
                  <c:v>01.07.2005</c:v>
                </c:pt>
                <c:pt idx="126">
                  <c:v>05.07.2005</c:v>
                </c:pt>
                <c:pt idx="127">
                  <c:v>06.07.2005</c:v>
                </c:pt>
                <c:pt idx="128">
                  <c:v>07.07.2005</c:v>
                </c:pt>
                <c:pt idx="129">
                  <c:v>08.07.2005</c:v>
                </c:pt>
                <c:pt idx="130">
                  <c:v>11.07.2005</c:v>
                </c:pt>
                <c:pt idx="131">
                  <c:v>12.07.2005</c:v>
                </c:pt>
                <c:pt idx="132">
                  <c:v>13.07.2005</c:v>
                </c:pt>
                <c:pt idx="133">
                  <c:v>14.07.2005</c:v>
                </c:pt>
                <c:pt idx="134">
                  <c:v>15.07.2005</c:v>
                </c:pt>
                <c:pt idx="135">
                  <c:v>18.07.2005</c:v>
                </c:pt>
                <c:pt idx="136">
                  <c:v>19.07.2005</c:v>
                </c:pt>
                <c:pt idx="137">
                  <c:v>20.07.2005</c:v>
                </c:pt>
                <c:pt idx="138">
                  <c:v>21.07.2005</c:v>
                </c:pt>
                <c:pt idx="139">
                  <c:v>22.07.2005</c:v>
                </c:pt>
                <c:pt idx="140">
                  <c:v>25.07.2005</c:v>
                </c:pt>
                <c:pt idx="141">
                  <c:v>26.07.2005</c:v>
                </c:pt>
                <c:pt idx="142">
                  <c:v>27.07.2005</c:v>
                </c:pt>
                <c:pt idx="143">
                  <c:v>28.07.2005</c:v>
                </c:pt>
                <c:pt idx="144">
                  <c:v>29.07.2005</c:v>
                </c:pt>
                <c:pt idx="145">
                  <c:v>01.08.2005</c:v>
                </c:pt>
                <c:pt idx="146">
                  <c:v>02.08.2005</c:v>
                </c:pt>
                <c:pt idx="147">
                  <c:v>03.08.2005</c:v>
                </c:pt>
                <c:pt idx="148">
                  <c:v>04.08.2005</c:v>
                </c:pt>
                <c:pt idx="149">
                  <c:v>05.08.2005</c:v>
                </c:pt>
                <c:pt idx="150">
                  <c:v>08.08.2005</c:v>
                </c:pt>
                <c:pt idx="151">
                  <c:v>09.08.2005</c:v>
                </c:pt>
                <c:pt idx="152">
                  <c:v>10.08.2005</c:v>
                </c:pt>
                <c:pt idx="153">
                  <c:v>11.08.2005</c:v>
                </c:pt>
                <c:pt idx="154">
                  <c:v>12.08.2005</c:v>
                </c:pt>
                <c:pt idx="155">
                  <c:v>15.08.2005</c:v>
                </c:pt>
                <c:pt idx="156">
                  <c:v>16.08.2005</c:v>
                </c:pt>
                <c:pt idx="157">
                  <c:v>17.08.2005</c:v>
                </c:pt>
                <c:pt idx="158">
                  <c:v>18.08.2005</c:v>
                </c:pt>
                <c:pt idx="159">
                  <c:v>19.08.2005</c:v>
                </c:pt>
                <c:pt idx="160">
                  <c:v>22.08.2005</c:v>
                </c:pt>
                <c:pt idx="161">
                  <c:v>23.08.2005</c:v>
                </c:pt>
                <c:pt idx="162">
                  <c:v>24.08.2005</c:v>
                </c:pt>
                <c:pt idx="163">
                  <c:v>25.08.2005</c:v>
                </c:pt>
                <c:pt idx="164">
                  <c:v>26.08.2005</c:v>
                </c:pt>
                <c:pt idx="165">
                  <c:v>29.08.2005</c:v>
                </c:pt>
                <c:pt idx="166">
                  <c:v>30.08.2005</c:v>
                </c:pt>
                <c:pt idx="167">
                  <c:v>31.08.2005</c:v>
                </c:pt>
                <c:pt idx="168">
                  <c:v>01.09.2005</c:v>
                </c:pt>
                <c:pt idx="169">
                  <c:v>02.09.2005</c:v>
                </c:pt>
                <c:pt idx="170">
                  <c:v>06.09.2005</c:v>
                </c:pt>
                <c:pt idx="171">
                  <c:v>07.09.2005</c:v>
                </c:pt>
                <c:pt idx="172">
                  <c:v>08.09.2005</c:v>
                </c:pt>
                <c:pt idx="173">
                  <c:v>09.09.2005</c:v>
                </c:pt>
                <c:pt idx="174">
                  <c:v>12.09.2005</c:v>
                </c:pt>
                <c:pt idx="175">
                  <c:v>13.09.2005</c:v>
                </c:pt>
                <c:pt idx="176">
                  <c:v>14.09.2005</c:v>
                </c:pt>
                <c:pt idx="177">
                  <c:v>15.09.2005</c:v>
                </c:pt>
                <c:pt idx="178">
                  <c:v>16.09.2005</c:v>
                </c:pt>
                <c:pt idx="179">
                  <c:v>19.09.2005</c:v>
                </c:pt>
                <c:pt idx="180">
                  <c:v>20.09.2005</c:v>
                </c:pt>
                <c:pt idx="181">
                  <c:v>21.09.2005</c:v>
                </c:pt>
                <c:pt idx="182">
                  <c:v>22.09.2005</c:v>
                </c:pt>
                <c:pt idx="183">
                  <c:v>23.09.2005</c:v>
                </c:pt>
                <c:pt idx="184">
                  <c:v>26.09.2005</c:v>
                </c:pt>
                <c:pt idx="185">
                  <c:v>27.09.2005</c:v>
                </c:pt>
                <c:pt idx="186">
                  <c:v>28.09.2005</c:v>
                </c:pt>
                <c:pt idx="187">
                  <c:v>29.09.2005</c:v>
                </c:pt>
                <c:pt idx="188">
                  <c:v>30.09.2005</c:v>
                </c:pt>
                <c:pt idx="189">
                  <c:v>03.10.2005</c:v>
                </c:pt>
                <c:pt idx="190">
                  <c:v>04.10.2005</c:v>
                </c:pt>
                <c:pt idx="191">
                  <c:v>05.10.2005</c:v>
                </c:pt>
                <c:pt idx="192">
                  <c:v>06.10.2005</c:v>
                </c:pt>
                <c:pt idx="193">
                  <c:v>07.10.2005</c:v>
                </c:pt>
                <c:pt idx="194">
                  <c:v>11.10.2005</c:v>
                </c:pt>
                <c:pt idx="195">
                  <c:v>12.10.2005</c:v>
                </c:pt>
                <c:pt idx="196">
                  <c:v>13.10.2005</c:v>
                </c:pt>
                <c:pt idx="197">
                  <c:v>14.10.2005</c:v>
                </c:pt>
                <c:pt idx="198">
                  <c:v>17.10.2005</c:v>
                </c:pt>
                <c:pt idx="199">
                  <c:v>18.10.2005</c:v>
                </c:pt>
                <c:pt idx="200">
                  <c:v>19.10.2005</c:v>
                </c:pt>
                <c:pt idx="201">
                  <c:v>20.10.2005</c:v>
                </c:pt>
                <c:pt idx="202">
                  <c:v>21.10.2005</c:v>
                </c:pt>
                <c:pt idx="203">
                  <c:v>24.10.2005</c:v>
                </c:pt>
                <c:pt idx="204">
                  <c:v>25.10.2005</c:v>
                </c:pt>
                <c:pt idx="205">
                  <c:v>26.10.2005</c:v>
                </c:pt>
                <c:pt idx="206">
                  <c:v>27.10.2005</c:v>
                </c:pt>
                <c:pt idx="207">
                  <c:v>28.10.2005</c:v>
                </c:pt>
                <c:pt idx="208">
                  <c:v>31.10.2005</c:v>
                </c:pt>
                <c:pt idx="209">
                  <c:v>01.11.2005</c:v>
                </c:pt>
                <c:pt idx="210">
                  <c:v>02.11.2005</c:v>
                </c:pt>
                <c:pt idx="211">
                  <c:v>03.11.2005</c:v>
                </c:pt>
                <c:pt idx="212">
                  <c:v>04.11.2005</c:v>
                </c:pt>
                <c:pt idx="213">
                  <c:v>07.11.2005</c:v>
                </c:pt>
                <c:pt idx="214">
                  <c:v>08.11.2005</c:v>
                </c:pt>
                <c:pt idx="215">
                  <c:v>09.11.2005</c:v>
                </c:pt>
                <c:pt idx="216">
                  <c:v>10.11.2005</c:v>
                </c:pt>
                <c:pt idx="217">
                  <c:v>14.11.2005</c:v>
                </c:pt>
                <c:pt idx="218">
                  <c:v>15.11.2005</c:v>
                </c:pt>
                <c:pt idx="219">
                  <c:v>16.11.2005</c:v>
                </c:pt>
                <c:pt idx="220">
                  <c:v>17.11.2005</c:v>
                </c:pt>
                <c:pt idx="221">
                  <c:v>18.11.2005</c:v>
                </c:pt>
                <c:pt idx="222">
                  <c:v>21.11.2005</c:v>
                </c:pt>
                <c:pt idx="223">
                  <c:v>22.11.2005</c:v>
                </c:pt>
                <c:pt idx="224">
                  <c:v>23.11.2005</c:v>
                </c:pt>
                <c:pt idx="225">
                  <c:v>25.11.2005</c:v>
                </c:pt>
                <c:pt idx="226">
                  <c:v>28.11.2005</c:v>
                </c:pt>
                <c:pt idx="227">
                  <c:v>29.11.2005</c:v>
                </c:pt>
                <c:pt idx="228">
                  <c:v>30.11.2005</c:v>
                </c:pt>
                <c:pt idx="229">
                  <c:v>01.12.2005</c:v>
                </c:pt>
                <c:pt idx="230">
                  <c:v>02.12.2005</c:v>
                </c:pt>
                <c:pt idx="231">
                  <c:v>05.12.2005</c:v>
                </c:pt>
                <c:pt idx="232">
                  <c:v>06.12.2005</c:v>
                </c:pt>
                <c:pt idx="233">
                  <c:v>07.12.2005</c:v>
                </c:pt>
                <c:pt idx="234">
                  <c:v>08.12.2005</c:v>
                </c:pt>
                <c:pt idx="235">
                  <c:v>09.12.2005</c:v>
                </c:pt>
                <c:pt idx="236">
                  <c:v>12.12.2005</c:v>
                </c:pt>
                <c:pt idx="237">
                  <c:v>13.12.2005</c:v>
                </c:pt>
                <c:pt idx="238">
                  <c:v>14.12.2005</c:v>
                </c:pt>
                <c:pt idx="239">
                  <c:v>15.12.2005</c:v>
                </c:pt>
                <c:pt idx="240">
                  <c:v>16.12.2005</c:v>
                </c:pt>
                <c:pt idx="241">
                  <c:v>19.12.2005</c:v>
                </c:pt>
                <c:pt idx="242">
                  <c:v>20.12.2005</c:v>
                </c:pt>
                <c:pt idx="243">
                  <c:v>21.12.2005</c:v>
                </c:pt>
                <c:pt idx="244">
                  <c:v>22.12.2005</c:v>
                </c:pt>
                <c:pt idx="245">
                  <c:v>23.12.2005</c:v>
                </c:pt>
                <c:pt idx="246">
                  <c:v>27.12.2005</c:v>
                </c:pt>
                <c:pt idx="247">
                  <c:v>28.12.2005</c:v>
                </c:pt>
                <c:pt idx="248">
                  <c:v>29.12.2005</c:v>
                </c:pt>
                <c:pt idx="249">
                  <c:v>30.12.2005</c:v>
                </c:pt>
                <c:pt idx="250">
                  <c:v>03.01.2006</c:v>
                </c:pt>
                <c:pt idx="251">
                  <c:v>04.01.2006</c:v>
                </c:pt>
                <c:pt idx="252">
                  <c:v>05.01.2006</c:v>
                </c:pt>
                <c:pt idx="253">
                  <c:v>06.01.2006</c:v>
                </c:pt>
                <c:pt idx="254">
                  <c:v>09.01.2006</c:v>
                </c:pt>
                <c:pt idx="255">
                  <c:v>10.01.2006</c:v>
                </c:pt>
                <c:pt idx="256">
                  <c:v>11.01.2006</c:v>
                </c:pt>
                <c:pt idx="257">
                  <c:v>12.01.2006</c:v>
                </c:pt>
                <c:pt idx="258">
                  <c:v>13.01.2006</c:v>
                </c:pt>
                <c:pt idx="259">
                  <c:v>17.01.2006</c:v>
                </c:pt>
                <c:pt idx="260">
                  <c:v>18.01.2006</c:v>
                </c:pt>
                <c:pt idx="261">
                  <c:v>19.01.2006</c:v>
                </c:pt>
                <c:pt idx="262">
                  <c:v>20.01.2006</c:v>
                </c:pt>
                <c:pt idx="263">
                  <c:v>23.01.2006</c:v>
                </c:pt>
                <c:pt idx="264">
                  <c:v>24.01.2006</c:v>
                </c:pt>
                <c:pt idx="265">
                  <c:v>25.01.2006</c:v>
                </c:pt>
                <c:pt idx="266">
                  <c:v>26.01.2006</c:v>
                </c:pt>
                <c:pt idx="267">
                  <c:v>27.01.2006</c:v>
                </c:pt>
                <c:pt idx="268">
                  <c:v>30.01.2006</c:v>
                </c:pt>
                <c:pt idx="269">
                  <c:v>31.01.2006</c:v>
                </c:pt>
                <c:pt idx="270">
                  <c:v>01.02.2006</c:v>
                </c:pt>
                <c:pt idx="271">
                  <c:v>02.02.2006</c:v>
                </c:pt>
                <c:pt idx="272">
                  <c:v>03.02.2006</c:v>
                </c:pt>
                <c:pt idx="273">
                  <c:v>06.02.2006</c:v>
                </c:pt>
                <c:pt idx="274">
                  <c:v>07.02.2006</c:v>
                </c:pt>
                <c:pt idx="275">
                  <c:v>08.02.2006</c:v>
                </c:pt>
                <c:pt idx="276">
                  <c:v>09.02.2006</c:v>
                </c:pt>
                <c:pt idx="277">
                  <c:v>10.02.2006</c:v>
                </c:pt>
                <c:pt idx="278">
                  <c:v>13.02.2006</c:v>
                </c:pt>
                <c:pt idx="279">
                  <c:v>14.02.2006</c:v>
                </c:pt>
                <c:pt idx="280">
                  <c:v>15.02.2006</c:v>
                </c:pt>
                <c:pt idx="281">
                  <c:v>16.02.2006</c:v>
                </c:pt>
                <c:pt idx="282">
                  <c:v>17.02.2006</c:v>
                </c:pt>
                <c:pt idx="283">
                  <c:v>21.02.2006</c:v>
                </c:pt>
                <c:pt idx="284">
                  <c:v>22.02.2006</c:v>
                </c:pt>
                <c:pt idx="285">
                  <c:v>23.02.2006</c:v>
                </c:pt>
                <c:pt idx="286">
                  <c:v>24.02.2006</c:v>
                </c:pt>
                <c:pt idx="287">
                  <c:v>27.02.2006</c:v>
                </c:pt>
                <c:pt idx="288">
                  <c:v>28.02.2006</c:v>
                </c:pt>
                <c:pt idx="289">
                  <c:v>01.03.2006</c:v>
                </c:pt>
                <c:pt idx="290">
                  <c:v>02.03.2006</c:v>
                </c:pt>
                <c:pt idx="291">
                  <c:v>03.03.2006</c:v>
                </c:pt>
                <c:pt idx="292">
                  <c:v>06.03.2006</c:v>
                </c:pt>
                <c:pt idx="293">
                  <c:v>07.03.2006</c:v>
                </c:pt>
                <c:pt idx="294">
                  <c:v>08.03.2006</c:v>
                </c:pt>
                <c:pt idx="295">
                  <c:v>09.03.2006</c:v>
                </c:pt>
                <c:pt idx="296">
                  <c:v>10.03.2006</c:v>
                </c:pt>
                <c:pt idx="297">
                  <c:v>13.03.2006</c:v>
                </c:pt>
                <c:pt idx="298">
                  <c:v>14.03.2006</c:v>
                </c:pt>
                <c:pt idx="299">
                  <c:v>15.03.2006</c:v>
                </c:pt>
                <c:pt idx="300">
                  <c:v>16.03.2006</c:v>
                </c:pt>
                <c:pt idx="301">
                  <c:v>17.03.2006</c:v>
                </c:pt>
                <c:pt idx="302">
                  <c:v>20.03.2006</c:v>
                </c:pt>
                <c:pt idx="303">
                  <c:v>21.03.2006</c:v>
                </c:pt>
                <c:pt idx="304">
                  <c:v>22.03.2006</c:v>
                </c:pt>
                <c:pt idx="305">
                  <c:v>23.03.2006</c:v>
                </c:pt>
                <c:pt idx="306">
                  <c:v>24.03.2006</c:v>
                </c:pt>
                <c:pt idx="307">
                  <c:v>27.03.2006</c:v>
                </c:pt>
                <c:pt idx="308">
                  <c:v>28.03.2006</c:v>
                </c:pt>
                <c:pt idx="309">
                  <c:v>29.03.2006</c:v>
                </c:pt>
                <c:pt idx="310">
                  <c:v>30.03.2006</c:v>
                </c:pt>
                <c:pt idx="311">
                  <c:v>31.03.2006</c:v>
                </c:pt>
                <c:pt idx="312">
                  <c:v>03.04.2006</c:v>
                </c:pt>
                <c:pt idx="313">
                  <c:v>04.04.2006</c:v>
                </c:pt>
                <c:pt idx="314">
                  <c:v>05.04.2006</c:v>
                </c:pt>
                <c:pt idx="315">
                  <c:v>06.04.2006</c:v>
                </c:pt>
                <c:pt idx="316">
                  <c:v>07.04.2006</c:v>
                </c:pt>
                <c:pt idx="317">
                  <c:v>10.04.2006</c:v>
                </c:pt>
                <c:pt idx="318">
                  <c:v>11.04.2006</c:v>
                </c:pt>
                <c:pt idx="319">
                  <c:v>12.04.2006</c:v>
                </c:pt>
                <c:pt idx="320">
                  <c:v>13.04.2006</c:v>
                </c:pt>
                <c:pt idx="321">
                  <c:v>17.04.2006</c:v>
                </c:pt>
                <c:pt idx="322">
                  <c:v>18.04.2006</c:v>
                </c:pt>
                <c:pt idx="323">
                  <c:v>19.04.2006</c:v>
                </c:pt>
                <c:pt idx="324">
                  <c:v>20.04.2006</c:v>
                </c:pt>
                <c:pt idx="325">
                  <c:v>21.04.2006</c:v>
                </c:pt>
                <c:pt idx="326">
                  <c:v>24.04.2006</c:v>
                </c:pt>
                <c:pt idx="327">
                  <c:v>25.04.2006</c:v>
                </c:pt>
                <c:pt idx="328">
                  <c:v>26.04.2006</c:v>
                </c:pt>
                <c:pt idx="329">
                  <c:v>27.04.2006</c:v>
                </c:pt>
                <c:pt idx="330">
                  <c:v>28.04.2006</c:v>
                </c:pt>
                <c:pt idx="331">
                  <c:v>01.05.2006</c:v>
                </c:pt>
                <c:pt idx="332">
                  <c:v>02.05.2006</c:v>
                </c:pt>
                <c:pt idx="333">
                  <c:v>03.05.2006</c:v>
                </c:pt>
                <c:pt idx="334">
                  <c:v>04.05.2006</c:v>
                </c:pt>
                <c:pt idx="335">
                  <c:v>05.05.2006</c:v>
                </c:pt>
                <c:pt idx="336">
                  <c:v>08.05.2006</c:v>
                </c:pt>
                <c:pt idx="337">
                  <c:v>09.05.2006</c:v>
                </c:pt>
                <c:pt idx="338">
                  <c:v>10.05.2006</c:v>
                </c:pt>
                <c:pt idx="339">
                  <c:v>11.05.2006</c:v>
                </c:pt>
                <c:pt idx="340">
                  <c:v>12.05.2006</c:v>
                </c:pt>
                <c:pt idx="341">
                  <c:v>15.05.2006</c:v>
                </c:pt>
                <c:pt idx="342">
                  <c:v>16.05.2006</c:v>
                </c:pt>
                <c:pt idx="343">
                  <c:v>17.05.2006</c:v>
                </c:pt>
                <c:pt idx="344">
                  <c:v>18.05.2006</c:v>
                </c:pt>
                <c:pt idx="345">
                  <c:v>19.05.2006</c:v>
                </c:pt>
                <c:pt idx="346">
                  <c:v>22.05.2006</c:v>
                </c:pt>
                <c:pt idx="347">
                  <c:v>23.05.2006</c:v>
                </c:pt>
                <c:pt idx="348">
                  <c:v>24.05.2006</c:v>
                </c:pt>
                <c:pt idx="349">
                  <c:v>25.05.2006</c:v>
                </c:pt>
                <c:pt idx="350">
                  <c:v>26.05.2006</c:v>
                </c:pt>
                <c:pt idx="351">
                  <c:v>30.05.2006</c:v>
                </c:pt>
                <c:pt idx="352">
                  <c:v>31.05.2006</c:v>
                </c:pt>
                <c:pt idx="353">
                  <c:v>01.06.2006</c:v>
                </c:pt>
                <c:pt idx="354">
                  <c:v>02.06.2006</c:v>
                </c:pt>
                <c:pt idx="355">
                  <c:v>05.06.2006</c:v>
                </c:pt>
                <c:pt idx="356">
                  <c:v>06.06.2006</c:v>
                </c:pt>
                <c:pt idx="357">
                  <c:v>07.06.2006</c:v>
                </c:pt>
                <c:pt idx="358">
                  <c:v>08.06.2006</c:v>
                </c:pt>
                <c:pt idx="359">
                  <c:v>09.06.2006</c:v>
                </c:pt>
                <c:pt idx="360">
                  <c:v>12.06.2006</c:v>
                </c:pt>
                <c:pt idx="361">
                  <c:v>13.06.2006</c:v>
                </c:pt>
                <c:pt idx="362">
                  <c:v>14.06.2006</c:v>
                </c:pt>
                <c:pt idx="363">
                  <c:v>15.06.2006</c:v>
                </c:pt>
                <c:pt idx="364">
                  <c:v>16.06.2006</c:v>
                </c:pt>
                <c:pt idx="365">
                  <c:v>19.06.2006</c:v>
                </c:pt>
                <c:pt idx="366">
                  <c:v>20.06.2006</c:v>
                </c:pt>
                <c:pt idx="367">
                  <c:v>21.06.2006</c:v>
                </c:pt>
                <c:pt idx="368">
                  <c:v>22.06.2006</c:v>
                </c:pt>
                <c:pt idx="369">
                  <c:v>23.06.2006</c:v>
                </c:pt>
                <c:pt idx="370">
                  <c:v>26.06.2006</c:v>
                </c:pt>
                <c:pt idx="371">
                  <c:v>27.06.2006</c:v>
                </c:pt>
                <c:pt idx="372">
                  <c:v>28.06.2006</c:v>
                </c:pt>
                <c:pt idx="373">
                  <c:v>29.06.2006</c:v>
                </c:pt>
                <c:pt idx="374">
                  <c:v>30.06.2006</c:v>
                </c:pt>
                <c:pt idx="375">
                  <c:v>03.07.2006</c:v>
                </c:pt>
                <c:pt idx="376">
                  <c:v>05.07.2006</c:v>
                </c:pt>
                <c:pt idx="377">
                  <c:v>06.07.2006</c:v>
                </c:pt>
                <c:pt idx="378">
                  <c:v>07.07.2006</c:v>
                </c:pt>
                <c:pt idx="379">
                  <c:v>10.07.2006</c:v>
                </c:pt>
                <c:pt idx="380">
                  <c:v>11.07.2006</c:v>
                </c:pt>
                <c:pt idx="381">
                  <c:v>12.07.2006</c:v>
                </c:pt>
                <c:pt idx="382">
                  <c:v>13.07.2006</c:v>
                </c:pt>
                <c:pt idx="383">
                  <c:v>14.07.2006</c:v>
                </c:pt>
                <c:pt idx="384">
                  <c:v>17.07.2006</c:v>
                </c:pt>
                <c:pt idx="385">
                  <c:v>18.07.2006</c:v>
                </c:pt>
                <c:pt idx="386">
                  <c:v>19.07.2006</c:v>
                </c:pt>
                <c:pt idx="387">
                  <c:v>20.07.2006</c:v>
                </c:pt>
                <c:pt idx="388">
                  <c:v>21.07.2006</c:v>
                </c:pt>
                <c:pt idx="389">
                  <c:v>24.07.2006</c:v>
                </c:pt>
                <c:pt idx="390">
                  <c:v>25.07.2006</c:v>
                </c:pt>
                <c:pt idx="391">
                  <c:v>26.07.2006</c:v>
                </c:pt>
                <c:pt idx="392">
                  <c:v>27.07.2006</c:v>
                </c:pt>
                <c:pt idx="393">
                  <c:v>28.07.2006</c:v>
                </c:pt>
                <c:pt idx="394">
                  <c:v>31.07.2006</c:v>
                </c:pt>
                <c:pt idx="395">
                  <c:v>01.08.2006</c:v>
                </c:pt>
                <c:pt idx="396">
                  <c:v>02.08.2006</c:v>
                </c:pt>
                <c:pt idx="397">
                  <c:v>03.08.2006</c:v>
                </c:pt>
                <c:pt idx="398">
                  <c:v>04.08.2006</c:v>
                </c:pt>
                <c:pt idx="399">
                  <c:v>07.08.2006</c:v>
                </c:pt>
                <c:pt idx="400">
                  <c:v>08.08.2006</c:v>
                </c:pt>
                <c:pt idx="401">
                  <c:v>09.08.2006</c:v>
                </c:pt>
                <c:pt idx="402">
                  <c:v>10.08.2006</c:v>
                </c:pt>
                <c:pt idx="403">
                  <c:v>11.08.2006</c:v>
                </c:pt>
                <c:pt idx="404">
                  <c:v>14.08.2006</c:v>
                </c:pt>
                <c:pt idx="405">
                  <c:v>15.08.2006</c:v>
                </c:pt>
                <c:pt idx="406">
                  <c:v>16.08.2006</c:v>
                </c:pt>
                <c:pt idx="407">
                  <c:v>17.08.2006</c:v>
                </c:pt>
                <c:pt idx="408">
                  <c:v>18.08.2006</c:v>
                </c:pt>
                <c:pt idx="409">
                  <c:v>21.08.2006</c:v>
                </c:pt>
                <c:pt idx="410">
                  <c:v>22.08.2006</c:v>
                </c:pt>
                <c:pt idx="411">
                  <c:v>23.08.2006</c:v>
                </c:pt>
                <c:pt idx="412">
                  <c:v>24.08.2006</c:v>
                </c:pt>
                <c:pt idx="413">
                  <c:v>25.08.2006</c:v>
                </c:pt>
                <c:pt idx="414">
                  <c:v>28.08.2006</c:v>
                </c:pt>
                <c:pt idx="415">
                  <c:v>29.08.2006</c:v>
                </c:pt>
                <c:pt idx="416">
                  <c:v>30.08.2006</c:v>
                </c:pt>
                <c:pt idx="417">
                  <c:v>31.08.2006</c:v>
                </c:pt>
                <c:pt idx="418">
                  <c:v>01.09.2006</c:v>
                </c:pt>
                <c:pt idx="419">
                  <c:v>05.09.2006</c:v>
                </c:pt>
                <c:pt idx="420">
                  <c:v>06.09.2006</c:v>
                </c:pt>
                <c:pt idx="421">
                  <c:v>07.09.2006</c:v>
                </c:pt>
                <c:pt idx="422">
                  <c:v>08.09.2006</c:v>
                </c:pt>
                <c:pt idx="423">
                  <c:v>11.09.2006</c:v>
                </c:pt>
                <c:pt idx="424">
                  <c:v>12.09.2006</c:v>
                </c:pt>
                <c:pt idx="425">
                  <c:v>13.09.2006</c:v>
                </c:pt>
                <c:pt idx="426">
                  <c:v>14.09.2006</c:v>
                </c:pt>
                <c:pt idx="427">
                  <c:v>15.09.2006</c:v>
                </c:pt>
                <c:pt idx="428">
                  <c:v>18.09.2006</c:v>
                </c:pt>
                <c:pt idx="429">
                  <c:v>19.09.2006</c:v>
                </c:pt>
                <c:pt idx="430">
                  <c:v>20.09.2006</c:v>
                </c:pt>
                <c:pt idx="431">
                  <c:v>21.09.2006</c:v>
                </c:pt>
                <c:pt idx="432">
                  <c:v>22.09.2006</c:v>
                </c:pt>
                <c:pt idx="433">
                  <c:v>25.09.2006</c:v>
                </c:pt>
                <c:pt idx="434">
                  <c:v>26.09.2006</c:v>
                </c:pt>
                <c:pt idx="435">
                  <c:v>27.09.2006</c:v>
                </c:pt>
                <c:pt idx="436">
                  <c:v>28.09.2006</c:v>
                </c:pt>
                <c:pt idx="437">
                  <c:v>29.09.2006</c:v>
                </c:pt>
                <c:pt idx="438">
                  <c:v>02.10.2006</c:v>
                </c:pt>
                <c:pt idx="439">
                  <c:v>03.10.2006</c:v>
                </c:pt>
                <c:pt idx="440">
                  <c:v>04.10.2006</c:v>
                </c:pt>
                <c:pt idx="441">
                  <c:v>05.10.2006</c:v>
                </c:pt>
                <c:pt idx="442">
                  <c:v>06.10.2006</c:v>
                </c:pt>
                <c:pt idx="443">
                  <c:v>10.10.2006</c:v>
                </c:pt>
                <c:pt idx="444">
                  <c:v>11.10.2006</c:v>
                </c:pt>
                <c:pt idx="445">
                  <c:v>12.10.2006</c:v>
                </c:pt>
                <c:pt idx="446">
                  <c:v>13.10.2006</c:v>
                </c:pt>
                <c:pt idx="447">
                  <c:v>16.10.2006</c:v>
                </c:pt>
                <c:pt idx="448">
                  <c:v>17.10.2006</c:v>
                </c:pt>
                <c:pt idx="449">
                  <c:v>18.10.2006</c:v>
                </c:pt>
                <c:pt idx="450">
                  <c:v>19.10.2006</c:v>
                </c:pt>
                <c:pt idx="451">
                  <c:v>20.10.2006</c:v>
                </c:pt>
                <c:pt idx="452">
                  <c:v>23.10.2006</c:v>
                </c:pt>
                <c:pt idx="453">
                  <c:v>24.10.2006</c:v>
                </c:pt>
                <c:pt idx="454">
                  <c:v>25.10.2006</c:v>
                </c:pt>
                <c:pt idx="455">
                  <c:v>26.10.2006</c:v>
                </c:pt>
                <c:pt idx="456">
                  <c:v>27.10.2006</c:v>
                </c:pt>
                <c:pt idx="457">
                  <c:v>30.10.2006</c:v>
                </c:pt>
                <c:pt idx="458">
                  <c:v>31.10.2006</c:v>
                </c:pt>
                <c:pt idx="459">
                  <c:v>01.11.2006</c:v>
                </c:pt>
                <c:pt idx="460">
                  <c:v>02.11.2006</c:v>
                </c:pt>
                <c:pt idx="461">
                  <c:v>03.11.2006</c:v>
                </c:pt>
                <c:pt idx="462">
                  <c:v>06.11.2006</c:v>
                </c:pt>
                <c:pt idx="463">
                  <c:v>07.11.2006</c:v>
                </c:pt>
                <c:pt idx="464">
                  <c:v>08.11.2006</c:v>
                </c:pt>
                <c:pt idx="465">
                  <c:v>09.11.2006</c:v>
                </c:pt>
                <c:pt idx="466">
                  <c:v>10.11.2006</c:v>
                </c:pt>
                <c:pt idx="467">
                  <c:v>13.11.2006</c:v>
                </c:pt>
                <c:pt idx="468">
                  <c:v>14.11.2006</c:v>
                </c:pt>
                <c:pt idx="469">
                  <c:v>15.11.2006</c:v>
                </c:pt>
                <c:pt idx="470">
                  <c:v>16.11.2006</c:v>
                </c:pt>
                <c:pt idx="471">
                  <c:v>17.11.2006</c:v>
                </c:pt>
                <c:pt idx="472">
                  <c:v>20.11.2006</c:v>
                </c:pt>
                <c:pt idx="473">
                  <c:v>21.11.2006</c:v>
                </c:pt>
                <c:pt idx="474">
                  <c:v>22.11.2006</c:v>
                </c:pt>
                <c:pt idx="475">
                  <c:v>24.11.2006</c:v>
                </c:pt>
                <c:pt idx="476">
                  <c:v>27.11.2006</c:v>
                </c:pt>
                <c:pt idx="477">
                  <c:v>28.11.2006</c:v>
                </c:pt>
                <c:pt idx="478">
                  <c:v>29.11.2006</c:v>
                </c:pt>
                <c:pt idx="479">
                  <c:v>30.11.2006</c:v>
                </c:pt>
                <c:pt idx="480">
                  <c:v>01.12.2006</c:v>
                </c:pt>
                <c:pt idx="481">
                  <c:v>04.12.2006</c:v>
                </c:pt>
                <c:pt idx="482">
                  <c:v>05.12.2006</c:v>
                </c:pt>
                <c:pt idx="483">
                  <c:v>06.12.2006</c:v>
                </c:pt>
                <c:pt idx="484">
                  <c:v>07.12.2006</c:v>
                </c:pt>
                <c:pt idx="485">
                  <c:v>08.12.2006</c:v>
                </c:pt>
                <c:pt idx="486">
                  <c:v>11.12.2006</c:v>
                </c:pt>
                <c:pt idx="487">
                  <c:v>12.12.2006</c:v>
                </c:pt>
                <c:pt idx="488">
                  <c:v>13.12.2006</c:v>
                </c:pt>
                <c:pt idx="489">
                  <c:v>14.12.2006</c:v>
                </c:pt>
                <c:pt idx="490">
                  <c:v>15.12.2006</c:v>
                </c:pt>
                <c:pt idx="491">
                  <c:v>18.12.2006</c:v>
                </c:pt>
                <c:pt idx="492">
                  <c:v>19.12.2006</c:v>
                </c:pt>
                <c:pt idx="493">
                  <c:v>20.12.2006</c:v>
                </c:pt>
                <c:pt idx="494">
                  <c:v>21.12.2006</c:v>
                </c:pt>
                <c:pt idx="495">
                  <c:v>22.12.2006</c:v>
                </c:pt>
                <c:pt idx="496">
                  <c:v>26.12.2006</c:v>
                </c:pt>
                <c:pt idx="497">
                  <c:v>27.12.2006</c:v>
                </c:pt>
                <c:pt idx="498">
                  <c:v>28.12.2006</c:v>
                </c:pt>
                <c:pt idx="499">
                  <c:v>29.12.2006</c:v>
                </c:pt>
                <c:pt idx="500">
                  <c:v>03.01.2007</c:v>
                </c:pt>
                <c:pt idx="501">
                  <c:v>02.01.2007</c:v>
                </c:pt>
                <c:pt idx="502">
                  <c:v>04.01.2007</c:v>
                </c:pt>
                <c:pt idx="503">
                  <c:v>05.01.2007</c:v>
                </c:pt>
                <c:pt idx="504">
                  <c:v>08.01.2007</c:v>
                </c:pt>
                <c:pt idx="505">
                  <c:v>09.01.2007</c:v>
                </c:pt>
                <c:pt idx="506">
                  <c:v>10.01.2007</c:v>
                </c:pt>
                <c:pt idx="507">
                  <c:v>11.01.2007</c:v>
                </c:pt>
                <c:pt idx="508">
                  <c:v>12.01.2007</c:v>
                </c:pt>
                <c:pt idx="509">
                  <c:v>16.01.2007</c:v>
                </c:pt>
                <c:pt idx="510">
                  <c:v>17.01.2007</c:v>
                </c:pt>
                <c:pt idx="511">
                  <c:v>18.01.2007</c:v>
                </c:pt>
                <c:pt idx="512">
                  <c:v>19.01.2007</c:v>
                </c:pt>
                <c:pt idx="513">
                  <c:v>22.01.2007</c:v>
                </c:pt>
                <c:pt idx="514">
                  <c:v>23.01.2007</c:v>
                </c:pt>
                <c:pt idx="515">
                  <c:v>24.01.2007</c:v>
                </c:pt>
                <c:pt idx="516">
                  <c:v>25.01.2007</c:v>
                </c:pt>
                <c:pt idx="517">
                  <c:v>26.01.2007</c:v>
                </c:pt>
                <c:pt idx="518">
                  <c:v>29.01.2007</c:v>
                </c:pt>
                <c:pt idx="519">
                  <c:v>30.01.2007</c:v>
                </c:pt>
                <c:pt idx="520">
                  <c:v>31.01.2007</c:v>
                </c:pt>
                <c:pt idx="521">
                  <c:v>01.02.2007</c:v>
                </c:pt>
                <c:pt idx="522">
                  <c:v>02.02.2007</c:v>
                </c:pt>
                <c:pt idx="523">
                  <c:v>05.02.2007</c:v>
                </c:pt>
                <c:pt idx="524">
                  <c:v>06.02.2007</c:v>
                </c:pt>
                <c:pt idx="525">
                  <c:v>07.02.2007</c:v>
                </c:pt>
                <c:pt idx="526">
                  <c:v>08.02.2007</c:v>
                </c:pt>
                <c:pt idx="527">
                  <c:v>09.02.2007</c:v>
                </c:pt>
                <c:pt idx="528">
                  <c:v>12.02.2007</c:v>
                </c:pt>
                <c:pt idx="529">
                  <c:v>13.02.2007</c:v>
                </c:pt>
                <c:pt idx="530">
                  <c:v>14.02.2007</c:v>
                </c:pt>
                <c:pt idx="531">
                  <c:v>15.02.2007</c:v>
                </c:pt>
                <c:pt idx="532">
                  <c:v>16.02.2007</c:v>
                </c:pt>
                <c:pt idx="533">
                  <c:v>20.02.2007</c:v>
                </c:pt>
                <c:pt idx="534">
                  <c:v>21.02.2007</c:v>
                </c:pt>
                <c:pt idx="535">
                  <c:v>22.02.2007</c:v>
                </c:pt>
                <c:pt idx="536">
                  <c:v>23.02.2007</c:v>
                </c:pt>
                <c:pt idx="537">
                  <c:v>26.02.2007</c:v>
                </c:pt>
                <c:pt idx="538">
                  <c:v>27.02.2007</c:v>
                </c:pt>
                <c:pt idx="539">
                  <c:v>28.02.2007</c:v>
                </c:pt>
                <c:pt idx="540">
                  <c:v>01.03.2007</c:v>
                </c:pt>
                <c:pt idx="541">
                  <c:v>02.03.2007</c:v>
                </c:pt>
                <c:pt idx="542">
                  <c:v>05.03.2007</c:v>
                </c:pt>
                <c:pt idx="543">
                  <c:v>06.03.2007</c:v>
                </c:pt>
                <c:pt idx="544">
                  <c:v>07.03.2007</c:v>
                </c:pt>
                <c:pt idx="545">
                  <c:v>08.03.2007</c:v>
                </c:pt>
                <c:pt idx="546">
                  <c:v>09.03.2007</c:v>
                </c:pt>
                <c:pt idx="547">
                  <c:v>12.03.2007</c:v>
                </c:pt>
                <c:pt idx="548">
                  <c:v>13.03.2007</c:v>
                </c:pt>
                <c:pt idx="549">
                  <c:v>14.03.2007</c:v>
                </c:pt>
                <c:pt idx="550">
                  <c:v>15.03.2007</c:v>
                </c:pt>
                <c:pt idx="551">
                  <c:v>16.03.2007</c:v>
                </c:pt>
                <c:pt idx="552">
                  <c:v>19.03.2007</c:v>
                </c:pt>
                <c:pt idx="553">
                  <c:v>20.03.2007</c:v>
                </c:pt>
                <c:pt idx="554">
                  <c:v>21.03.2007</c:v>
                </c:pt>
                <c:pt idx="555">
                  <c:v>22.03.2007</c:v>
                </c:pt>
                <c:pt idx="556">
                  <c:v>23.03.2007</c:v>
                </c:pt>
                <c:pt idx="557">
                  <c:v>26.03.2007</c:v>
                </c:pt>
                <c:pt idx="558">
                  <c:v>27.03.2007</c:v>
                </c:pt>
                <c:pt idx="559">
                  <c:v>28.03.2007</c:v>
                </c:pt>
                <c:pt idx="560">
                  <c:v>29.03.2007</c:v>
                </c:pt>
                <c:pt idx="561">
                  <c:v>30.03.2007</c:v>
                </c:pt>
                <c:pt idx="562">
                  <c:v>02.04.2007</c:v>
                </c:pt>
                <c:pt idx="563">
                  <c:v>03.04.2007</c:v>
                </c:pt>
                <c:pt idx="564">
                  <c:v>04.04.2007</c:v>
                </c:pt>
                <c:pt idx="565">
                  <c:v>05.04.2007</c:v>
                </c:pt>
                <c:pt idx="566">
                  <c:v>09.04.2007</c:v>
                </c:pt>
                <c:pt idx="567">
                  <c:v>10.04.2007</c:v>
                </c:pt>
                <c:pt idx="568">
                  <c:v>11.04.2007</c:v>
                </c:pt>
                <c:pt idx="569">
                  <c:v>12.04.2007</c:v>
                </c:pt>
                <c:pt idx="570">
                  <c:v>13.04.2007</c:v>
                </c:pt>
                <c:pt idx="571">
                  <c:v>16.04.2007</c:v>
                </c:pt>
                <c:pt idx="572">
                  <c:v>17.04.2007</c:v>
                </c:pt>
                <c:pt idx="573">
                  <c:v>18.04.2007</c:v>
                </c:pt>
                <c:pt idx="574">
                  <c:v>19.04.2007</c:v>
                </c:pt>
                <c:pt idx="575">
                  <c:v>20.04.2007</c:v>
                </c:pt>
                <c:pt idx="576">
                  <c:v>23.04.2007</c:v>
                </c:pt>
                <c:pt idx="577">
                  <c:v>24.04.2007</c:v>
                </c:pt>
                <c:pt idx="578">
                  <c:v>25.04.2007</c:v>
                </c:pt>
                <c:pt idx="579">
                  <c:v>26.04.2007</c:v>
                </c:pt>
                <c:pt idx="580">
                  <c:v>27.04.2007</c:v>
                </c:pt>
                <c:pt idx="581">
                  <c:v>30.04.2007</c:v>
                </c:pt>
                <c:pt idx="582">
                  <c:v>01.05.2007</c:v>
                </c:pt>
                <c:pt idx="583">
                  <c:v>02.05.2007</c:v>
                </c:pt>
                <c:pt idx="584">
                  <c:v>03.05.2007</c:v>
                </c:pt>
                <c:pt idx="585">
                  <c:v>04.05.2007</c:v>
                </c:pt>
                <c:pt idx="586">
                  <c:v>07.05.2007</c:v>
                </c:pt>
                <c:pt idx="587">
                  <c:v>08.05.2007</c:v>
                </c:pt>
                <c:pt idx="588">
                  <c:v>09.05.2007</c:v>
                </c:pt>
                <c:pt idx="589">
                  <c:v>10.05.2007</c:v>
                </c:pt>
                <c:pt idx="590">
                  <c:v>11.05.2007</c:v>
                </c:pt>
                <c:pt idx="591">
                  <c:v>14.05.2007</c:v>
                </c:pt>
                <c:pt idx="592">
                  <c:v>15.05.2007</c:v>
                </c:pt>
                <c:pt idx="593">
                  <c:v>16.05.2007</c:v>
                </c:pt>
                <c:pt idx="594">
                  <c:v>17.05.2007</c:v>
                </c:pt>
                <c:pt idx="595">
                  <c:v>18.05.2007</c:v>
                </c:pt>
                <c:pt idx="596">
                  <c:v>21.05.2007</c:v>
                </c:pt>
                <c:pt idx="597">
                  <c:v>22.05.2007</c:v>
                </c:pt>
                <c:pt idx="598">
                  <c:v>23.05.2007</c:v>
                </c:pt>
                <c:pt idx="599">
                  <c:v>24.05.2007</c:v>
                </c:pt>
                <c:pt idx="600">
                  <c:v>25.05.2007</c:v>
                </c:pt>
                <c:pt idx="601">
                  <c:v>29.05.2007</c:v>
                </c:pt>
                <c:pt idx="602">
                  <c:v>30.05.2007</c:v>
                </c:pt>
                <c:pt idx="603">
                  <c:v>31.05.2007</c:v>
                </c:pt>
                <c:pt idx="604">
                  <c:v>01.06.2007</c:v>
                </c:pt>
                <c:pt idx="605">
                  <c:v>04.06.2007</c:v>
                </c:pt>
                <c:pt idx="606">
                  <c:v>05.06.2007</c:v>
                </c:pt>
                <c:pt idx="607">
                  <c:v>06.06.2007</c:v>
                </c:pt>
                <c:pt idx="608">
                  <c:v>07.06.2007</c:v>
                </c:pt>
                <c:pt idx="609">
                  <c:v>08.06.2007</c:v>
                </c:pt>
                <c:pt idx="610">
                  <c:v>11.06.2007</c:v>
                </c:pt>
                <c:pt idx="611">
                  <c:v>12.06.2007</c:v>
                </c:pt>
                <c:pt idx="612">
                  <c:v>13.06.2007</c:v>
                </c:pt>
                <c:pt idx="613">
                  <c:v>14.06.2007</c:v>
                </c:pt>
                <c:pt idx="614">
                  <c:v>15.06.2007</c:v>
                </c:pt>
                <c:pt idx="615">
                  <c:v>18.06.2007</c:v>
                </c:pt>
                <c:pt idx="616">
                  <c:v>19.06.2007</c:v>
                </c:pt>
                <c:pt idx="617">
                  <c:v>20.06.2007</c:v>
                </c:pt>
                <c:pt idx="618">
                  <c:v>21.06.2007</c:v>
                </c:pt>
                <c:pt idx="619">
                  <c:v>22.06.2007</c:v>
                </c:pt>
                <c:pt idx="620">
                  <c:v>25.06.2007</c:v>
                </c:pt>
                <c:pt idx="621">
                  <c:v>26.06.2007</c:v>
                </c:pt>
                <c:pt idx="622">
                  <c:v>27.06.2007</c:v>
                </c:pt>
                <c:pt idx="623">
                  <c:v>28.06.2007</c:v>
                </c:pt>
                <c:pt idx="624">
                  <c:v>29.06.2007</c:v>
                </c:pt>
                <c:pt idx="625">
                  <c:v>02.07.2007</c:v>
                </c:pt>
                <c:pt idx="626">
                  <c:v>03.07.2007</c:v>
                </c:pt>
                <c:pt idx="627">
                  <c:v>05.07.2007</c:v>
                </c:pt>
                <c:pt idx="628">
                  <c:v>06.07.2007</c:v>
                </c:pt>
                <c:pt idx="629">
                  <c:v>09.07.2007</c:v>
                </c:pt>
                <c:pt idx="630">
                  <c:v>10.07.2007</c:v>
                </c:pt>
                <c:pt idx="631">
                  <c:v>11.07.2007</c:v>
                </c:pt>
                <c:pt idx="632">
                  <c:v>12.07.2007</c:v>
                </c:pt>
                <c:pt idx="633">
                  <c:v>13.07.2007</c:v>
                </c:pt>
                <c:pt idx="634">
                  <c:v>16.07.2007</c:v>
                </c:pt>
                <c:pt idx="635">
                  <c:v>17.07.2007</c:v>
                </c:pt>
                <c:pt idx="636">
                  <c:v>18.07.2007</c:v>
                </c:pt>
                <c:pt idx="637">
                  <c:v>19.07.2007</c:v>
                </c:pt>
                <c:pt idx="638">
                  <c:v>20.07.2007</c:v>
                </c:pt>
                <c:pt idx="639">
                  <c:v>23.07.2007</c:v>
                </c:pt>
                <c:pt idx="640">
                  <c:v>24.07.2007</c:v>
                </c:pt>
                <c:pt idx="641">
                  <c:v>25.07.2007</c:v>
                </c:pt>
                <c:pt idx="642">
                  <c:v>26.07.2007</c:v>
                </c:pt>
                <c:pt idx="643">
                  <c:v>27.07.2007</c:v>
                </c:pt>
                <c:pt idx="644">
                  <c:v>30.07.2007</c:v>
                </c:pt>
                <c:pt idx="645">
                  <c:v>31.07.2007</c:v>
                </c:pt>
                <c:pt idx="646">
                  <c:v>01.08.2007</c:v>
                </c:pt>
                <c:pt idx="647">
                  <c:v>02.08.2007</c:v>
                </c:pt>
                <c:pt idx="648">
                  <c:v>03.08.2007</c:v>
                </c:pt>
                <c:pt idx="649">
                  <c:v>06.08.2007</c:v>
                </c:pt>
                <c:pt idx="650">
                  <c:v>07.08.2007</c:v>
                </c:pt>
                <c:pt idx="651">
                  <c:v>08.08.2007</c:v>
                </c:pt>
                <c:pt idx="652">
                  <c:v>09.08.2007</c:v>
                </c:pt>
                <c:pt idx="653">
                  <c:v>10.08.2007</c:v>
                </c:pt>
                <c:pt idx="654">
                  <c:v>13.08.2007</c:v>
                </c:pt>
                <c:pt idx="655">
                  <c:v>14.08.2007</c:v>
                </c:pt>
                <c:pt idx="656">
                  <c:v>15.08.2007</c:v>
                </c:pt>
                <c:pt idx="657">
                  <c:v>16.08.2007</c:v>
                </c:pt>
                <c:pt idx="658">
                  <c:v>17.08.2007</c:v>
                </c:pt>
                <c:pt idx="659">
                  <c:v>20.08.2007</c:v>
                </c:pt>
                <c:pt idx="660">
                  <c:v>21.08.2007</c:v>
                </c:pt>
                <c:pt idx="661">
                  <c:v>22.08.2007</c:v>
                </c:pt>
                <c:pt idx="662">
                  <c:v>23.08.2007</c:v>
                </c:pt>
                <c:pt idx="663">
                  <c:v>24.08.2007</c:v>
                </c:pt>
                <c:pt idx="664">
                  <c:v>27.08.2007</c:v>
                </c:pt>
                <c:pt idx="665">
                  <c:v>28.08.2007</c:v>
                </c:pt>
                <c:pt idx="666">
                  <c:v>29.08.2007</c:v>
                </c:pt>
                <c:pt idx="667">
                  <c:v>30.08.2007</c:v>
                </c:pt>
                <c:pt idx="668">
                  <c:v>31.08.2007</c:v>
                </c:pt>
                <c:pt idx="669">
                  <c:v>04.09.2007</c:v>
                </c:pt>
                <c:pt idx="670">
                  <c:v>05.09.2007</c:v>
                </c:pt>
                <c:pt idx="671">
                  <c:v>06.09.2007</c:v>
                </c:pt>
                <c:pt idx="672">
                  <c:v>07.09.2007</c:v>
                </c:pt>
                <c:pt idx="673">
                  <c:v>10.09.2007</c:v>
                </c:pt>
                <c:pt idx="674">
                  <c:v>11.09.2007</c:v>
                </c:pt>
                <c:pt idx="675">
                  <c:v>12.09.2007</c:v>
                </c:pt>
                <c:pt idx="676">
                  <c:v>13.09.2007</c:v>
                </c:pt>
                <c:pt idx="677">
                  <c:v>14.09.2007</c:v>
                </c:pt>
                <c:pt idx="678">
                  <c:v>17.09.2007</c:v>
                </c:pt>
                <c:pt idx="679">
                  <c:v>18.09.2007</c:v>
                </c:pt>
                <c:pt idx="680">
                  <c:v>19.09.2007</c:v>
                </c:pt>
                <c:pt idx="681">
                  <c:v>20.09.2007</c:v>
                </c:pt>
                <c:pt idx="682">
                  <c:v>21.09.2007</c:v>
                </c:pt>
                <c:pt idx="683">
                  <c:v>24.09.2007</c:v>
                </c:pt>
                <c:pt idx="684">
                  <c:v>25.09.2007</c:v>
                </c:pt>
                <c:pt idx="685">
                  <c:v>26.09.2007</c:v>
                </c:pt>
                <c:pt idx="686">
                  <c:v>27.09.2007</c:v>
                </c:pt>
                <c:pt idx="687">
                  <c:v>28.09.2007</c:v>
                </c:pt>
              </c:strCache>
            </c:strRef>
          </c:cat>
          <c:val>
            <c:numRef>
              <c:f>'Figure 1.2.6'!$F$5:$F$692</c:f>
              <c:numCache>
                <c:formatCode>General</c:formatCode>
                <c:ptCount val="688"/>
                <c:pt idx="0">
                  <c:v>458</c:v>
                </c:pt>
                <c:pt idx="1">
                  <c:v>447</c:v>
                </c:pt>
                <c:pt idx="2">
                  <c:v>444</c:v>
                </c:pt>
                <c:pt idx="3">
                  <c:v>448</c:v>
                </c:pt>
                <c:pt idx="4">
                  <c:v>443</c:v>
                </c:pt>
                <c:pt idx="5">
                  <c:v>440</c:v>
                </c:pt>
                <c:pt idx="6">
                  <c:v>440</c:v>
                </c:pt>
                <c:pt idx="7">
                  <c:v>438</c:v>
                </c:pt>
                <c:pt idx="8">
                  <c:v>441</c:v>
                </c:pt>
                <c:pt idx="9">
                  <c:v>441</c:v>
                </c:pt>
                <c:pt idx="10">
                  <c:v>444</c:v>
                </c:pt>
                <c:pt idx="11">
                  <c:v>441</c:v>
                </c:pt>
                <c:pt idx="12">
                  <c:v>443</c:v>
                </c:pt>
                <c:pt idx="13">
                  <c:v>447</c:v>
                </c:pt>
                <c:pt idx="14">
                  <c:v>447</c:v>
                </c:pt>
                <c:pt idx="15">
                  <c:v>435</c:v>
                </c:pt>
                <c:pt idx="16">
                  <c:v>429</c:v>
                </c:pt>
                <c:pt idx="17">
                  <c:v>422</c:v>
                </c:pt>
                <c:pt idx="18">
                  <c:v>429</c:v>
                </c:pt>
                <c:pt idx="19">
                  <c:v>435</c:v>
                </c:pt>
                <c:pt idx="20">
                  <c:v>434</c:v>
                </c:pt>
                <c:pt idx="21">
                  <c:v>425</c:v>
                </c:pt>
                <c:pt idx="22">
                  <c:v>421</c:v>
                </c:pt>
                <c:pt idx="23">
                  <c:v>409</c:v>
                </c:pt>
                <c:pt idx="24">
                  <c:v>412</c:v>
                </c:pt>
                <c:pt idx="25">
                  <c:v>412</c:v>
                </c:pt>
                <c:pt idx="26">
                  <c:v>419</c:v>
                </c:pt>
                <c:pt idx="27">
                  <c:v>413</c:v>
                </c:pt>
                <c:pt idx="28">
                  <c:v>410</c:v>
                </c:pt>
                <c:pt idx="29">
                  <c:v>415</c:v>
                </c:pt>
                <c:pt idx="30">
                  <c:v>414</c:v>
                </c:pt>
                <c:pt idx="31">
                  <c:v>417</c:v>
                </c:pt>
                <c:pt idx="32">
                  <c:v>404</c:v>
                </c:pt>
                <c:pt idx="33">
                  <c:v>401</c:v>
                </c:pt>
                <c:pt idx="34">
                  <c:v>406</c:v>
                </c:pt>
                <c:pt idx="35">
                  <c:v>407</c:v>
                </c:pt>
                <c:pt idx="36">
                  <c:v>402</c:v>
                </c:pt>
                <c:pt idx="37">
                  <c:v>403</c:v>
                </c:pt>
                <c:pt idx="38">
                  <c:v>399</c:v>
                </c:pt>
                <c:pt idx="39">
                  <c:v>397</c:v>
                </c:pt>
                <c:pt idx="40">
                  <c:v>396</c:v>
                </c:pt>
                <c:pt idx="41">
                  <c:v>390</c:v>
                </c:pt>
                <c:pt idx="42">
                  <c:v>393</c:v>
                </c:pt>
                <c:pt idx="43">
                  <c:v>386</c:v>
                </c:pt>
                <c:pt idx="44">
                  <c:v>378</c:v>
                </c:pt>
                <c:pt idx="45">
                  <c:v>373</c:v>
                </c:pt>
                <c:pt idx="46">
                  <c:v>378</c:v>
                </c:pt>
                <c:pt idx="47">
                  <c:v>371</c:v>
                </c:pt>
                <c:pt idx="48">
                  <c:v>388</c:v>
                </c:pt>
                <c:pt idx="49">
                  <c:v>400</c:v>
                </c:pt>
                <c:pt idx="50">
                  <c:v>408</c:v>
                </c:pt>
                <c:pt idx="51">
                  <c:v>410</c:v>
                </c:pt>
                <c:pt idx="52">
                  <c:v>404</c:v>
                </c:pt>
                <c:pt idx="53">
                  <c:v>412</c:v>
                </c:pt>
                <c:pt idx="54">
                  <c:v>416</c:v>
                </c:pt>
                <c:pt idx="55">
                  <c:v>433</c:v>
                </c:pt>
                <c:pt idx="56">
                  <c:v>439</c:v>
                </c:pt>
                <c:pt idx="57">
                  <c:v>437</c:v>
                </c:pt>
                <c:pt idx="58">
                  <c:v>429</c:v>
                </c:pt>
                <c:pt idx="59">
                  <c:v>417</c:v>
                </c:pt>
                <c:pt idx="60">
                  <c:v>417</c:v>
                </c:pt>
                <c:pt idx="61">
                  <c:v>419</c:v>
                </c:pt>
                <c:pt idx="62">
                  <c:v>429</c:v>
                </c:pt>
                <c:pt idx="63">
                  <c:v>424</c:v>
                </c:pt>
                <c:pt idx="64">
                  <c:v>418</c:v>
                </c:pt>
                <c:pt idx="65">
                  <c:v>416</c:v>
                </c:pt>
                <c:pt idx="66">
                  <c:v>416</c:v>
                </c:pt>
                <c:pt idx="67">
                  <c:v>422</c:v>
                </c:pt>
                <c:pt idx="68">
                  <c:v>420</c:v>
                </c:pt>
                <c:pt idx="69">
                  <c:v>425</c:v>
                </c:pt>
                <c:pt idx="70">
                  <c:v>438</c:v>
                </c:pt>
                <c:pt idx="71">
                  <c:v>457</c:v>
                </c:pt>
                <c:pt idx="72">
                  <c:v>458</c:v>
                </c:pt>
                <c:pt idx="73">
                  <c:v>451</c:v>
                </c:pt>
                <c:pt idx="74">
                  <c:v>444</c:v>
                </c:pt>
                <c:pt idx="75">
                  <c:v>427</c:v>
                </c:pt>
                <c:pt idx="76">
                  <c:v>431</c:v>
                </c:pt>
                <c:pt idx="77">
                  <c:v>433</c:v>
                </c:pt>
                <c:pt idx="78">
                  <c:v>436</c:v>
                </c:pt>
                <c:pt idx="79">
                  <c:v>436</c:v>
                </c:pt>
                <c:pt idx="80">
                  <c:v>446</c:v>
                </c:pt>
                <c:pt idx="81">
                  <c:v>442</c:v>
                </c:pt>
                <c:pt idx="82">
                  <c:v>442</c:v>
                </c:pt>
                <c:pt idx="83">
                  <c:v>438</c:v>
                </c:pt>
                <c:pt idx="84">
                  <c:v>430</c:v>
                </c:pt>
                <c:pt idx="85">
                  <c:v>426</c:v>
                </c:pt>
                <c:pt idx="86">
                  <c:v>424</c:v>
                </c:pt>
                <c:pt idx="87">
                  <c:v>425</c:v>
                </c:pt>
                <c:pt idx="88">
                  <c:v>431</c:v>
                </c:pt>
                <c:pt idx="89">
                  <c:v>439</c:v>
                </c:pt>
                <c:pt idx="90">
                  <c:v>438</c:v>
                </c:pt>
                <c:pt idx="91">
                  <c:v>448</c:v>
                </c:pt>
                <c:pt idx="92">
                  <c:v>449</c:v>
                </c:pt>
                <c:pt idx="93">
                  <c:v>458</c:v>
                </c:pt>
                <c:pt idx="94">
                  <c:v>453</c:v>
                </c:pt>
                <c:pt idx="95">
                  <c:v>446</c:v>
                </c:pt>
                <c:pt idx="96">
                  <c:v>435</c:v>
                </c:pt>
                <c:pt idx="97">
                  <c:v>435</c:v>
                </c:pt>
                <c:pt idx="98">
                  <c:v>440</c:v>
                </c:pt>
                <c:pt idx="99">
                  <c:v>423</c:v>
                </c:pt>
                <c:pt idx="100">
                  <c:v>422</c:v>
                </c:pt>
                <c:pt idx="101">
                  <c:v>417</c:v>
                </c:pt>
                <c:pt idx="102">
                  <c:v>422</c:v>
                </c:pt>
                <c:pt idx="103">
                  <c:v>426</c:v>
                </c:pt>
                <c:pt idx="104">
                  <c:v>419</c:v>
                </c:pt>
                <c:pt idx="105">
                  <c:v>414</c:v>
                </c:pt>
                <c:pt idx="106">
                  <c:v>422</c:v>
                </c:pt>
                <c:pt idx="107">
                  <c:v>433</c:v>
                </c:pt>
                <c:pt idx="108">
                  <c:v>443</c:v>
                </c:pt>
                <c:pt idx="109">
                  <c:v>446</c:v>
                </c:pt>
                <c:pt idx="110">
                  <c:v>441</c:v>
                </c:pt>
                <c:pt idx="111">
                  <c:v>436</c:v>
                </c:pt>
                <c:pt idx="112">
                  <c:v>427</c:v>
                </c:pt>
                <c:pt idx="113">
                  <c:v>423</c:v>
                </c:pt>
                <c:pt idx="114">
                  <c:v>421</c:v>
                </c:pt>
                <c:pt idx="115">
                  <c:v>416</c:v>
                </c:pt>
                <c:pt idx="116">
                  <c:v>421</c:v>
                </c:pt>
                <c:pt idx="117">
                  <c:v>423</c:v>
                </c:pt>
                <c:pt idx="118">
                  <c:v>427</c:v>
                </c:pt>
                <c:pt idx="119">
                  <c:v>427</c:v>
                </c:pt>
                <c:pt idx="120">
                  <c:v>429</c:v>
                </c:pt>
                <c:pt idx="121">
                  <c:v>432</c:v>
                </c:pt>
                <c:pt idx="122">
                  <c:v>420</c:v>
                </c:pt>
                <c:pt idx="123">
                  <c:v>425</c:v>
                </c:pt>
                <c:pt idx="124">
                  <c:v>434</c:v>
                </c:pt>
                <c:pt idx="125">
                  <c:v>437</c:v>
                </c:pt>
                <c:pt idx="126">
                  <c:v>433</c:v>
                </c:pt>
                <c:pt idx="127">
                  <c:v>440</c:v>
                </c:pt>
                <c:pt idx="128">
                  <c:v>461</c:v>
                </c:pt>
                <c:pt idx="129">
                  <c:v>453</c:v>
                </c:pt>
                <c:pt idx="130">
                  <c:v>451</c:v>
                </c:pt>
                <c:pt idx="131">
                  <c:v>436</c:v>
                </c:pt>
                <c:pt idx="132">
                  <c:v>435</c:v>
                </c:pt>
                <c:pt idx="133">
                  <c:v>424</c:v>
                </c:pt>
                <c:pt idx="134">
                  <c:v>420</c:v>
                </c:pt>
                <c:pt idx="135">
                  <c:v>414</c:v>
                </c:pt>
                <c:pt idx="136">
                  <c:v>421</c:v>
                </c:pt>
                <c:pt idx="137">
                  <c:v>420</c:v>
                </c:pt>
                <c:pt idx="138">
                  <c:v>413</c:v>
                </c:pt>
                <c:pt idx="139">
                  <c:v>418</c:v>
                </c:pt>
                <c:pt idx="140">
                  <c:v>415</c:v>
                </c:pt>
                <c:pt idx="141">
                  <c:v>419</c:v>
                </c:pt>
                <c:pt idx="142">
                  <c:v>416</c:v>
                </c:pt>
                <c:pt idx="143">
                  <c:v>417</c:v>
                </c:pt>
                <c:pt idx="144">
                  <c:v>428</c:v>
                </c:pt>
                <c:pt idx="145">
                  <c:v>426</c:v>
                </c:pt>
                <c:pt idx="146">
                  <c:v>422</c:v>
                </c:pt>
                <c:pt idx="147">
                  <c:v>417</c:v>
                </c:pt>
                <c:pt idx="148">
                  <c:v>418</c:v>
                </c:pt>
                <c:pt idx="149">
                  <c:v>413</c:v>
                </c:pt>
                <c:pt idx="150">
                  <c:v>416</c:v>
                </c:pt>
                <c:pt idx="151">
                  <c:v>417</c:v>
                </c:pt>
                <c:pt idx="152">
                  <c:v>407</c:v>
                </c:pt>
                <c:pt idx="153">
                  <c:v>416</c:v>
                </c:pt>
                <c:pt idx="154">
                  <c:v>421</c:v>
                </c:pt>
                <c:pt idx="155">
                  <c:v>418</c:v>
                </c:pt>
                <c:pt idx="156">
                  <c:v>417</c:v>
                </c:pt>
                <c:pt idx="157">
                  <c:v>415</c:v>
                </c:pt>
                <c:pt idx="158">
                  <c:v>421</c:v>
                </c:pt>
                <c:pt idx="159">
                  <c:v>421</c:v>
                </c:pt>
                <c:pt idx="160">
                  <c:v>418</c:v>
                </c:pt>
                <c:pt idx="161">
                  <c:v>418</c:v>
                </c:pt>
                <c:pt idx="162">
                  <c:v>424</c:v>
                </c:pt>
                <c:pt idx="163">
                  <c:v>425</c:v>
                </c:pt>
                <c:pt idx="164">
                  <c:v>417</c:v>
                </c:pt>
                <c:pt idx="165">
                  <c:v>420</c:v>
                </c:pt>
                <c:pt idx="166">
                  <c:v>431</c:v>
                </c:pt>
                <c:pt idx="167">
                  <c:v>433</c:v>
                </c:pt>
                <c:pt idx="168">
                  <c:v>430</c:v>
                </c:pt>
                <c:pt idx="169">
                  <c:v>430</c:v>
                </c:pt>
                <c:pt idx="170">
                  <c:v>432</c:v>
                </c:pt>
                <c:pt idx="171">
                  <c:v>423</c:v>
                </c:pt>
                <c:pt idx="172">
                  <c:v>419</c:v>
                </c:pt>
                <c:pt idx="173">
                  <c:v>417</c:v>
                </c:pt>
                <c:pt idx="174">
                  <c:v>414</c:v>
                </c:pt>
                <c:pt idx="175">
                  <c:v>414</c:v>
                </c:pt>
                <c:pt idx="176">
                  <c:v>409</c:v>
                </c:pt>
                <c:pt idx="177">
                  <c:v>402</c:v>
                </c:pt>
                <c:pt idx="178">
                  <c:v>399</c:v>
                </c:pt>
                <c:pt idx="179">
                  <c:v>405</c:v>
                </c:pt>
                <c:pt idx="180">
                  <c:v>401</c:v>
                </c:pt>
                <c:pt idx="181">
                  <c:v>403</c:v>
                </c:pt>
                <c:pt idx="182">
                  <c:v>406</c:v>
                </c:pt>
                <c:pt idx="183">
                  <c:v>400</c:v>
                </c:pt>
                <c:pt idx="184">
                  <c:v>395</c:v>
                </c:pt>
                <c:pt idx="185">
                  <c:v>391</c:v>
                </c:pt>
                <c:pt idx="186">
                  <c:v>390</c:v>
                </c:pt>
                <c:pt idx="187">
                  <c:v>385</c:v>
                </c:pt>
                <c:pt idx="188">
                  <c:v>376</c:v>
                </c:pt>
                <c:pt idx="189">
                  <c:v>375</c:v>
                </c:pt>
                <c:pt idx="190">
                  <c:v>383</c:v>
                </c:pt>
                <c:pt idx="191">
                  <c:v>387</c:v>
                </c:pt>
                <c:pt idx="192">
                  <c:v>398</c:v>
                </c:pt>
                <c:pt idx="193">
                  <c:v>392</c:v>
                </c:pt>
                <c:pt idx="194">
                  <c:v>384</c:v>
                </c:pt>
                <c:pt idx="195">
                  <c:v>390</c:v>
                </c:pt>
                <c:pt idx="196">
                  <c:v>395</c:v>
                </c:pt>
                <c:pt idx="197">
                  <c:v>395</c:v>
                </c:pt>
                <c:pt idx="198">
                  <c:v>386</c:v>
                </c:pt>
                <c:pt idx="199">
                  <c:v>379</c:v>
                </c:pt>
                <c:pt idx="200">
                  <c:v>383</c:v>
                </c:pt>
                <c:pt idx="201">
                  <c:v>380</c:v>
                </c:pt>
                <c:pt idx="202">
                  <c:v>390</c:v>
                </c:pt>
                <c:pt idx="203">
                  <c:v>384</c:v>
                </c:pt>
                <c:pt idx="204">
                  <c:v>376</c:v>
                </c:pt>
                <c:pt idx="205">
                  <c:v>370</c:v>
                </c:pt>
                <c:pt idx="206">
                  <c:v>376</c:v>
                </c:pt>
                <c:pt idx="207">
                  <c:v>370</c:v>
                </c:pt>
                <c:pt idx="208">
                  <c:v>365</c:v>
                </c:pt>
                <c:pt idx="209">
                  <c:v>360</c:v>
                </c:pt>
                <c:pt idx="210">
                  <c:v>356</c:v>
                </c:pt>
                <c:pt idx="211">
                  <c:v>357</c:v>
                </c:pt>
                <c:pt idx="212">
                  <c:v>360</c:v>
                </c:pt>
                <c:pt idx="213">
                  <c:v>359</c:v>
                </c:pt>
                <c:pt idx="214">
                  <c:v>355</c:v>
                </c:pt>
                <c:pt idx="215">
                  <c:v>346</c:v>
                </c:pt>
                <c:pt idx="216">
                  <c:v>351</c:v>
                </c:pt>
                <c:pt idx="217">
                  <c:v>335</c:v>
                </c:pt>
                <c:pt idx="218">
                  <c:v>340</c:v>
                </c:pt>
                <c:pt idx="219">
                  <c:v>332</c:v>
                </c:pt>
                <c:pt idx="220">
                  <c:v>328</c:v>
                </c:pt>
                <c:pt idx="221">
                  <c:v>326</c:v>
                </c:pt>
                <c:pt idx="222">
                  <c:v>331</c:v>
                </c:pt>
                <c:pt idx="223">
                  <c:v>329</c:v>
                </c:pt>
                <c:pt idx="224">
                  <c:v>318</c:v>
                </c:pt>
                <c:pt idx="225">
                  <c:v>309</c:v>
                </c:pt>
                <c:pt idx="226">
                  <c:v>315</c:v>
                </c:pt>
                <c:pt idx="227">
                  <c:v>308</c:v>
                </c:pt>
                <c:pt idx="228">
                  <c:v>312</c:v>
                </c:pt>
                <c:pt idx="229">
                  <c:v>311</c:v>
                </c:pt>
                <c:pt idx="230">
                  <c:v>313</c:v>
                </c:pt>
                <c:pt idx="231">
                  <c:v>315</c:v>
                </c:pt>
                <c:pt idx="232">
                  <c:v>321</c:v>
                </c:pt>
                <c:pt idx="233">
                  <c:v>321</c:v>
                </c:pt>
                <c:pt idx="234">
                  <c:v>329</c:v>
                </c:pt>
                <c:pt idx="235">
                  <c:v>323</c:v>
                </c:pt>
                <c:pt idx="236">
                  <c:v>319</c:v>
                </c:pt>
                <c:pt idx="237">
                  <c:v>314</c:v>
                </c:pt>
                <c:pt idx="238">
                  <c:v>316</c:v>
                </c:pt>
                <c:pt idx="239">
                  <c:v>315</c:v>
                </c:pt>
                <c:pt idx="240">
                  <c:v>315</c:v>
                </c:pt>
                <c:pt idx="241">
                  <c:v>315</c:v>
                </c:pt>
                <c:pt idx="242">
                  <c:v>312</c:v>
                </c:pt>
                <c:pt idx="243">
                  <c:v>309</c:v>
                </c:pt>
                <c:pt idx="244">
                  <c:v>309</c:v>
                </c:pt>
                <c:pt idx="245">
                  <c:v>312</c:v>
                </c:pt>
                <c:pt idx="246">
                  <c:v>313</c:v>
                </c:pt>
                <c:pt idx="247">
                  <c:v>307</c:v>
                </c:pt>
                <c:pt idx="248">
                  <c:v>298</c:v>
                </c:pt>
                <c:pt idx="249">
                  <c:v>302</c:v>
                </c:pt>
                <c:pt idx="250">
                  <c:v>298</c:v>
                </c:pt>
                <c:pt idx="251">
                  <c:v>292</c:v>
                </c:pt>
                <c:pt idx="252">
                  <c:v>296</c:v>
                </c:pt>
                <c:pt idx="253">
                  <c:v>293</c:v>
                </c:pt>
                <c:pt idx="254">
                  <c:v>291</c:v>
                </c:pt>
                <c:pt idx="255">
                  <c:v>289</c:v>
                </c:pt>
                <c:pt idx="256">
                  <c:v>285</c:v>
                </c:pt>
                <c:pt idx="257">
                  <c:v>294</c:v>
                </c:pt>
                <c:pt idx="258">
                  <c:v>299</c:v>
                </c:pt>
                <c:pt idx="259">
                  <c:v>305</c:v>
                </c:pt>
                <c:pt idx="260">
                  <c:v>306</c:v>
                </c:pt>
                <c:pt idx="261">
                  <c:v>297</c:v>
                </c:pt>
                <c:pt idx="262">
                  <c:v>300</c:v>
                </c:pt>
                <c:pt idx="263">
                  <c:v>300</c:v>
                </c:pt>
                <c:pt idx="264">
                  <c:v>295</c:v>
                </c:pt>
                <c:pt idx="265">
                  <c:v>287</c:v>
                </c:pt>
                <c:pt idx="266">
                  <c:v>283</c:v>
                </c:pt>
                <c:pt idx="267">
                  <c:v>282</c:v>
                </c:pt>
                <c:pt idx="268">
                  <c:v>280</c:v>
                </c:pt>
                <c:pt idx="269">
                  <c:v>281</c:v>
                </c:pt>
                <c:pt idx="270">
                  <c:v>277</c:v>
                </c:pt>
                <c:pt idx="271">
                  <c:v>277</c:v>
                </c:pt>
                <c:pt idx="272">
                  <c:v>279</c:v>
                </c:pt>
                <c:pt idx="273">
                  <c:v>276</c:v>
                </c:pt>
                <c:pt idx="274">
                  <c:v>273</c:v>
                </c:pt>
                <c:pt idx="275">
                  <c:v>273</c:v>
                </c:pt>
                <c:pt idx="276">
                  <c:v>272</c:v>
                </c:pt>
                <c:pt idx="277">
                  <c:v>259</c:v>
                </c:pt>
                <c:pt idx="278">
                  <c:v>257</c:v>
                </c:pt>
                <c:pt idx="279">
                  <c:v>257</c:v>
                </c:pt>
                <c:pt idx="280">
                  <c:v>260</c:v>
                </c:pt>
                <c:pt idx="281">
                  <c:v>262</c:v>
                </c:pt>
                <c:pt idx="282">
                  <c:v>264</c:v>
                </c:pt>
                <c:pt idx="283">
                  <c:v>265</c:v>
                </c:pt>
                <c:pt idx="284">
                  <c:v>265</c:v>
                </c:pt>
                <c:pt idx="285">
                  <c:v>260</c:v>
                </c:pt>
                <c:pt idx="286">
                  <c:v>266</c:v>
                </c:pt>
                <c:pt idx="287">
                  <c:v>261</c:v>
                </c:pt>
                <c:pt idx="288">
                  <c:v>260</c:v>
                </c:pt>
                <c:pt idx="289">
                  <c:v>257</c:v>
                </c:pt>
                <c:pt idx="290">
                  <c:v>254</c:v>
                </c:pt>
                <c:pt idx="291">
                  <c:v>251</c:v>
                </c:pt>
                <c:pt idx="292">
                  <c:v>250</c:v>
                </c:pt>
                <c:pt idx="293">
                  <c:v>256</c:v>
                </c:pt>
                <c:pt idx="294">
                  <c:v>256</c:v>
                </c:pt>
                <c:pt idx="295">
                  <c:v>252</c:v>
                </c:pt>
                <c:pt idx="296">
                  <c:v>249</c:v>
                </c:pt>
                <c:pt idx="297">
                  <c:v>248</c:v>
                </c:pt>
                <c:pt idx="298">
                  <c:v>253</c:v>
                </c:pt>
                <c:pt idx="299">
                  <c:v>249</c:v>
                </c:pt>
                <c:pt idx="300">
                  <c:v>250</c:v>
                </c:pt>
                <c:pt idx="301">
                  <c:v>246</c:v>
                </c:pt>
                <c:pt idx="302">
                  <c:v>248</c:v>
                </c:pt>
                <c:pt idx="303">
                  <c:v>244</c:v>
                </c:pt>
                <c:pt idx="304">
                  <c:v>245</c:v>
                </c:pt>
                <c:pt idx="305">
                  <c:v>241</c:v>
                </c:pt>
                <c:pt idx="306">
                  <c:v>245</c:v>
                </c:pt>
                <c:pt idx="307">
                  <c:v>244</c:v>
                </c:pt>
                <c:pt idx="308">
                  <c:v>238</c:v>
                </c:pt>
                <c:pt idx="309">
                  <c:v>236</c:v>
                </c:pt>
                <c:pt idx="310">
                  <c:v>230</c:v>
                </c:pt>
                <c:pt idx="311">
                  <c:v>228</c:v>
                </c:pt>
                <c:pt idx="312">
                  <c:v>225</c:v>
                </c:pt>
                <c:pt idx="313">
                  <c:v>227</c:v>
                </c:pt>
                <c:pt idx="314">
                  <c:v>227</c:v>
                </c:pt>
                <c:pt idx="315">
                  <c:v>225</c:v>
                </c:pt>
                <c:pt idx="316">
                  <c:v>219</c:v>
                </c:pt>
                <c:pt idx="317">
                  <c:v>221</c:v>
                </c:pt>
                <c:pt idx="318">
                  <c:v>222</c:v>
                </c:pt>
                <c:pt idx="319">
                  <c:v>219</c:v>
                </c:pt>
                <c:pt idx="320">
                  <c:v>216</c:v>
                </c:pt>
                <c:pt idx="321">
                  <c:v>218</c:v>
                </c:pt>
                <c:pt idx="322">
                  <c:v>215</c:v>
                </c:pt>
                <c:pt idx="323">
                  <c:v>209</c:v>
                </c:pt>
                <c:pt idx="324">
                  <c:v>209</c:v>
                </c:pt>
                <c:pt idx="325">
                  <c:v>211</c:v>
                </c:pt>
                <c:pt idx="326">
                  <c:v>212</c:v>
                </c:pt>
                <c:pt idx="327">
                  <c:v>208</c:v>
                </c:pt>
                <c:pt idx="328">
                  <c:v>205</c:v>
                </c:pt>
                <c:pt idx="329">
                  <c:v>207</c:v>
                </c:pt>
                <c:pt idx="330">
                  <c:v>208</c:v>
                </c:pt>
                <c:pt idx="331">
                  <c:v>201</c:v>
                </c:pt>
                <c:pt idx="332">
                  <c:v>204</c:v>
                </c:pt>
                <c:pt idx="333">
                  <c:v>201</c:v>
                </c:pt>
                <c:pt idx="334">
                  <c:v>199</c:v>
                </c:pt>
                <c:pt idx="335">
                  <c:v>202</c:v>
                </c:pt>
                <c:pt idx="336">
                  <c:v>200</c:v>
                </c:pt>
                <c:pt idx="337">
                  <c:v>200</c:v>
                </c:pt>
                <c:pt idx="338">
                  <c:v>200</c:v>
                </c:pt>
                <c:pt idx="339">
                  <c:v>201</c:v>
                </c:pt>
                <c:pt idx="340">
                  <c:v>202</c:v>
                </c:pt>
                <c:pt idx="341">
                  <c:v>210</c:v>
                </c:pt>
                <c:pt idx="342">
                  <c:v>211</c:v>
                </c:pt>
                <c:pt idx="343">
                  <c:v>211</c:v>
                </c:pt>
                <c:pt idx="344">
                  <c:v>219</c:v>
                </c:pt>
                <c:pt idx="345">
                  <c:v>223</c:v>
                </c:pt>
                <c:pt idx="346">
                  <c:v>240</c:v>
                </c:pt>
                <c:pt idx="347">
                  <c:v>239</c:v>
                </c:pt>
                <c:pt idx="348">
                  <c:v>256</c:v>
                </c:pt>
                <c:pt idx="349">
                  <c:v>248</c:v>
                </c:pt>
                <c:pt idx="350">
                  <c:v>241</c:v>
                </c:pt>
                <c:pt idx="351">
                  <c:v>243</c:v>
                </c:pt>
                <c:pt idx="352">
                  <c:v>240</c:v>
                </c:pt>
                <c:pt idx="353">
                  <c:v>240</c:v>
                </c:pt>
                <c:pt idx="354">
                  <c:v>251</c:v>
                </c:pt>
                <c:pt idx="355">
                  <c:v>252</c:v>
                </c:pt>
                <c:pt idx="356">
                  <c:v>258</c:v>
                </c:pt>
                <c:pt idx="357">
                  <c:v>258</c:v>
                </c:pt>
                <c:pt idx="358">
                  <c:v>266</c:v>
                </c:pt>
                <c:pt idx="359">
                  <c:v>267</c:v>
                </c:pt>
                <c:pt idx="360">
                  <c:v>266</c:v>
                </c:pt>
                <c:pt idx="361">
                  <c:v>279</c:v>
                </c:pt>
                <c:pt idx="362">
                  <c:v>271</c:v>
                </c:pt>
                <c:pt idx="363">
                  <c:v>264</c:v>
                </c:pt>
                <c:pt idx="364">
                  <c:v>263</c:v>
                </c:pt>
                <c:pt idx="365">
                  <c:v>263</c:v>
                </c:pt>
                <c:pt idx="366">
                  <c:v>262</c:v>
                </c:pt>
                <c:pt idx="367">
                  <c:v>263</c:v>
                </c:pt>
                <c:pt idx="368">
                  <c:v>259</c:v>
                </c:pt>
                <c:pt idx="369">
                  <c:v>262</c:v>
                </c:pt>
                <c:pt idx="370">
                  <c:v>269</c:v>
                </c:pt>
                <c:pt idx="371">
                  <c:v>272</c:v>
                </c:pt>
                <c:pt idx="372">
                  <c:v>268</c:v>
                </c:pt>
                <c:pt idx="373">
                  <c:v>267</c:v>
                </c:pt>
                <c:pt idx="374">
                  <c:v>259</c:v>
                </c:pt>
                <c:pt idx="375">
                  <c:v>255</c:v>
                </c:pt>
                <c:pt idx="376">
                  <c:v>255</c:v>
                </c:pt>
                <c:pt idx="377">
                  <c:v>257</c:v>
                </c:pt>
                <c:pt idx="378">
                  <c:v>256</c:v>
                </c:pt>
                <c:pt idx="379">
                  <c:v>255</c:v>
                </c:pt>
                <c:pt idx="380">
                  <c:v>253</c:v>
                </c:pt>
                <c:pt idx="381">
                  <c:v>253</c:v>
                </c:pt>
                <c:pt idx="382">
                  <c:v>261</c:v>
                </c:pt>
                <c:pt idx="383">
                  <c:v>261</c:v>
                </c:pt>
                <c:pt idx="384">
                  <c:v>261</c:v>
                </c:pt>
                <c:pt idx="385">
                  <c:v>253</c:v>
                </c:pt>
                <c:pt idx="386">
                  <c:v>252</c:v>
                </c:pt>
                <c:pt idx="387">
                  <c:v>253</c:v>
                </c:pt>
                <c:pt idx="388">
                  <c:v>250</c:v>
                </c:pt>
                <c:pt idx="389">
                  <c:v>249</c:v>
                </c:pt>
                <c:pt idx="390">
                  <c:v>245</c:v>
                </c:pt>
                <c:pt idx="391">
                  <c:v>241</c:v>
                </c:pt>
                <c:pt idx="392">
                  <c:v>232</c:v>
                </c:pt>
                <c:pt idx="393">
                  <c:v>236</c:v>
                </c:pt>
                <c:pt idx="394">
                  <c:v>232</c:v>
                </c:pt>
                <c:pt idx="395">
                  <c:v>236</c:v>
                </c:pt>
                <c:pt idx="396">
                  <c:v>235</c:v>
                </c:pt>
                <c:pt idx="397">
                  <c:v>234</c:v>
                </c:pt>
                <c:pt idx="398">
                  <c:v>235</c:v>
                </c:pt>
                <c:pt idx="399">
                  <c:v>232</c:v>
                </c:pt>
                <c:pt idx="400">
                  <c:v>232</c:v>
                </c:pt>
                <c:pt idx="401">
                  <c:v>232</c:v>
                </c:pt>
                <c:pt idx="402">
                  <c:v>232</c:v>
                </c:pt>
                <c:pt idx="403">
                  <c:v>228</c:v>
                </c:pt>
                <c:pt idx="404">
                  <c:v>228</c:v>
                </c:pt>
                <c:pt idx="405">
                  <c:v>234</c:v>
                </c:pt>
                <c:pt idx="406">
                  <c:v>233</c:v>
                </c:pt>
                <c:pt idx="407">
                  <c:v>232</c:v>
                </c:pt>
                <c:pt idx="408">
                  <c:v>234</c:v>
                </c:pt>
                <c:pt idx="409">
                  <c:v>235</c:v>
                </c:pt>
                <c:pt idx="410">
                  <c:v>234</c:v>
                </c:pt>
                <c:pt idx="411">
                  <c:v>238</c:v>
                </c:pt>
                <c:pt idx="412">
                  <c:v>241</c:v>
                </c:pt>
                <c:pt idx="413">
                  <c:v>241</c:v>
                </c:pt>
                <c:pt idx="414">
                  <c:v>239</c:v>
                </c:pt>
                <c:pt idx="415">
                  <c:v>240</c:v>
                </c:pt>
                <c:pt idx="416">
                  <c:v>237</c:v>
                </c:pt>
                <c:pt idx="417">
                  <c:v>232</c:v>
                </c:pt>
                <c:pt idx="418">
                  <c:v>231</c:v>
                </c:pt>
                <c:pt idx="419">
                  <c:v>221</c:v>
                </c:pt>
                <c:pt idx="420">
                  <c:v>213</c:v>
                </c:pt>
                <c:pt idx="421">
                  <c:v>217</c:v>
                </c:pt>
                <c:pt idx="422">
                  <c:v>214</c:v>
                </c:pt>
                <c:pt idx="423">
                  <c:v>216</c:v>
                </c:pt>
                <c:pt idx="424">
                  <c:v>222</c:v>
                </c:pt>
                <c:pt idx="425">
                  <c:v>217</c:v>
                </c:pt>
                <c:pt idx="426">
                  <c:v>218</c:v>
                </c:pt>
                <c:pt idx="427">
                  <c:v>216</c:v>
                </c:pt>
                <c:pt idx="428">
                  <c:v>213</c:v>
                </c:pt>
                <c:pt idx="429">
                  <c:v>222</c:v>
                </c:pt>
                <c:pt idx="430">
                  <c:v>221</c:v>
                </c:pt>
                <c:pt idx="431">
                  <c:v>233</c:v>
                </c:pt>
                <c:pt idx="432">
                  <c:v>237</c:v>
                </c:pt>
                <c:pt idx="433">
                  <c:v>238</c:v>
                </c:pt>
                <c:pt idx="434">
                  <c:v>232</c:v>
                </c:pt>
                <c:pt idx="435">
                  <c:v>230</c:v>
                </c:pt>
                <c:pt idx="436">
                  <c:v>228</c:v>
                </c:pt>
                <c:pt idx="437">
                  <c:v>232</c:v>
                </c:pt>
                <c:pt idx="438">
                  <c:v>232</c:v>
                </c:pt>
                <c:pt idx="439">
                  <c:v>230</c:v>
                </c:pt>
                <c:pt idx="440">
                  <c:v>223</c:v>
                </c:pt>
                <c:pt idx="441">
                  <c:v>215</c:v>
                </c:pt>
                <c:pt idx="442">
                  <c:v>209</c:v>
                </c:pt>
                <c:pt idx="443">
                  <c:v>205</c:v>
                </c:pt>
                <c:pt idx="444">
                  <c:v>203</c:v>
                </c:pt>
                <c:pt idx="445">
                  <c:v>202</c:v>
                </c:pt>
                <c:pt idx="446">
                  <c:v>199</c:v>
                </c:pt>
                <c:pt idx="447">
                  <c:v>198</c:v>
                </c:pt>
                <c:pt idx="448">
                  <c:v>198</c:v>
                </c:pt>
                <c:pt idx="449">
                  <c:v>196</c:v>
                </c:pt>
                <c:pt idx="450">
                  <c:v>192</c:v>
                </c:pt>
                <c:pt idx="451">
                  <c:v>192</c:v>
                </c:pt>
                <c:pt idx="452">
                  <c:v>189</c:v>
                </c:pt>
                <c:pt idx="453">
                  <c:v>191</c:v>
                </c:pt>
                <c:pt idx="454">
                  <c:v>193</c:v>
                </c:pt>
                <c:pt idx="455">
                  <c:v>191</c:v>
                </c:pt>
                <c:pt idx="456">
                  <c:v>191</c:v>
                </c:pt>
                <c:pt idx="457">
                  <c:v>190</c:v>
                </c:pt>
                <c:pt idx="458">
                  <c:v>200</c:v>
                </c:pt>
                <c:pt idx="459">
                  <c:v>200</c:v>
                </c:pt>
                <c:pt idx="460">
                  <c:v>196</c:v>
                </c:pt>
                <c:pt idx="461">
                  <c:v>192</c:v>
                </c:pt>
                <c:pt idx="462">
                  <c:v>191</c:v>
                </c:pt>
                <c:pt idx="463">
                  <c:v>191</c:v>
                </c:pt>
                <c:pt idx="464">
                  <c:v>193</c:v>
                </c:pt>
                <c:pt idx="465">
                  <c:v>193</c:v>
                </c:pt>
                <c:pt idx="466">
                  <c:v>197</c:v>
                </c:pt>
                <c:pt idx="467">
                  <c:v>198</c:v>
                </c:pt>
                <c:pt idx="468">
                  <c:v>201</c:v>
                </c:pt>
                <c:pt idx="469">
                  <c:v>196</c:v>
                </c:pt>
                <c:pt idx="470">
                  <c:v>193</c:v>
                </c:pt>
                <c:pt idx="471">
                  <c:v>196</c:v>
                </c:pt>
                <c:pt idx="472">
                  <c:v>197</c:v>
                </c:pt>
                <c:pt idx="473">
                  <c:v>199</c:v>
                </c:pt>
                <c:pt idx="474">
                  <c:v>200</c:v>
                </c:pt>
                <c:pt idx="475">
                  <c:v>200</c:v>
                </c:pt>
                <c:pt idx="476">
                  <c:v>204</c:v>
                </c:pt>
                <c:pt idx="477">
                  <c:v>206</c:v>
                </c:pt>
                <c:pt idx="478">
                  <c:v>202</c:v>
                </c:pt>
                <c:pt idx="479">
                  <c:v>201</c:v>
                </c:pt>
                <c:pt idx="480">
                  <c:v>206</c:v>
                </c:pt>
                <c:pt idx="481">
                  <c:v>200</c:v>
                </c:pt>
                <c:pt idx="482">
                  <c:v>192</c:v>
                </c:pt>
                <c:pt idx="483">
                  <c:v>184</c:v>
                </c:pt>
                <c:pt idx="484">
                  <c:v>184</c:v>
                </c:pt>
                <c:pt idx="485">
                  <c:v>177</c:v>
                </c:pt>
                <c:pt idx="486">
                  <c:v>181</c:v>
                </c:pt>
                <c:pt idx="487">
                  <c:v>184</c:v>
                </c:pt>
                <c:pt idx="488">
                  <c:v>181</c:v>
                </c:pt>
                <c:pt idx="489">
                  <c:v>176</c:v>
                </c:pt>
                <c:pt idx="490">
                  <c:v>176</c:v>
                </c:pt>
                <c:pt idx="491">
                  <c:v>175</c:v>
                </c:pt>
                <c:pt idx="492">
                  <c:v>174</c:v>
                </c:pt>
                <c:pt idx="493">
                  <c:v>171</c:v>
                </c:pt>
                <c:pt idx="494">
                  <c:v>167</c:v>
                </c:pt>
                <c:pt idx="495">
                  <c:v>164</c:v>
                </c:pt>
                <c:pt idx="496">
                  <c:v>166</c:v>
                </c:pt>
                <c:pt idx="497">
                  <c:v>160</c:v>
                </c:pt>
                <c:pt idx="498">
                  <c:v>155</c:v>
                </c:pt>
                <c:pt idx="499">
                  <c:v>156</c:v>
                </c:pt>
                <c:pt idx="500">
                  <c:v>158</c:v>
                </c:pt>
                <c:pt idx="501">
                  <c:v>159</c:v>
                </c:pt>
                <c:pt idx="502">
                  <c:v>162</c:v>
                </c:pt>
                <c:pt idx="503">
                  <c:v>162</c:v>
                </c:pt>
                <c:pt idx="504">
                  <c:v>163</c:v>
                </c:pt>
                <c:pt idx="505">
                  <c:v>163</c:v>
                </c:pt>
                <c:pt idx="506">
                  <c:v>162</c:v>
                </c:pt>
                <c:pt idx="507">
                  <c:v>160</c:v>
                </c:pt>
                <c:pt idx="508">
                  <c:v>159</c:v>
                </c:pt>
                <c:pt idx="509">
                  <c:v>157</c:v>
                </c:pt>
                <c:pt idx="510">
                  <c:v>152</c:v>
                </c:pt>
                <c:pt idx="511">
                  <c:v>156</c:v>
                </c:pt>
                <c:pt idx="512">
                  <c:v>154</c:v>
                </c:pt>
                <c:pt idx="513">
                  <c:v>155</c:v>
                </c:pt>
                <c:pt idx="514">
                  <c:v>152</c:v>
                </c:pt>
                <c:pt idx="515">
                  <c:v>153</c:v>
                </c:pt>
                <c:pt idx="516">
                  <c:v>153</c:v>
                </c:pt>
                <c:pt idx="517">
                  <c:v>156</c:v>
                </c:pt>
                <c:pt idx="518">
                  <c:v>154</c:v>
                </c:pt>
                <c:pt idx="519">
                  <c:v>158</c:v>
                </c:pt>
                <c:pt idx="520">
                  <c:v>159</c:v>
                </c:pt>
                <c:pt idx="521">
                  <c:v>157</c:v>
                </c:pt>
                <c:pt idx="522">
                  <c:v>149</c:v>
                </c:pt>
                <c:pt idx="523">
                  <c:v>150</c:v>
                </c:pt>
                <c:pt idx="524">
                  <c:v>153</c:v>
                </c:pt>
                <c:pt idx="525">
                  <c:v>158</c:v>
                </c:pt>
                <c:pt idx="526">
                  <c:v>162</c:v>
                </c:pt>
                <c:pt idx="527">
                  <c:v>160</c:v>
                </c:pt>
                <c:pt idx="528">
                  <c:v>159</c:v>
                </c:pt>
                <c:pt idx="529">
                  <c:v>159</c:v>
                </c:pt>
                <c:pt idx="530">
                  <c:v>163</c:v>
                </c:pt>
                <c:pt idx="531">
                  <c:v>164</c:v>
                </c:pt>
                <c:pt idx="532">
                  <c:v>166</c:v>
                </c:pt>
                <c:pt idx="533">
                  <c:v>166</c:v>
                </c:pt>
                <c:pt idx="534">
                  <c:v>165</c:v>
                </c:pt>
                <c:pt idx="535">
                  <c:v>162</c:v>
                </c:pt>
                <c:pt idx="536">
                  <c:v>168</c:v>
                </c:pt>
                <c:pt idx="537">
                  <c:v>171</c:v>
                </c:pt>
                <c:pt idx="538">
                  <c:v>194</c:v>
                </c:pt>
                <c:pt idx="539">
                  <c:v>182</c:v>
                </c:pt>
                <c:pt idx="540">
                  <c:v>184</c:v>
                </c:pt>
                <c:pt idx="541">
                  <c:v>190</c:v>
                </c:pt>
                <c:pt idx="542">
                  <c:v>195</c:v>
                </c:pt>
                <c:pt idx="543">
                  <c:v>191</c:v>
                </c:pt>
                <c:pt idx="544">
                  <c:v>192</c:v>
                </c:pt>
                <c:pt idx="545">
                  <c:v>188</c:v>
                </c:pt>
                <c:pt idx="546">
                  <c:v>178</c:v>
                </c:pt>
                <c:pt idx="547">
                  <c:v>180</c:v>
                </c:pt>
                <c:pt idx="548">
                  <c:v>189</c:v>
                </c:pt>
                <c:pt idx="549">
                  <c:v>186</c:v>
                </c:pt>
                <c:pt idx="550">
                  <c:v>184</c:v>
                </c:pt>
                <c:pt idx="551">
                  <c:v>183</c:v>
                </c:pt>
                <c:pt idx="552">
                  <c:v>181</c:v>
                </c:pt>
                <c:pt idx="553">
                  <c:v>181</c:v>
                </c:pt>
                <c:pt idx="554">
                  <c:v>183</c:v>
                </c:pt>
                <c:pt idx="555">
                  <c:v>173</c:v>
                </c:pt>
                <c:pt idx="556">
                  <c:v>170</c:v>
                </c:pt>
                <c:pt idx="557">
                  <c:v>171</c:v>
                </c:pt>
                <c:pt idx="558">
                  <c:v>168</c:v>
                </c:pt>
                <c:pt idx="559">
                  <c:v>169</c:v>
                </c:pt>
                <c:pt idx="560">
                  <c:v>168</c:v>
                </c:pt>
                <c:pt idx="561">
                  <c:v>167</c:v>
                </c:pt>
                <c:pt idx="562">
                  <c:v>167</c:v>
                </c:pt>
                <c:pt idx="563">
                  <c:v>164</c:v>
                </c:pt>
                <c:pt idx="564">
                  <c:v>164</c:v>
                </c:pt>
                <c:pt idx="565">
                  <c:v>163</c:v>
                </c:pt>
                <c:pt idx="566">
                  <c:v>155</c:v>
                </c:pt>
                <c:pt idx="567">
                  <c:v>158</c:v>
                </c:pt>
                <c:pt idx="568">
                  <c:v>156</c:v>
                </c:pt>
                <c:pt idx="569">
                  <c:v>160</c:v>
                </c:pt>
                <c:pt idx="570">
                  <c:v>158</c:v>
                </c:pt>
                <c:pt idx="571">
                  <c:v>160</c:v>
                </c:pt>
                <c:pt idx="572">
                  <c:v>162</c:v>
                </c:pt>
                <c:pt idx="573">
                  <c:v>165</c:v>
                </c:pt>
                <c:pt idx="574">
                  <c:v>165</c:v>
                </c:pt>
                <c:pt idx="575">
                  <c:v>162</c:v>
                </c:pt>
                <c:pt idx="576">
                  <c:v>164</c:v>
                </c:pt>
                <c:pt idx="577">
                  <c:v>168</c:v>
                </c:pt>
                <c:pt idx="578">
                  <c:v>164</c:v>
                </c:pt>
                <c:pt idx="579">
                  <c:v>161</c:v>
                </c:pt>
                <c:pt idx="580">
                  <c:v>160</c:v>
                </c:pt>
                <c:pt idx="581">
                  <c:v>166</c:v>
                </c:pt>
                <c:pt idx="582">
                  <c:v>165</c:v>
                </c:pt>
                <c:pt idx="583">
                  <c:v>164</c:v>
                </c:pt>
                <c:pt idx="584">
                  <c:v>160</c:v>
                </c:pt>
                <c:pt idx="585">
                  <c:v>162</c:v>
                </c:pt>
                <c:pt idx="586">
                  <c:v>162</c:v>
                </c:pt>
                <c:pt idx="587">
                  <c:v>160</c:v>
                </c:pt>
                <c:pt idx="588">
                  <c:v>156</c:v>
                </c:pt>
                <c:pt idx="589">
                  <c:v>159</c:v>
                </c:pt>
                <c:pt idx="590">
                  <c:v>155</c:v>
                </c:pt>
                <c:pt idx="591">
                  <c:v>153</c:v>
                </c:pt>
                <c:pt idx="592">
                  <c:v>151</c:v>
                </c:pt>
                <c:pt idx="593">
                  <c:v>151</c:v>
                </c:pt>
                <c:pt idx="594">
                  <c:v>144</c:v>
                </c:pt>
                <c:pt idx="595">
                  <c:v>141</c:v>
                </c:pt>
                <c:pt idx="596">
                  <c:v>142</c:v>
                </c:pt>
                <c:pt idx="597">
                  <c:v>139</c:v>
                </c:pt>
                <c:pt idx="598">
                  <c:v>137</c:v>
                </c:pt>
                <c:pt idx="599">
                  <c:v>139</c:v>
                </c:pt>
                <c:pt idx="600">
                  <c:v>137</c:v>
                </c:pt>
                <c:pt idx="601">
                  <c:v>138</c:v>
                </c:pt>
                <c:pt idx="602">
                  <c:v>141</c:v>
                </c:pt>
                <c:pt idx="603">
                  <c:v>140</c:v>
                </c:pt>
                <c:pt idx="604">
                  <c:v>136</c:v>
                </c:pt>
                <c:pt idx="605">
                  <c:v>138</c:v>
                </c:pt>
                <c:pt idx="606">
                  <c:v>134</c:v>
                </c:pt>
                <c:pt idx="607">
                  <c:v>135</c:v>
                </c:pt>
                <c:pt idx="608">
                  <c:v>135</c:v>
                </c:pt>
                <c:pt idx="609">
                  <c:v>137</c:v>
                </c:pt>
                <c:pt idx="610">
                  <c:v>137</c:v>
                </c:pt>
                <c:pt idx="611">
                  <c:v>136</c:v>
                </c:pt>
                <c:pt idx="612">
                  <c:v>142</c:v>
                </c:pt>
                <c:pt idx="613">
                  <c:v>142</c:v>
                </c:pt>
                <c:pt idx="614">
                  <c:v>139</c:v>
                </c:pt>
                <c:pt idx="615">
                  <c:v>134</c:v>
                </c:pt>
                <c:pt idx="616">
                  <c:v>135</c:v>
                </c:pt>
                <c:pt idx="617">
                  <c:v>133</c:v>
                </c:pt>
                <c:pt idx="618">
                  <c:v>133</c:v>
                </c:pt>
                <c:pt idx="619">
                  <c:v>138</c:v>
                </c:pt>
                <c:pt idx="620">
                  <c:v>146</c:v>
                </c:pt>
                <c:pt idx="621">
                  <c:v>145</c:v>
                </c:pt>
                <c:pt idx="622">
                  <c:v>153</c:v>
                </c:pt>
                <c:pt idx="623">
                  <c:v>148</c:v>
                </c:pt>
                <c:pt idx="624">
                  <c:v>156</c:v>
                </c:pt>
                <c:pt idx="625">
                  <c:v>161</c:v>
                </c:pt>
                <c:pt idx="626">
                  <c:v>160</c:v>
                </c:pt>
                <c:pt idx="627">
                  <c:v>151</c:v>
                </c:pt>
                <c:pt idx="628">
                  <c:v>145</c:v>
                </c:pt>
                <c:pt idx="629">
                  <c:v>146</c:v>
                </c:pt>
                <c:pt idx="630">
                  <c:v>159</c:v>
                </c:pt>
                <c:pt idx="631">
                  <c:v>160</c:v>
                </c:pt>
                <c:pt idx="632">
                  <c:v>154</c:v>
                </c:pt>
                <c:pt idx="633">
                  <c:v>156</c:v>
                </c:pt>
                <c:pt idx="634">
                  <c:v>157</c:v>
                </c:pt>
                <c:pt idx="635">
                  <c:v>155</c:v>
                </c:pt>
                <c:pt idx="636">
                  <c:v>165</c:v>
                </c:pt>
                <c:pt idx="637">
                  <c:v>162</c:v>
                </c:pt>
                <c:pt idx="638">
                  <c:v>170</c:v>
                </c:pt>
                <c:pt idx="639">
                  <c:v>169</c:v>
                </c:pt>
                <c:pt idx="640">
                  <c:v>180</c:v>
                </c:pt>
                <c:pt idx="641">
                  <c:v>184</c:v>
                </c:pt>
                <c:pt idx="642">
                  <c:v>206</c:v>
                </c:pt>
                <c:pt idx="643">
                  <c:v>217</c:v>
                </c:pt>
                <c:pt idx="644">
                  <c:v>219</c:v>
                </c:pt>
                <c:pt idx="645">
                  <c:v>218</c:v>
                </c:pt>
                <c:pt idx="646">
                  <c:v>226</c:v>
                </c:pt>
                <c:pt idx="647">
                  <c:v>221</c:v>
                </c:pt>
                <c:pt idx="648">
                  <c:v>219</c:v>
                </c:pt>
                <c:pt idx="649">
                  <c:v>213</c:v>
                </c:pt>
                <c:pt idx="650">
                  <c:v>210</c:v>
                </c:pt>
                <c:pt idx="651">
                  <c:v>189</c:v>
                </c:pt>
                <c:pt idx="652">
                  <c:v>196</c:v>
                </c:pt>
                <c:pt idx="653">
                  <c:v>199</c:v>
                </c:pt>
                <c:pt idx="654">
                  <c:v>196</c:v>
                </c:pt>
                <c:pt idx="655">
                  <c:v>206</c:v>
                </c:pt>
                <c:pt idx="656">
                  <c:v>208</c:v>
                </c:pt>
                <c:pt idx="657">
                  <c:v>237</c:v>
                </c:pt>
                <c:pt idx="658">
                  <c:v>227</c:v>
                </c:pt>
                <c:pt idx="659">
                  <c:v>229</c:v>
                </c:pt>
                <c:pt idx="660">
                  <c:v>236</c:v>
                </c:pt>
                <c:pt idx="661">
                  <c:v>230</c:v>
                </c:pt>
                <c:pt idx="662">
                  <c:v>230</c:v>
                </c:pt>
                <c:pt idx="663">
                  <c:v>230</c:v>
                </c:pt>
                <c:pt idx="664">
                  <c:v>233</c:v>
                </c:pt>
                <c:pt idx="665">
                  <c:v>232</c:v>
                </c:pt>
                <c:pt idx="666">
                  <c:v>229</c:v>
                </c:pt>
                <c:pt idx="667">
                  <c:v>233</c:v>
                </c:pt>
                <c:pt idx="668">
                  <c:v>225</c:v>
                </c:pt>
                <c:pt idx="669">
                  <c:v>226</c:v>
                </c:pt>
                <c:pt idx="670">
                  <c:v>230</c:v>
                </c:pt>
                <c:pt idx="671">
                  <c:v>224</c:v>
                </c:pt>
                <c:pt idx="672">
                  <c:v>234</c:v>
                </c:pt>
                <c:pt idx="673">
                  <c:v>244</c:v>
                </c:pt>
                <c:pt idx="674">
                  <c:v>240</c:v>
                </c:pt>
                <c:pt idx="675">
                  <c:v>233</c:v>
                </c:pt>
                <c:pt idx="676">
                  <c:v>220</c:v>
                </c:pt>
                <c:pt idx="677">
                  <c:v>216</c:v>
                </c:pt>
                <c:pt idx="678">
                  <c:v>209</c:v>
                </c:pt>
                <c:pt idx="679">
                  <c:v>198</c:v>
                </c:pt>
                <c:pt idx="680">
                  <c:v>184</c:v>
                </c:pt>
                <c:pt idx="681">
                  <c:v>174</c:v>
                </c:pt>
                <c:pt idx="682">
                  <c:v>176</c:v>
                </c:pt>
                <c:pt idx="683">
                  <c:v>177</c:v>
                </c:pt>
                <c:pt idx="684">
                  <c:v>179</c:v>
                </c:pt>
                <c:pt idx="685">
                  <c:v>179</c:v>
                </c:pt>
                <c:pt idx="686">
                  <c:v>186</c:v>
                </c:pt>
                <c:pt idx="687">
                  <c:v>188</c:v>
                </c:pt>
              </c:numCache>
            </c:numRef>
          </c:val>
          <c:smooth val="0"/>
          <c:extLst>
            <c:ext xmlns:c16="http://schemas.microsoft.com/office/drawing/2014/chart" uri="{C3380CC4-5D6E-409C-BE32-E72D297353CC}">
              <c16:uniqueId val="{00000003-337A-4C0B-B5A9-3098CECA88A7}"/>
            </c:ext>
          </c:extLst>
        </c:ser>
        <c:ser>
          <c:idx val="4"/>
          <c:order val="4"/>
          <c:tx>
            <c:strRef>
              <c:f>'Figure 1.2.6'!$G$4</c:f>
              <c:strCache>
                <c:ptCount val="1"/>
                <c:pt idx="0">
                  <c:v>EMBI+ Europe</c:v>
                </c:pt>
              </c:strCache>
            </c:strRef>
          </c:tx>
          <c:spPr>
            <a:ln w="25400">
              <a:solidFill>
                <a:srgbClr val="800080"/>
              </a:solidFill>
              <a:prstDash val="solid"/>
            </a:ln>
          </c:spPr>
          <c:marker>
            <c:symbol val="none"/>
          </c:marker>
          <c:cat>
            <c:strRef>
              <c:f>'Figure 1.2.6'!$B$5:$B$692</c:f>
              <c:strCache>
                <c:ptCount val="688"/>
                <c:pt idx="0">
                  <c:v>03.01.2005</c:v>
                </c:pt>
                <c:pt idx="1">
                  <c:v>04.01.2005</c:v>
                </c:pt>
                <c:pt idx="2">
                  <c:v>05.01.2005</c:v>
                </c:pt>
                <c:pt idx="3">
                  <c:v>06.01.2005</c:v>
                </c:pt>
                <c:pt idx="4">
                  <c:v>07.01.2005</c:v>
                </c:pt>
                <c:pt idx="5">
                  <c:v>10.01.2005</c:v>
                </c:pt>
                <c:pt idx="6">
                  <c:v>11.01.2005</c:v>
                </c:pt>
                <c:pt idx="7">
                  <c:v>12.01.2005</c:v>
                </c:pt>
                <c:pt idx="8">
                  <c:v>13.01.2005</c:v>
                </c:pt>
                <c:pt idx="9">
                  <c:v>14.01.2005</c:v>
                </c:pt>
                <c:pt idx="10">
                  <c:v>18.01.2005</c:v>
                </c:pt>
                <c:pt idx="11">
                  <c:v>19.01.2005</c:v>
                </c:pt>
                <c:pt idx="12">
                  <c:v>20.01.2005</c:v>
                </c:pt>
                <c:pt idx="13">
                  <c:v>21.01.2005</c:v>
                </c:pt>
                <c:pt idx="14">
                  <c:v>24.01.2005</c:v>
                </c:pt>
                <c:pt idx="15">
                  <c:v>25.01.2005</c:v>
                </c:pt>
                <c:pt idx="16">
                  <c:v>26.01.2005</c:v>
                </c:pt>
                <c:pt idx="17">
                  <c:v>27.01.2005</c:v>
                </c:pt>
                <c:pt idx="18">
                  <c:v>28.01.2005</c:v>
                </c:pt>
                <c:pt idx="19">
                  <c:v>31.01.2005</c:v>
                </c:pt>
                <c:pt idx="20">
                  <c:v>01.02.2005</c:v>
                </c:pt>
                <c:pt idx="21">
                  <c:v>02.02.2005</c:v>
                </c:pt>
                <c:pt idx="22">
                  <c:v>03.02.2005</c:v>
                </c:pt>
                <c:pt idx="23">
                  <c:v>04.02.2005</c:v>
                </c:pt>
                <c:pt idx="24">
                  <c:v>07.02.2005</c:v>
                </c:pt>
                <c:pt idx="25">
                  <c:v>08.02.2005</c:v>
                </c:pt>
                <c:pt idx="26">
                  <c:v>09.02.2005</c:v>
                </c:pt>
                <c:pt idx="27">
                  <c:v>10.02.2005</c:v>
                </c:pt>
                <c:pt idx="28">
                  <c:v>11.02.2005</c:v>
                </c:pt>
                <c:pt idx="29">
                  <c:v>14.02.2005</c:v>
                </c:pt>
                <c:pt idx="30">
                  <c:v>15.02.2005</c:v>
                </c:pt>
                <c:pt idx="31">
                  <c:v>16.02.2005</c:v>
                </c:pt>
                <c:pt idx="32">
                  <c:v>17.02.2005</c:v>
                </c:pt>
                <c:pt idx="33">
                  <c:v>18.02.2005</c:v>
                </c:pt>
                <c:pt idx="34">
                  <c:v>22.02.2005</c:v>
                </c:pt>
                <c:pt idx="35">
                  <c:v>23.02.2005</c:v>
                </c:pt>
                <c:pt idx="36">
                  <c:v>24.02.2005</c:v>
                </c:pt>
                <c:pt idx="37">
                  <c:v>25.02.2005</c:v>
                </c:pt>
                <c:pt idx="38">
                  <c:v>28.02.2005</c:v>
                </c:pt>
                <c:pt idx="39">
                  <c:v>01.03.2005</c:v>
                </c:pt>
                <c:pt idx="40">
                  <c:v>02.03.2005</c:v>
                </c:pt>
                <c:pt idx="41">
                  <c:v>03.03.2005</c:v>
                </c:pt>
                <c:pt idx="42">
                  <c:v>04.03.2005</c:v>
                </c:pt>
                <c:pt idx="43">
                  <c:v>07.03.2005</c:v>
                </c:pt>
                <c:pt idx="44">
                  <c:v>08.03.2005</c:v>
                </c:pt>
                <c:pt idx="45">
                  <c:v>09.03.2005</c:v>
                </c:pt>
                <c:pt idx="46">
                  <c:v>10.03.2005</c:v>
                </c:pt>
                <c:pt idx="47">
                  <c:v>11.03.2005</c:v>
                </c:pt>
                <c:pt idx="48">
                  <c:v>14.03.2005</c:v>
                </c:pt>
                <c:pt idx="49">
                  <c:v>15.03.2005</c:v>
                </c:pt>
                <c:pt idx="50">
                  <c:v>16.03.2005</c:v>
                </c:pt>
                <c:pt idx="51">
                  <c:v>17.03.2005</c:v>
                </c:pt>
                <c:pt idx="52">
                  <c:v>18.03.2005</c:v>
                </c:pt>
                <c:pt idx="53">
                  <c:v>21.03.2005</c:v>
                </c:pt>
                <c:pt idx="54">
                  <c:v>22.03.2005</c:v>
                </c:pt>
                <c:pt idx="55">
                  <c:v>23.03.2005</c:v>
                </c:pt>
                <c:pt idx="56">
                  <c:v>24.03.2005</c:v>
                </c:pt>
                <c:pt idx="57">
                  <c:v>28.03.2005</c:v>
                </c:pt>
                <c:pt idx="58">
                  <c:v>29.03.2005</c:v>
                </c:pt>
                <c:pt idx="59">
                  <c:v>30.03.2005</c:v>
                </c:pt>
                <c:pt idx="60">
                  <c:v>31.03.2005</c:v>
                </c:pt>
                <c:pt idx="61">
                  <c:v>01.04.2005</c:v>
                </c:pt>
                <c:pt idx="62">
                  <c:v>04.04.2005</c:v>
                </c:pt>
                <c:pt idx="63">
                  <c:v>05.04.2005</c:v>
                </c:pt>
                <c:pt idx="64">
                  <c:v>06.04.2005</c:v>
                </c:pt>
                <c:pt idx="65">
                  <c:v>07.04.2005</c:v>
                </c:pt>
                <c:pt idx="66">
                  <c:v>08.04.2005</c:v>
                </c:pt>
                <c:pt idx="67">
                  <c:v>11.04.2005</c:v>
                </c:pt>
                <c:pt idx="68">
                  <c:v>12.04.2005</c:v>
                </c:pt>
                <c:pt idx="69">
                  <c:v>13.04.2005</c:v>
                </c:pt>
                <c:pt idx="70">
                  <c:v>14.04.2005</c:v>
                </c:pt>
                <c:pt idx="71">
                  <c:v>15.04.2005</c:v>
                </c:pt>
                <c:pt idx="72">
                  <c:v>18.04.2005</c:v>
                </c:pt>
                <c:pt idx="73">
                  <c:v>19.04.2005</c:v>
                </c:pt>
                <c:pt idx="74">
                  <c:v>20.04.2005</c:v>
                </c:pt>
                <c:pt idx="75">
                  <c:v>21.04.2005</c:v>
                </c:pt>
                <c:pt idx="76">
                  <c:v>22.04.2005</c:v>
                </c:pt>
                <c:pt idx="77">
                  <c:v>25.04.2005</c:v>
                </c:pt>
                <c:pt idx="78">
                  <c:v>26.04.2005</c:v>
                </c:pt>
                <c:pt idx="79">
                  <c:v>27.04.2005</c:v>
                </c:pt>
                <c:pt idx="80">
                  <c:v>28.04.2005</c:v>
                </c:pt>
                <c:pt idx="81">
                  <c:v>29.04.2005</c:v>
                </c:pt>
                <c:pt idx="82">
                  <c:v>02.05.2005</c:v>
                </c:pt>
                <c:pt idx="83">
                  <c:v>03.05.2005</c:v>
                </c:pt>
                <c:pt idx="84">
                  <c:v>04.05.2005</c:v>
                </c:pt>
                <c:pt idx="85">
                  <c:v>05.05.2005</c:v>
                </c:pt>
                <c:pt idx="86">
                  <c:v>06.05.2005</c:v>
                </c:pt>
                <c:pt idx="87">
                  <c:v>09.05.2005</c:v>
                </c:pt>
                <c:pt idx="88">
                  <c:v>10.05.2005</c:v>
                </c:pt>
                <c:pt idx="89">
                  <c:v>11.05.2005</c:v>
                </c:pt>
                <c:pt idx="90">
                  <c:v>12.05.2005</c:v>
                </c:pt>
                <c:pt idx="91">
                  <c:v>13.05.2005</c:v>
                </c:pt>
                <c:pt idx="92">
                  <c:v>16.05.2005</c:v>
                </c:pt>
                <c:pt idx="93">
                  <c:v>17.05.2005</c:v>
                </c:pt>
                <c:pt idx="94">
                  <c:v>18.05.2005</c:v>
                </c:pt>
                <c:pt idx="95">
                  <c:v>19.05.2005</c:v>
                </c:pt>
                <c:pt idx="96">
                  <c:v>20.05.2005</c:v>
                </c:pt>
                <c:pt idx="97">
                  <c:v>23.05.2005</c:v>
                </c:pt>
                <c:pt idx="98">
                  <c:v>24.05.2005</c:v>
                </c:pt>
                <c:pt idx="99">
                  <c:v>25.05.2005</c:v>
                </c:pt>
                <c:pt idx="100">
                  <c:v>26.05.2005</c:v>
                </c:pt>
                <c:pt idx="101">
                  <c:v>27.05.2005</c:v>
                </c:pt>
                <c:pt idx="102">
                  <c:v>31.05.2005</c:v>
                </c:pt>
                <c:pt idx="103">
                  <c:v>01.06.2005</c:v>
                </c:pt>
                <c:pt idx="104">
                  <c:v>02.06.2005</c:v>
                </c:pt>
                <c:pt idx="105">
                  <c:v>03.06.2005</c:v>
                </c:pt>
                <c:pt idx="106">
                  <c:v>06.06.2005</c:v>
                </c:pt>
                <c:pt idx="107">
                  <c:v>07.06.2005</c:v>
                </c:pt>
                <c:pt idx="108">
                  <c:v>08.06.2005</c:v>
                </c:pt>
                <c:pt idx="109">
                  <c:v>09.06.2005</c:v>
                </c:pt>
                <c:pt idx="110">
                  <c:v>10.06.2005</c:v>
                </c:pt>
                <c:pt idx="111">
                  <c:v>13.06.2005</c:v>
                </c:pt>
                <c:pt idx="112">
                  <c:v>14.06.2005</c:v>
                </c:pt>
                <c:pt idx="113">
                  <c:v>15.06.2005</c:v>
                </c:pt>
                <c:pt idx="114">
                  <c:v>16.06.2005</c:v>
                </c:pt>
                <c:pt idx="115">
                  <c:v>17.06.2005</c:v>
                </c:pt>
                <c:pt idx="116">
                  <c:v>20.06.2005</c:v>
                </c:pt>
                <c:pt idx="117">
                  <c:v>21.06.2005</c:v>
                </c:pt>
                <c:pt idx="118">
                  <c:v>22.06.2005</c:v>
                </c:pt>
                <c:pt idx="119">
                  <c:v>23.06.2005</c:v>
                </c:pt>
                <c:pt idx="120">
                  <c:v>24.06.2005</c:v>
                </c:pt>
                <c:pt idx="121">
                  <c:v>27.06.2005</c:v>
                </c:pt>
                <c:pt idx="122">
                  <c:v>28.06.2005</c:v>
                </c:pt>
                <c:pt idx="123">
                  <c:v>29.06.2005</c:v>
                </c:pt>
                <c:pt idx="124">
                  <c:v>30.06.2005</c:v>
                </c:pt>
                <c:pt idx="125">
                  <c:v>01.07.2005</c:v>
                </c:pt>
                <c:pt idx="126">
                  <c:v>05.07.2005</c:v>
                </c:pt>
                <c:pt idx="127">
                  <c:v>06.07.2005</c:v>
                </c:pt>
                <c:pt idx="128">
                  <c:v>07.07.2005</c:v>
                </c:pt>
                <c:pt idx="129">
                  <c:v>08.07.2005</c:v>
                </c:pt>
                <c:pt idx="130">
                  <c:v>11.07.2005</c:v>
                </c:pt>
                <c:pt idx="131">
                  <c:v>12.07.2005</c:v>
                </c:pt>
                <c:pt idx="132">
                  <c:v>13.07.2005</c:v>
                </c:pt>
                <c:pt idx="133">
                  <c:v>14.07.2005</c:v>
                </c:pt>
                <c:pt idx="134">
                  <c:v>15.07.2005</c:v>
                </c:pt>
                <c:pt idx="135">
                  <c:v>18.07.2005</c:v>
                </c:pt>
                <c:pt idx="136">
                  <c:v>19.07.2005</c:v>
                </c:pt>
                <c:pt idx="137">
                  <c:v>20.07.2005</c:v>
                </c:pt>
                <c:pt idx="138">
                  <c:v>21.07.2005</c:v>
                </c:pt>
                <c:pt idx="139">
                  <c:v>22.07.2005</c:v>
                </c:pt>
                <c:pt idx="140">
                  <c:v>25.07.2005</c:v>
                </c:pt>
                <c:pt idx="141">
                  <c:v>26.07.2005</c:v>
                </c:pt>
                <c:pt idx="142">
                  <c:v>27.07.2005</c:v>
                </c:pt>
                <c:pt idx="143">
                  <c:v>28.07.2005</c:v>
                </c:pt>
                <c:pt idx="144">
                  <c:v>29.07.2005</c:v>
                </c:pt>
                <c:pt idx="145">
                  <c:v>01.08.2005</c:v>
                </c:pt>
                <c:pt idx="146">
                  <c:v>02.08.2005</c:v>
                </c:pt>
                <c:pt idx="147">
                  <c:v>03.08.2005</c:v>
                </c:pt>
                <c:pt idx="148">
                  <c:v>04.08.2005</c:v>
                </c:pt>
                <c:pt idx="149">
                  <c:v>05.08.2005</c:v>
                </c:pt>
                <c:pt idx="150">
                  <c:v>08.08.2005</c:v>
                </c:pt>
                <c:pt idx="151">
                  <c:v>09.08.2005</c:v>
                </c:pt>
                <c:pt idx="152">
                  <c:v>10.08.2005</c:v>
                </c:pt>
                <c:pt idx="153">
                  <c:v>11.08.2005</c:v>
                </c:pt>
                <c:pt idx="154">
                  <c:v>12.08.2005</c:v>
                </c:pt>
                <c:pt idx="155">
                  <c:v>15.08.2005</c:v>
                </c:pt>
                <c:pt idx="156">
                  <c:v>16.08.2005</c:v>
                </c:pt>
                <c:pt idx="157">
                  <c:v>17.08.2005</c:v>
                </c:pt>
                <c:pt idx="158">
                  <c:v>18.08.2005</c:v>
                </c:pt>
                <c:pt idx="159">
                  <c:v>19.08.2005</c:v>
                </c:pt>
                <c:pt idx="160">
                  <c:v>22.08.2005</c:v>
                </c:pt>
                <c:pt idx="161">
                  <c:v>23.08.2005</c:v>
                </c:pt>
                <c:pt idx="162">
                  <c:v>24.08.2005</c:v>
                </c:pt>
                <c:pt idx="163">
                  <c:v>25.08.2005</c:v>
                </c:pt>
                <c:pt idx="164">
                  <c:v>26.08.2005</c:v>
                </c:pt>
                <c:pt idx="165">
                  <c:v>29.08.2005</c:v>
                </c:pt>
                <c:pt idx="166">
                  <c:v>30.08.2005</c:v>
                </c:pt>
                <c:pt idx="167">
                  <c:v>31.08.2005</c:v>
                </c:pt>
                <c:pt idx="168">
                  <c:v>01.09.2005</c:v>
                </c:pt>
                <c:pt idx="169">
                  <c:v>02.09.2005</c:v>
                </c:pt>
                <c:pt idx="170">
                  <c:v>06.09.2005</c:v>
                </c:pt>
                <c:pt idx="171">
                  <c:v>07.09.2005</c:v>
                </c:pt>
                <c:pt idx="172">
                  <c:v>08.09.2005</c:v>
                </c:pt>
                <c:pt idx="173">
                  <c:v>09.09.2005</c:v>
                </c:pt>
                <c:pt idx="174">
                  <c:v>12.09.2005</c:v>
                </c:pt>
                <c:pt idx="175">
                  <c:v>13.09.2005</c:v>
                </c:pt>
                <c:pt idx="176">
                  <c:v>14.09.2005</c:v>
                </c:pt>
                <c:pt idx="177">
                  <c:v>15.09.2005</c:v>
                </c:pt>
                <c:pt idx="178">
                  <c:v>16.09.2005</c:v>
                </c:pt>
                <c:pt idx="179">
                  <c:v>19.09.2005</c:v>
                </c:pt>
                <c:pt idx="180">
                  <c:v>20.09.2005</c:v>
                </c:pt>
                <c:pt idx="181">
                  <c:v>21.09.2005</c:v>
                </c:pt>
                <c:pt idx="182">
                  <c:v>22.09.2005</c:v>
                </c:pt>
                <c:pt idx="183">
                  <c:v>23.09.2005</c:v>
                </c:pt>
                <c:pt idx="184">
                  <c:v>26.09.2005</c:v>
                </c:pt>
                <c:pt idx="185">
                  <c:v>27.09.2005</c:v>
                </c:pt>
                <c:pt idx="186">
                  <c:v>28.09.2005</c:v>
                </c:pt>
                <c:pt idx="187">
                  <c:v>29.09.2005</c:v>
                </c:pt>
                <c:pt idx="188">
                  <c:v>30.09.2005</c:v>
                </c:pt>
                <c:pt idx="189">
                  <c:v>03.10.2005</c:v>
                </c:pt>
                <c:pt idx="190">
                  <c:v>04.10.2005</c:v>
                </c:pt>
                <c:pt idx="191">
                  <c:v>05.10.2005</c:v>
                </c:pt>
                <c:pt idx="192">
                  <c:v>06.10.2005</c:v>
                </c:pt>
                <c:pt idx="193">
                  <c:v>07.10.2005</c:v>
                </c:pt>
                <c:pt idx="194">
                  <c:v>11.10.2005</c:v>
                </c:pt>
                <c:pt idx="195">
                  <c:v>12.10.2005</c:v>
                </c:pt>
                <c:pt idx="196">
                  <c:v>13.10.2005</c:v>
                </c:pt>
                <c:pt idx="197">
                  <c:v>14.10.2005</c:v>
                </c:pt>
                <c:pt idx="198">
                  <c:v>17.10.2005</c:v>
                </c:pt>
                <c:pt idx="199">
                  <c:v>18.10.2005</c:v>
                </c:pt>
                <c:pt idx="200">
                  <c:v>19.10.2005</c:v>
                </c:pt>
                <c:pt idx="201">
                  <c:v>20.10.2005</c:v>
                </c:pt>
                <c:pt idx="202">
                  <c:v>21.10.2005</c:v>
                </c:pt>
                <c:pt idx="203">
                  <c:v>24.10.2005</c:v>
                </c:pt>
                <c:pt idx="204">
                  <c:v>25.10.2005</c:v>
                </c:pt>
                <c:pt idx="205">
                  <c:v>26.10.2005</c:v>
                </c:pt>
                <c:pt idx="206">
                  <c:v>27.10.2005</c:v>
                </c:pt>
                <c:pt idx="207">
                  <c:v>28.10.2005</c:v>
                </c:pt>
                <c:pt idx="208">
                  <c:v>31.10.2005</c:v>
                </c:pt>
                <c:pt idx="209">
                  <c:v>01.11.2005</c:v>
                </c:pt>
                <c:pt idx="210">
                  <c:v>02.11.2005</c:v>
                </c:pt>
                <c:pt idx="211">
                  <c:v>03.11.2005</c:v>
                </c:pt>
                <c:pt idx="212">
                  <c:v>04.11.2005</c:v>
                </c:pt>
                <c:pt idx="213">
                  <c:v>07.11.2005</c:v>
                </c:pt>
                <c:pt idx="214">
                  <c:v>08.11.2005</c:v>
                </c:pt>
                <c:pt idx="215">
                  <c:v>09.11.2005</c:v>
                </c:pt>
                <c:pt idx="216">
                  <c:v>10.11.2005</c:v>
                </c:pt>
                <c:pt idx="217">
                  <c:v>14.11.2005</c:v>
                </c:pt>
                <c:pt idx="218">
                  <c:v>15.11.2005</c:v>
                </c:pt>
                <c:pt idx="219">
                  <c:v>16.11.2005</c:v>
                </c:pt>
                <c:pt idx="220">
                  <c:v>17.11.2005</c:v>
                </c:pt>
                <c:pt idx="221">
                  <c:v>18.11.2005</c:v>
                </c:pt>
                <c:pt idx="222">
                  <c:v>21.11.2005</c:v>
                </c:pt>
                <c:pt idx="223">
                  <c:v>22.11.2005</c:v>
                </c:pt>
                <c:pt idx="224">
                  <c:v>23.11.2005</c:v>
                </c:pt>
                <c:pt idx="225">
                  <c:v>25.11.2005</c:v>
                </c:pt>
                <c:pt idx="226">
                  <c:v>28.11.2005</c:v>
                </c:pt>
                <c:pt idx="227">
                  <c:v>29.11.2005</c:v>
                </c:pt>
                <c:pt idx="228">
                  <c:v>30.11.2005</c:v>
                </c:pt>
                <c:pt idx="229">
                  <c:v>01.12.2005</c:v>
                </c:pt>
                <c:pt idx="230">
                  <c:v>02.12.2005</c:v>
                </c:pt>
                <c:pt idx="231">
                  <c:v>05.12.2005</c:v>
                </c:pt>
                <c:pt idx="232">
                  <c:v>06.12.2005</c:v>
                </c:pt>
                <c:pt idx="233">
                  <c:v>07.12.2005</c:v>
                </c:pt>
                <c:pt idx="234">
                  <c:v>08.12.2005</c:v>
                </c:pt>
                <c:pt idx="235">
                  <c:v>09.12.2005</c:v>
                </c:pt>
                <c:pt idx="236">
                  <c:v>12.12.2005</c:v>
                </c:pt>
                <c:pt idx="237">
                  <c:v>13.12.2005</c:v>
                </c:pt>
                <c:pt idx="238">
                  <c:v>14.12.2005</c:v>
                </c:pt>
                <c:pt idx="239">
                  <c:v>15.12.2005</c:v>
                </c:pt>
                <c:pt idx="240">
                  <c:v>16.12.2005</c:v>
                </c:pt>
                <c:pt idx="241">
                  <c:v>19.12.2005</c:v>
                </c:pt>
                <c:pt idx="242">
                  <c:v>20.12.2005</c:v>
                </c:pt>
                <c:pt idx="243">
                  <c:v>21.12.2005</c:v>
                </c:pt>
                <c:pt idx="244">
                  <c:v>22.12.2005</c:v>
                </c:pt>
                <c:pt idx="245">
                  <c:v>23.12.2005</c:v>
                </c:pt>
                <c:pt idx="246">
                  <c:v>27.12.2005</c:v>
                </c:pt>
                <c:pt idx="247">
                  <c:v>28.12.2005</c:v>
                </c:pt>
                <c:pt idx="248">
                  <c:v>29.12.2005</c:v>
                </c:pt>
                <c:pt idx="249">
                  <c:v>30.12.2005</c:v>
                </c:pt>
                <c:pt idx="250">
                  <c:v>03.01.2006</c:v>
                </c:pt>
                <c:pt idx="251">
                  <c:v>04.01.2006</c:v>
                </c:pt>
                <c:pt idx="252">
                  <c:v>05.01.2006</c:v>
                </c:pt>
                <c:pt idx="253">
                  <c:v>06.01.2006</c:v>
                </c:pt>
                <c:pt idx="254">
                  <c:v>09.01.2006</c:v>
                </c:pt>
                <c:pt idx="255">
                  <c:v>10.01.2006</c:v>
                </c:pt>
                <c:pt idx="256">
                  <c:v>11.01.2006</c:v>
                </c:pt>
                <c:pt idx="257">
                  <c:v>12.01.2006</c:v>
                </c:pt>
                <c:pt idx="258">
                  <c:v>13.01.2006</c:v>
                </c:pt>
                <c:pt idx="259">
                  <c:v>17.01.2006</c:v>
                </c:pt>
                <c:pt idx="260">
                  <c:v>18.01.2006</c:v>
                </c:pt>
                <c:pt idx="261">
                  <c:v>19.01.2006</c:v>
                </c:pt>
                <c:pt idx="262">
                  <c:v>20.01.2006</c:v>
                </c:pt>
                <c:pt idx="263">
                  <c:v>23.01.2006</c:v>
                </c:pt>
                <c:pt idx="264">
                  <c:v>24.01.2006</c:v>
                </c:pt>
                <c:pt idx="265">
                  <c:v>25.01.2006</c:v>
                </c:pt>
                <c:pt idx="266">
                  <c:v>26.01.2006</c:v>
                </c:pt>
                <c:pt idx="267">
                  <c:v>27.01.2006</c:v>
                </c:pt>
                <c:pt idx="268">
                  <c:v>30.01.2006</c:v>
                </c:pt>
                <c:pt idx="269">
                  <c:v>31.01.2006</c:v>
                </c:pt>
                <c:pt idx="270">
                  <c:v>01.02.2006</c:v>
                </c:pt>
                <c:pt idx="271">
                  <c:v>02.02.2006</c:v>
                </c:pt>
                <c:pt idx="272">
                  <c:v>03.02.2006</c:v>
                </c:pt>
                <c:pt idx="273">
                  <c:v>06.02.2006</c:v>
                </c:pt>
                <c:pt idx="274">
                  <c:v>07.02.2006</c:v>
                </c:pt>
                <c:pt idx="275">
                  <c:v>08.02.2006</c:v>
                </c:pt>
                <c:pt idx="276">
                  <c:v>09.02.2006</c:v>
                </c:pt>
                <c:pt idx="277">
                  <c:v>10.02.2006</c:v>
                </c:pt>
                <c:pt idx="278">
                  <c:v>13.02.2006</c:v>
                </c:pt>
                <c:pt idx="279">
                  <c:v>14.02.2006</c:v>
                </c:pt>
                <c:pt idx="280">
                  <c:v>15.02.2006</c:v>
                </c:pt>
                <c:pt idx="281">
                  <c:v>16.02.2006</c:v>
                </c:pt>
                <c:pt idx="282">
                  <c:v>17.02.2006</c:v>
                </c:pt>
                <c:pt idx="283">
                  <c:v>21.02.2006</c:v>
                </c:pt>
                <c:pt idx="284">
                  <c:v>22.02.2006</c:v>
                </c:pt>
                <c:pt idx="285">
                  <c:v>23.02.2006</c:v>
                </c:pt>
                <c:pt idx="286">
                  <c:v>24.02.2006</c:v>
                </c:pt>
                <c:pt idx="287">
                  <c:v>27.02.2006</c:v>
                </c:pt>
                <c:pt idx="288">
                  <c:v>28.02.2006</c:v>
                </c:pt>
                <c:pt idx="289">
                  <c:v>01.03.2006</c:v>
                </c:pt>
                <c:pt idx="290">
                  <c:v>02.03.2006</c:v>
                </c:pt>
                <c:pt idx="291">
                  <c:v>03.03.2006</c:v>
                </c:pt>
                <c:pt idx="292">
                  <c:v>06.03.2006</c:v>
                </c:pt>
                <c:pt idx="293">
                  <c:v>07.03.2006</c:v>
                </c:pt>
                <c:pt idx="294">
                  <c:v>08.03.2006</c:v>
                </c:pt>
                <c:pt idx="295">
                  <c:v>09.03.2006</c:v>
                </c:pt>
                <c:pt idx="296">
                  <c:v>10.03.2006</c:v>
                </c:pt>
                <c:pt idx="297">
                  <c:v>13.03.2006</c:v>
                </c:pt>
                <c:pt idx="298">
                  <c:v>14.03.2006</c:v>
                </c:pt>
                <c:pt idx="299">
                  <c:v>15.03.2006</c:v>
                </c:pt>
                <c:pt idx="300">
                  <c:v>16.03.2006</c:v>
                </c:pt>
                <c:pt idx="301">
                  <c:v>17.03.2006</c:v>
                </c:pt>
                <c:pt idx="302">
                  <c:v>20.03.2006</c:v>
                </c:pt>
                <c:pt idx="303">
                  <c:v>21.03.2006</c:v>
                </c:pt>
                <c:pt idx="304">
                  <c:v>22.03.2006</c:v>
                </c:pt>
                <c:pt idx="305">
                  <c:v>23.03.2006</c:v>
                </c:pt>
                <c:pt idx="306">
                  <c:v>24.03.2006</c:v>
                </c:pt>
                <c:pt idx="307">
                  <c:v>27.03.2006</c:v>
                </c:pt>
                <c:pt idx="308">
                  <c:v>28.03.2006</c:v>
                </c:pt>
                <c:pt idx="309">
                  <c:v>29.03.2006</c:v>
                </c:pt>
                <c:pt idx="310">
                  <c:v>30.03.2006</c:v>
                </c:pt>
                <c:pt idx="311">
                  <c:v>31.03.2006</c:v>
                </c:pt>
                <c:pt idx="312">
                  <c:v>03.04.2006</c:v>
                </c:pt>
                <c:pt idx="313">
                  <c:v>04.04.2006</c:v>
                </c:pt>
                <c:pt idx="314">
                  <c:v>05.04.2006</c:v>
                </c:pt>
                <c:pt idx="315">
                  <c:v>06.04.2006</c:v>
                </c:pt>
                <c:pt idx="316">
                  <c:v>07.04.2006</c:v>
                </c:pt>
                <c:pt idx="317">
                  <c:v>10.04.2006</c:v>
                </c:pt>
                <c:pt idx="318">
                  <c:v>11.04.2006</c:v>
                </c:pt>
                <c:pt idx="319">
                  <c:v>12.04.2006</c:v>
                </c:pt>
                <c:pt idx="320">
                  <c:v>13.04.2006</c:v>
                </c:pt>
                <c:pt idx="321">
                  <c:v>17.04.2006</c:v>
                </c:pt>
                <c:pt idx="322">
                  <c:v>18.04.2006</c:v>
                </c:pt>
                <c:pt idx="323">
                  <c:v>19.04.2006</c:v>
                </c:pt>
                <c:pt idx="324">
                  <c:v>20.04.2006</c:v>
                </c:pt>
                <c:pt idx="325">
                  <c:v>21.04.2006</c:v>
                </c:pt>
                <c:pt idx="326">
                  <c:v>24.04.2006</c:v>
                </c:pt>
                <c:pt idx="327">
                  <c:v>25.04.2006</c:v>
                </c:pt>
                <c:pt idx="328">
                  <c:v>26.04.2006</c:v>
                </c:pt>
                <c:pt idx="329">
                  <c:v>27.04.2006</c:v>
                </c:pt>
                <c:pt idx="330">
                  <c:v>28.04.2006</c:v>
                </c:pt>
                <c:pt idx="331">
                  <c:v>01.05.2006</c:v>
                </c:pt>
                <c:pt idx="332">
                  <c:v>02.05.2006</c:v>
                </c:pt>
                <c:pt idx="333">
                  <c:v>03.05.2006</c:v>
                </c:pt>
                <c:pt idx="334">
                  <c:v>04.05.2006</c:v>
                </c:pt>
                <c:pt idx="335">
                  <c:v>05.05.2006</c:v>
                </c:pt>
                <c:pt idx="336">
                  <c:v>08.05.2006</c:v>
                </c:pt>
                <c:pt idx="337">
                  <c:v>09.05.2006</c:v>
                </c:pt>
                <c:pt idx="338">
                  <c:v>10.05.2006</c:v>
                </c:pt>
                <c:pt idx="339">
                  <c:v>11.05.2006</c:v>
                </c:pt>
                <c:pt idx="340">
                  <c:v>12.05.2006</c:v>
                </c:pt>
                <c:pt idx="341">
                  <c:v>15.05.2006</c:v>
                </c:pt>
                <c:pt idx="342">
                  <c:v>16.05.2006</c:v>
                </c:pt>
                <c:pt idx="343">
                  <c:v>17.05.2006</c:v>
                </c:pt>
                <c:pt idx="344">
                  <c:v>18.05.2006</c:v>
                </c:pt>
                <c:pt idx="345">
                  <c:v>19.05.2006</c:v>
                </c:pt>
                <c:pt idx="346">
                  <c:v>22.05.2006</c:v>
                </c:pt>
                <c:pt idx="347">
                  <c:v>23.05.2006</c:v>
                </c:pt>
                <c:pt idx="348">
                  <c:v>24.05.2006</c:v>
                </c:pt>
                <c:pt idx="349">
                  <c:v>25.05.2006</c:v>
                </c:pt>
                <c:pt idx="350">
                  <c:v>26.05.2006</c:v>
                </c:pt>
                <c:pt idx="351">
                  <c:v>30.05.2006</c:v>
                </c:pt>
                <c:pt idx="352">
                  <c:v>31.05.2006</c:v>
                </c:pt>
                <c:pt idx="353">
                  <c:v>01.06.2006</c:v>
                </c:pt>
                <c:pt idx="354">
                  <c:v>02.06.2006</c:v>
                </c:pt>
                <c:pt idx="355">
                  <c:v>05.06.2006</c:v>
                </c:pt>
                <c:pt idx="356">
                  <c:v>06.06.2006</c:v>
                </c:pt>
                <c:pt idx="357">
                  <c:v>07.06.2006</c:v>
                </c:pt>
                <c:pt idx="358">
                  <c:v>08.06.2006</c:v>
                </c:pt>
                <c:pt idx="359">
                  <c:v>09.06.2006</c:v>
                </c:pt>
                <c:pt idx="360">
                  <c:v>12.06.2006</c:v>
                </c:pt>
                <c:pt idx="361">
                  <c:v>13.06.2006</c:v>
                </c:pt>
                <c:pt idx="362">
                  <c:v>14.06.2006</c:v>
                </c:pt>
                <c:pt idx="363">
                  <c:v>15.06.2006</c:v>
                </c:pt>
                <c:pt idx="364">
                  <c:v>16.06.2006</c:v>
                </c:pt>
                <c:pt idx="365">
                  <c:v>19.06.2006</c:v>
                </c:pt>
                <c:pt idx="366">
                  <c:v>20.06.2006</c:v>
                </c:pt>
                <c:pt idx="367">
                  <c:v>21.06.2006</c:v>
                </c:pt>
                <c:pt idx="368">
                  <c:v>22.06.2006</c:v>
                </c:pt>
                <c:pt idx="369">
                  <c:v>23.06.2006</c:v>
                </c:pt>
                <c:pt idx="370">
                  <c:v>26.06.2006</c:v>
                </c:pt>
                <c:pt idx="371">
                  <c:v>27.06.2006</c:v>
                </c:pt>
                <c:pt idx="372">
                  <c:v>28.06.2006</c:v>
                </c:pt>
                <c:pt idx="373">
                  <c:v>29.06.2006</c:v>
                </c:pt>
                <c:pt idx="374">
                  <c:v>30.06.2006</c:v>
                </c:pt>
                <c:pt idx="375">
                  <c:v>03.07.2006</c:v>
                </c:pt>
                <c:pt idx="376">
                  <c:v>05.07.2006</c:v>
                </c:pt>
                <c:pt idx="377">
                  <c:v>06.07.2006</c:v>
                </c:pt>
                <c:pt idx="378">
                  <c:v>07.07.2006</c:v>
                </c:pt>
                <c:pt idx="379">
                  <c:v>10.07.2006</c:v>
                </c:pt>
                <c:pt idx="380">
                  <c:v>11.07.2006</c:v>
                </c:pt>
                <c:pt idx="381">
                  <c:v>12.07.2006</c:v>
                </c:pt>
                <c:pt idx="382">
                  <c:v>13.07.2006</c:v>
                </c:pt>
                <c:pt idx="383">
                  <c:v>14.07.2006</c:v>
                </c:pt>
                <c:pt idx="384">
                  <c:v>17.07.2006</c:v>
                </c:pt>
                <c:pt idx="385">
                  <c:v>18.07.2006</c:v>
                </c:pt>
                <c:pt idx="386">
                  <c:v>19.07.2006</c:v>
                </c:pt>
                <c:pt idx="387">
                  <c:v>20.07.2006</c:v>
                </c:pt>
                <c:pt idx="388">
                  <c:v>21.07.2006</c:v>
                </c:pt>
                <c:pt idx="389">
                  <c:v>24.07.2006</c:v>
                </c:pt>
                <c:pt idx="390">
                  <c:v>25.07.2006</c:v>
                </c:pt>
                <c:pt idx="391">
                  <c:v>26.07.2006</c:v>
                </c:pt>
                <c:pt idx="392">
                  <c:v>27.07.2006</c:v>
                </c:pt>
                <c:pt idx="393">
                  <c:v>28.07.2006</c:v>
                </c:pt>
                <c:pt idx="394">
                  <c:v>31.07.2006</c:v>
                </c:pt>
                <c:pt idx="395">
                  <c:v>01.08.2006</c:v>
                </c:pt>
                <c:pt idx="396">
                  <c:v>02.08.2006</c:v>
                </c:pt>
                <c:pt idx="397">
                  <c:v>03.08.2006</c:v>
                </c:pt>
                <c:pt idx="398">
                  <c:v>04.08.2006</c:v>
                </c:pt>
                <c:pt idx="399">
                  <c:v>07.08.2006</c:v>
                </c:pt>
                <c:pt idx="400">
                  <c:v>08.08.2006</c:v>
                </c:pt>
                <c:pt idx="401">
                  <c:v>09.08.2006</c:v>
                </c:pt>
                <c:pt idx="402">
                  <c:v>10.08.2006</c:v>
                </c:pt>
                <c:pt idx="403">
                  <c:v>11.08.2006</c:v>
                </c:pt>
                <c:pt idx="404">
                  <c:v>14.08.2006</c:v>
                </c:pt>
                <c:pt idx="405">
                  <c:v>15.08.2006</c:v>
                </c:pt>
                <c:pt idx="406">
                  <c:v>16.08.2006</c:v>
                </c:pt>
                <c:pt idx="407">
                  <c:v>17.08.2006</c:v>
                </c:pt>
                <c:pt idx="408">
                  <c:v>18.08.2006</c:v>
                </c:pt>
                <c:pt idx="409">
                  <c:v>21.08.2006</c:v>
                </c:pt>
                <c:pt idx="410">
                  <c:v>22.08.2006</c:v>
                </c:pt>
                <c:pt idx="411">
                  <c:v>23.08.2006</c:v>
                </c:pt>
                <c:pt idx="412">
                  <c:v>24.08.2006</c:v>
                </c:pt>
                <c:pt idx="413">
                  <c:v>25.08.2006</c:v>
                </c:pt>
                <c:pt idx="414">
                  <c:v>28.08.2006</c:v>
                </c:pt>
                <c:pt idx="415">
                  <c:v>29.08.2006</c:v>
                </c:pt>
                <c:pt idx="416">
                  <c:v>30.08.2006</c:v>
                </c:pt>
                <c:pt idx="417">
                  <c:v>31.08.2006</c:v>
                </c:pt>
                <c:pt idx="418">
                  <c:v>01.09.2006</c:v>
                </c:pt>
                <c:pt idx="419">
                  <c:v>05.09.2006</c:v>
                </c:pt>
                <c:pt idx="420">
                  <c:v>06.09.2006</c:v>
                </c:pt>
                <c:pt idx="421">
                  <c:v>07.09.2006</c:v>
                </c:pt>
                <c:pt idx="422">
                  <c:v>08.09.2006</c:v>
                </c:pt>
                <c:pt idx="423">
                  <c:v>11.09.2006</c:v>
                </c:pt>
                <c:pt idx="424">
                  <c:v>12.09.2006</c:v>
                </c:pt>
                <c:pt idx="425">
                  <c:v>13.09.2006</c:v>
                </c:pt>
                <c:pt idx="426">
                  <c:v>14.09.2006</c:v>
                </c:pt>
                <c:pt idx="427">
                  <c:v>15.09.2006</c:v>
                </c:pt>
                <c:pt idx="428">
                  <c:v>18.09.2006</c:v>
                </c:pt>
                <c:pt idx="429">
                  <c:v>19.09.2006</c:v>
                </c:pt>
                <c:pt idx="430">
                  <c:v>20.09.2006</c:v>
                </c:pt>
                <c:pt idx="431">
                  <c:v>21.09.2006</c:v>
                </c:pt>
                <c:pt idx="432">
                  <c:v>22.09.2006</c:v>
                </c:pt>
                <c:pt idx="433">
                  <c:v>25.09.2006</c:v>
                </c:pt>
                <c:pt idx="434">
                  <c:v>26.09.2006</c:v>
                </c:pt>
                <c:pt idx="435">
                  <c:v>27.09.2006</c:v>
                </c:pt>
                <c:pt idx="436">
                  <c:v>28.09.2006</c:v>
                </c:pt>
                <c:pt idx="437">
                  <c:v>29.09.2006</c:v>
                </c:pt>
                <c:pt idx="438">
                  <c:v>02.10.2006</c:v>
                </c:pt>
                <c:pt idx="439">
                  <c:v>03.10.2006</c:v>
                </c:pt>
                <c:pt idx="440">
                  <c:v>04.10.2006</c:v>
                </c:pt>
                <c:pt idx="441">
                  <c:v>05.10.2006</c:v>
                </c:pt>
                <c:pt idx="442">
                  <c:v>06.10.2006</c:v>
                </c:pt>
                <c:pt idx="443">
                  <c:v>10.10.2006</c:v>
                </c:pt>
                <c:pt idx="444">
                  <c:v>11.10.2006</c:v>
                </c:pt>
                <c:pt idx="445">
                  <c:v>12.10.2006</c:v>
                </c:pt>
                <c:pt idx="446">
                  <c:v>13.10.2006</c:v>
                </c:pt>
                <c:pt idx="447">
                  <c:v>16.10.2006</c:v>
                </c:pt>
                <c:pt idx="448">
                  <c:v>17.10.2006</c:v>
                </c:pt>
                <c:pt idx="449">
                  <c:v>18.10.2006</c:v>
                </c:pt>
                <c:pt idx="450">
                  <c:v>19.10.2006</c:v>
                </c:pt>
                <c:pt idx="451">
                  <c:v>20.10.2006</c:v>
                </c:pt>
                <c:pt idx="452">
                  <c:v>23.10.2006</c:v>
                </c:pt>
                <c:pt idx="453">
                  <c:v>24.10.2006</c:v>
                </c:pt>
                <c:pt idx="454">
                  <c:v>25.10.2006</c:v>
                </c:pt>
                <c:pt idx="455">
                  <c:v>26.10.2006</c:v>
                </c:pt>
                <c:pt idx="456">
                  <c:v>27.10.2006</c:v>
                </c:pt>
                <c:pt idx="457">
                  <c:v>30.10.2006</c:v>
                </c:pt>
                <c:pt idx="458">
                  <c:v>31.10.2006</c:v>
                </c:pt>
                <c:pt idx="459">
                  <c:v>01.11.2006</c:v>
                </c:pt>
                <c:pt idx="460">
                  <c:v>02.11.2006</c:v>
                </c:pt>
                <c:pt idx="461">
                  <c:v>03.11.2006</c:v>
                </c:pt>
                <c:pt idx="462">
                  <c:v>06.11.2006</c:v>
                </c:pt>
                <c:pt idx="463">
                  <c:v>07.11.2006</c:v>
                </c:pt>
                <c:pt idx="464">
                  <c:v>08.11.2006</c:v>
                </c:pt>
                <c:pt idx="465">
                  <c:v>09.11.2006</c:v>
                </c:pt>
                <c:pt idx="466">
                  <c:v>10.11.2006</c:v>
                </c:pt>
                <c:pt idx="467">
                  <c:v>13.11.2006</c:v>
                </c:pt>
                <c:pt idx="468">
                  <c:v>14.11.2006</c:v>
                </c:pt>
                <c:pt idx="469">
                  <c:v>15.11.2006</c:v>
                </c:pt>
                <c:pt idx="470">
                  <c:v>16.11.2006</c:v>
                </c:pt>
                <c:pt idx="471">
                  <c:v>17.11.2006</c:v>
                </c:pt>
                <c:pt idx="472">
                  <c:v>20.11.2006</c:v>
                </c:pt>
                <c:pt idx="473">
                  <c:v>21.11.2006</c:v>
                </c:pt>
                <c:pt idx="474">
                  <c:v>22.11.2006</c:v>
                </c:pt>
                <c:pt idx="475">
                  <c:v>24.11.2006</c:v>
                </c:pt>
                <c:pt idx="476">
                  <c:v>27.11.2006</c:v>
                </c:pt>
                <c:pt idx="477">
                  <c:v>28.11.2006</c:v>
                </c:pt>
                <c:pt idx="478">
                  <c:v>29.11.2006</c:v>
                </c:pt>
                <c:pt idx="479">
                  <c:v>30.11.2006</c:v>
                </c:pt>
                <c:pt idx="480">
                  <c:v>01.12.2006</c:v>
                </c:pt>
                <c:pt idx="481">
                  <c:v>04.12.2006</c:v>
                </c:pt>
                <c:pt idx="482">
                  <c:v>05.12.2006</c:v>
                </c:pt>
                <c:pt idx="483">
                  <c:v>06.12.2006</c:v>
                </c:pt>
                <c:pt idx="484">
                  <c:v>07.12.2006</c:v>
                </c:pt>
                <c:pt idx="485">
                  <c:v>08.12.2006</c:v>
                </c:pt>
                <c:pt idx="486">
                  <c:v>11.12.2006</c:v>
                </c:pt>
                <c:pt idx="487">
                  <c:v>12.12.2006</c:v>
                </c:pt>
                <c:pt idx="488">
                  <c:v>13.12.2006</c:v>
                </c:pt>
                <c:pt idx="489">
                  <c:v>14.12.2006</c:v>
                </c:pt>
                <c:pt idx="490">
                  <c:v>15.12.2006</c:v>
                </c:pt>
                <c:pt idx="491">
                  <c:v>18.12.2006</c:v>
                </c:pt>
                <c:pt idx="492">
                  <c:v>19.12.2006</c:v>
                </c:pt>
                <c:pt idx="493">
                  <c:v>20.12.2006</c:v>
                </c:pt>
                <c:pt idx="494">
                  <c:v>21.12.2006</c:v>
                </c:pt>
                <c:pt idx="495">
                  <c:v>22.12.2006</c:v>
                </c:pt>
                <c:pt idx="496">
                  <c:v>26.12.2006</c:v>
                </c:pt>
                <c:pt idx="497">
                  <c:v>27.12.2006</c:v>
                </c:pt>
                <c:pt idx="498">
                  <c:v>28.12.2006</c:v>
                </c:pt>
                <c:pt idx="499">
                  <c:v>29.12.2006</c:v>
                </c:pt>
                <c:pt idx="500">
                  <c:v>03.01.2007</c:v>
                </c:pt>
                <c:pt idx="501">
                  <c:v>02.01.2007</c:v>
                </c:pt>
                <c:pt idx="502">
                  <c:v>04.01.2007</c:v>
                </c:pt>
                <c:pt idx="503">
                  <c:v>05.01.2007</c:v>
                </c:pt>
                <c:pt idx="504">
                  <c:v>08.01.2007</c:v>
                </c:pt>
                <c:pt idx="505">
                  <c:v>09.01.2007</c:v>
                </c:pt>
                <c:pt idx="506">
                  <c:v>10.01.2007</c:v>
                </c:pt>
                <c:pt idx="507">
                  <c:v>11.01.2007</c:v>
                </c:pt>
                <c:pt idx="508">
                  <c:v>12.01.2007</c:v>
                </c:pt>
                <c:pt idx="509">
                  <c:v>16.01.2007</c:v>
                </c:pt>
                <c:pt idx="510">
                  <c:v>17.01.2007</c:v>
                </c:pt>
                <c:pt idx="511">
                  <c:v>18.01.2007</c:v>
                </c:pt>
                <c:pt idx="512">
                  <c:v>19.01.2007</c:v>
                </c:pt>
                <c:pt idx="513">
                  <c:v>22.01.2007</c:v>
                </c:pt>
                <c:pt idx="514">
                  <c:v>23.01.2007</c:v>
                </c:pt>
                <c:pt idx="515">
                  <c:v>24.01.2007</c:v>
                </c:pt>
                <c:pt idx="516">
                  <c:v>25.01.2007</c:v>
                </c:pt>
                <c:pt idx="517">
                  <c:v>26.01.2007</c:v>
                </c:pt>
                <c:pt idx="518">
                  <c:v>29.01.2007</c:v>
                </c:pt>
                <c:pt idx="519">
                  <c:v>30.01.2007</c:v>
                </c:pt>
                <c:pt idx="520">
                  <c:v>31.01.2007</c:v>
                </c:pt>
                <c:pt idx="521">
                  <c:v>01.02.2007</c:v>
                </c:pt>
                <c:pt idx="522">
                  <c:v>02.02.2007</c:v>
                </c:pt>
                <c:pt idx="523">
                  <c:v>05.02.2007</c:v>
                </c:pt>
                <c:pt idx="524">
                  <c:v>06.02.2007</c:v>
                </c:pt>
                <c:pt idx="525">
                  <c:v>07.02.2007</c:v>
                </c:pt>
                <c:pt idx="526">
                  <c:v>08.02.2007</c:v>
                </c:pt>
                <c:pt idx="527">
                  <c:v>09.02.2007</c:v>
                </c:pt>
                <c:pt idx="528">
                  <c:v>12.02.2007</c:v>
                </c:pt>
                <c:pt idx="529">
                  <c:v>13.02.2007</c:v>
                </c:pt>
                <c:pt idx="530">
                  <c:v>14.02.2007</c:v>
                </c:pt>
                <c:pt idx="531">
                  <c:v>15.02.2007</c:v>
                </c:pt>
                <c:pt idx="532">
                  <c:v>16.02.2007</c:v>
                </c:pt>
                <c:pt idx="533">
                  <c:v>20.02.2007</c:v>
                </c:pt>
                <c:pt idx="534">
                  <c:v>21.02.2007</c:v>
                </c:pt>
                <c:pt idx="535">
                  <c:v>22.02.2007</c:v>
                </c:pt>
                <c:pt idx="536">
                  <c:v>23.02.2007</c:v>
                </c:pt>
                <c:pt idx="537">
                  <c:v>26.02.2007</c:v>
                </c:pt>
                <c:pt idx="538">
                  <c:v>27.02.2007</c:v>
                </c:pt>
                <c:pt idx="539">
                  <c:v>28.02.2007</c:v>
                </c:pt>
                <c:pt idx="540">
                  <c:v>01.03.2007</c:v>
                </c:pt>
                <c:pt idx="541">
                  <c:v>02.03.2007</c:v>
                </c:pt>
                <c:pt idx="542">
                  <c:v>05.03.2007</c:v>
                </c:pt>
                <c:pt idx="543">
                  <c:v>06.03.2007</c:v>
                </c:pt>
                <c:pt idx="544">
                  <c:v>07.03.2007</c:v>
                </c:pt>
                <c:pt idx="545">
                  <c:v>08.03.2007</c:v>
                </c:pt>
                <c:pt idx="546">
                  <c:v>09.03.2007</c:v>
                </c:pt>
                <c:pt idx="547">
                  <c:v>12.03.2007</c:v>
                </c:pt>
                <c:pt idx="548">
                  <c:v>13.03.2007</c:v>
                </c:pt>
                <c:pt idx="549">
                  <c:v>14.03.2007</c:v>
                </c:pt>
                <c:pt idx="550">
                  <c:v>15.03.2007</c:v>
                </c:pt>
                <c:pt idx="551">
                  <c:v>16.03.2007</c:v>
                </c:pt>
                <c:pt idx="552">
                  <c:v>19.03.2007</c:v>
                </c:pt>
                <c:pt idx="553">
                  <c:v>20.03.2007</c:v>
                </c:pt>
                <c:pt idx="554">
                  <c:v>21.03.2007</c:v>
                </c:pt>
                <c:pt idx="555">
                  <c:v>22.03.2007</c:v>
                </c:pt>
                <c:pt idx="556">
                  <c:v>23.03.2007</c:v>
                </c:pt>
                <c:pt idx="557">
                  <c:v>26.03.2007</c:v>
                </c:pt>
                <c:pt idx="558">
                  <c:v>27.03.2007</c:v>
                </c:pt>
                <c:pt idx="559">
                  <c:v>28.03.2007</c:v>
                </c:pt>
                <c:pt idx="560">
                  <c:v>29.03.2007</c:v>
                </c:pt>
                <c:pt idx="561">
                  <c:v>30.03.2007</c:v>
                </c:pt>
                <c:pt idx="562">
                  <c:v>02.04.2007</c:v>
                </c:pt>
                <c:pt idx="563">
                  <c:v>03.04.2007</c:v>
                </c:pt>
                <c:pt idx="564">
                  <c:v>04.04.2007</c:v>
                </c:pt>
                <c:pt idx="565">
                  <c:v>05.04.2007</c:v>
                </c:pt>
                <c:pt idx="566">
                  <c:v>09.04.2007</c:v>
                </c:pt>
                <c:pt idx="567">
                  <c:v>10.04.2007</c:v>
                </c:pt>
                <c:pt idx="568">
                  <c:v>11.04.2007</c:v>
                </c:pt>
                <c:pt idx="569">
                  <c:v>12.04.2007</c:v>
                </c:pt>
                <c:pt idx="570">
                  <c:v>13.04.2007</c:v>
                </c:pt>
                <c:pt idx="571">
                  <c:v>16.04.2007</c:v>
                </c:pt>
                <c:pt idx="572">
                  <c:v>17.04.2007</c:v>
                </c:pt>
                <c:pt idx="573">
                  <c:v>18.04.2007</c:v>
                </c:pt>
                <c:pt idx="574">
                  <c:v>19.04.2007</c:v>
                </c:pt>
                <c:pt idx="575">
                  <c:v>20.04.2007</c:v>
                </c:pt>
                <c:pt idx="576">
                  <c:v>23.04.2007</c:v>
                </c:pt>
                <c:pt idx="577">
                  <c:v>24.04.2007</c:v>
                </c:pt>
                <c:pt idx="578">
                  <c:v>25.04.2007</c:v>
                </c:pt>
                <c:pt idx="579">
                  <c:v>26.04.2007</c:v>
                </c:pt>
                <c:pt idx="580">
                  <c:v>27.04.2007</c:v>
                </c:pt>
                <c:pt idx="581">
                  <c:v>30.04.2007</c:v>
                </c:pt>
                <c:pt idx="582">
                  <c:v>01.05.2007</c:v>
                </c:pt>
                <c:pt idx="583">
                  <c:v>02.05.2007</c:v>
                </c:pt>
                <c:pt idx="584">
                  <c:v>03.05.2007</c:v>
                </c:pt>
                <c:pt idx="585">
                  <c:v>04.05.2007</c:v>
                </c:pt>
                <c:pt idx="586">
                  <c:v>07.05.2007</c:v>
                </c:pt>
                <c:pt idx="587">
                  <c:v>08.05.2007</c:v>
                </c:pt>
                <c:pt idx="588">
                  <c:v>09.05.2007</c:v>
                </c:pt>
                <c:pt idx="589">
                  <c:v>10.05.2007</c:v>
                </c:pt>
                <c:pt idx="590">
                  <c:v>11.05.2007</c:v>
                </c:pt>
                <c:pt idx="591">
                  <c:v>14.05.2007</c:v>
                </c:pt>
                <c:pt idx="592">
                  <c:v>15.05.2007</c:v>
                </c:pt>
                <c:pt idx="593">
                  <c:v>16.05.2007</c:v>
                </c:pt>
                <c:pt idx="594">
                  <c:v>17.05.2007</c:v>
                </c:pt>
                <c:pt idx="595">
                  <c:v>18.05.2007</c:v>
                </c:pt>
                <c:pt idx="596">
                  <c:v>21.05.2007</c:v>
                </c:pt>
                <c:pt idx="597">
                  <c:v>22.05.2007</c:v>
                </c:pt>
                <c:pt idx="598">
                  <c:v>23.05.2007</c:v>
                </c:pt>
                <c:pt idx="599">
                  <c:v>24.05.2007</c:v>
                </c:pt>
                <c:pt idx="600">
                  <c:v>25.05.2007</c:v>
                </c:pt>
                <c:pt idx="601">
                  <c:v>29.05.2007</c:v>
                </c:pt>
                <c:pt idx="602">
                  <c:v>30.05.2007</c:v>
                </c:pt>
                <c:pt idx="603">
                  <c:v>31.05.2007</c:v>
                </c:pt>
                <c:pt idx="604">
                  <c:v>01.06.2007</c:v>
                </c:pt>
                <c:pt idx="605">
                  <c:v>04.06.2007</c:v>
                </c:pt>
                <c:pt idx="606">
                  <c:v>05.06.2007</c:v>
                </c:pt>
                <c:pt idx="607">
                  <c:v>06.06.2007</c:v>
                </c:pt>
                <c:pt idx="608">
                  <c:v>07.06.2007</c:v>
                </c:pt>
                <c:pt idx="609">
                  <c:v>08.06.2007</c:v>
                </c:pt>
                <c:pt idx="610">
                  <c:v>11.06.2007</c:v>
                </c:pt>
                <c:pt idx="611">
                  <c:v>12.06.2007</c:v>
                </c:pt>
                <c:pt idx="612">
                  <c:v>13.06.2007</c:v>
                </c:pt>
                <c:pt idx="613">
                  <c:v>14.06.2007</c:v>
                </c:pt>
                <c:pt idx="614">
                  <c:v>15.06.2007</c:v>
                </c:pt>
                <c:pt idx="615">
                  <c:v>18.06.2007</c:v>
                </c:pt>
                <c:pt idx="616">
                  <c:v>19.06.2007</c:v>
                </c:pt>
                <c:pt idx="617">
                  <c:v>20.06.2007</c:v>
                </c:pt>
                <c:pt idx="618">
                  <c:v>21.06.2007</c:v>
                </c:pt>
                <c:pt idx="619">
                  <c:v>22.06.2007</c:v>
                </c:pt>
                <c:pt idx="620">
                  <c:v>25.06.2007</c:v>
                </c:pt>
                <c:pt idx="621">
                  <c:v>26.06.2007</c:v>
                </c:pt>
                <c:pt idx="622">
                  <c:v>27.06.2007</c:v>
                </c:pt>
                <c:pt idx="623">
                  <c:v>28.06.2007</c:v>
                </c:pt>
                <c:pt idx="624">
                  <c:v>29.06.2007</c:v>
                </c:pt>
                <c:pt idx="625">
                  <c:v>02.07.2007</c:v>
                </c:pt>
                <c:pt idx="626">
                  <c:v>03.07.2007</c:v>
                </c:pt>
                <c:pt idx="627">
                  <c:v>05.07.2007</c:v>
                </c:pt>
                <c:pt idx="628">
                  <c:v>06.07.2007</c:v>
                </c:pt>
                <c:pt idx="629">
                  <c:v>09.07.2007</c:v>
                </c:pt>
                <c:pt idx="630">
                  <c:v>10.07.2007</c:v>
                </c:pt>
                <c:pt idx="631">
                  <c:v>11.07.2007</c:v>
                </c:pt>
                <c:pt idx="632">
                  <c:v>12.07.2007</c:v>
                </c:pt>
                <c:pt idx="633">
                  <c:v>13.07.2007</c:v>
                </c:pt>
                <c:pt idx="634">
                  <c:v>16.07.2007</c:v>
                </c:pt>
                <c:pt idx="635">
                  <c:v>17.07.2007</c:v>
                </c:pt>
                <c:pt idx="636">
                  <c:v>18.07.2007</c:v>
                </c:pt>
                <c:pt idx="637">
                  <c:v>19.07.2007</c:v>
                </c:pt>
                <c:pt idx="638">
                  <c:v>20.07.2007</c:v>
                </c:pt>
                <c:pt idx="639">
                  <c:v>23.07.2007</c:v>
                </c:pt>
                <c:pt idx="640">
                  <c:v>24.07.2007</c:v>
                </c:pt>
                <c:pt idx="641">
                  <c:v>25.07.2007</c:v>
                </c:pt>
                <c:pt idx="642">
                  <c:v>26.07.2007</c:v>
                </c:pt>
                <c:pt idx="643">
                  <c:v>27.07.2007</c:v>
                </c:pt>
                <c:pt idx="644">
                  <c:v>30.07.2007</c:v>
                </c:pt>
                <c:pt idx="645">
                  <c:v>31.07.2007</c:v>
                </c:pt>
                <c:pt idx="646">
                  <c:v>01.08.2007</c:v>
                </c:pt>
                <c:pt idx="647">
                  <c:v>02.08.2007</c:v>
                </c:pt>
                <c:pt idx="648">
                  <c:v>03.08.2007</c:v>
                </c:pt>
                <c:pt idx="649">
                  <c:v>06.08.2007</c:v>
                </c:pt>
                <c:pt idx="650">
                  <c:v>07.08.2007</c:v>
                </c:pt>
                <c:pt idx="651">
                  <c:v>08.08.2007</c:v>
                </c:pt>
                <c:pt idx="652">
                  <c:v>09.08.2007</c:v>
                </c:pt>
                <c:pt idx="653">
                  <c:v>10.08.2007</c:v>
                </c:pt>
                <c:pt idx="654">
                  <c:v>13.08.2007</c:v>
                </c:pt>
                <c:pt idx="655">
                  <c:v>14.08.2007</c:v>
                </c:pt>
                <c:pt idx="656">
                  <c:v>15.08.2007</c:v>
                </c:pt>
                <c:pt idx="657">
                  <c:v>16.08.2007</c:v>
                </c:pt>
                <c:pt idx="658">
                  <c:v>17.08.2007</c:v>
                </c:pt>
                <c:pt idx="659">
                  <c:v>20.08.2007</c:v>
                </c:pt>
                <c:pt idx="660">
                  <c:v>21.08.2007</c:v>
                </c:pt>
                <c:pt idx="661">
                  <c:v>22.08.2007</c:v>
                </c:pt>
                <c:pt idx="662">
                  <c:v>23.08.2007</c:v>
                </c:pt>
                <c:pt idx="663">
                  <c:v>24.08.2007</c:v>
                </c:pt>
                <c:pt idx="664">
                  <c:v>27.08.2007</c:v>
                </c:pt>
                <c:pt idx="665">
                  <c:v>28.08.2007</c:v>
                </c:pt>
                <c:pt idx="666">
                  <c:v>29.08.2007</c:v>
                </c:pt>
                <c:pt idx="667">
                  <c:v>30.08.2007</c:v>
                </c:pt>
                <c:pt idx="668">
                  <c:v>31.08.2007</c:v>
                </c:pt>
                <c:pt idx="669">
                  <c:v>04.09.2007</c:v>
                </c:pt>
                <c:pt idx="670">
                  <c:v>05.09.2007</c:v>
                </c:pt>
                <c:pt idx="671">
                  <c:v>06.09.2007</c:v>
                </c:pt>
                <c:pt idx="672">
                  <c:v>07.09.2007</c:v>
                </c:pt>
                <c:pt idx="673">
                  <c:v>10.09.2007</c:v>
                </c:pt>
                <c:pt idx="674">
                  <c:v>11.09.2007</c:v>
                </c:pt>
                <c:pt idx="675">
                  <c:v>12.09.2007</c:v>
                </c:pt>
                <c:pt idx="676">
                  <c:v>13.09.2007</c:v>
                </c:pt>
                <c:pt idx="677">
                  <c:v>14.09.2007</c:v>
                </c:pt>
                <c:pt idx="678">
                  <c:v>17.09.2007</c:v>
                </c:pt>
                <c:pt idx="679">
                  <c:v>18.09.2007</c:v>
                </c:pt>
                <c:pt idx="680">
                  <c:v>19.09.2007</c:v>
                </c:pt>
                <c:pt idx="681">
                  <c:v>20.09.2007</c:v>
                </c:pt>
                <c:pt idx="682">
                  <c:v>21.09.2007</c:v>
                </c:pt>
                <c:pt idx="683">
                  <c:v>24.09.2007</c:v>
                </c:pt>
                <c:pt idx="684">
                  <c:v>25.09.2007</c:v>
                </c:pt>
                <c:pt idx="685">
                  <c:v>26.09.2007</c:v>
                </c:pt>
                <c:pt idx="686">
                  <c:v>27.09.2007</c:v>
                </c:pt>
                <c:pt idx="687">
                  <c:v>28.09.2007</c:v>
                </c:pt>
              </c:strCache>
            </c:strRef>
          </c:cat>
          <c:val>
            <c:numRef>
              <c:f>'Figure 1.2.6'!$G$5:$G$692</c:f>
              <c:numCache>
                <c:formatCode>General</c:formatCode>
                <c:ptCount val="688"/>
                <c:pt idx="0">
                  <c:v>217</c:v>
                </c:pt>
                <c:pt idx="1">
                  <c:v>211</c:v>
                </c:pt>
                <c:pt idx="2">
                  <c:v>222</c:v>
                </c:pt>
                <c:pt idx="3">
                  <c:v>226</c:v>
                </c:pt>
                <c:pt idx="4">
                  <c:v>220</c:v>
                </c:pt>
                <c:pt idx="5">
                  <c:v>222</c:v>
                </c:pt>
                <c:pt idx="6">
                  <c:v>226</c:v>
                </c:pt>
                <c:pt idx="7">
                  <c:v>220</c:v>
                </c:pt>
                <c:pt idx="8">
                  <c:v>218</c:v>
                </c:pt>
                <c:pt idx="9">
                  <c:v>221</c:v>
                </c:pt>
                <c:pt idx="10">
                  <c:v>229</c:v>
                </c:pt>
                <c:pt idx="11">
                  <c:v>228</c:v>
                </c:pt>
                <c:pt idx="12">
                  <c:v>230</c:v>
                </c:pt>
                <c:pt idx="13">
                  <c:v>226</c:v>
                </c:pt>
                <c:pt idx="14">
                  <c:v>222</c:v>
                </c:pt>
                <c:pt idx="15">
                  <c:v>215</c:v>
                </c:pt>
                <c:pt idx="16">
                  <c:v>213</c:v>
                </c:pt>
                <c:pt idx="17">
                  <c:v>214</c:v>
                </c:pt>
                <c:pt idx="18">
                  <c:v>215</c:v>
                </c:pt>
                <c:pt idx="19">
                  <c:v>213</c:v>
                </c:pt>
                <c:pt idx="20">
                  <c:v>211</c:v>
                </c:pt>
                <c:pt idx="21">
                  <c:v>211</c:v>
                </c:pt>
                <c:pt idx="22">
                  <c:v>206</c:v>
                </c:pt>
                <c:pt idx="23">
                  <c:v>206</c:v>
                </c:pt>
                <c:pt idx="24">
                  <c:v>203</c:v>
                </c:pt>
                <c:pt idx="25">
                  <c:v>201</c:v>
                </c:pt>
                <c:pt idx="26">
                  <c:v>205</c:v>
                </c:pt>
                <c:pt idx="27">
                  <c:v>201</c:v>
                </c:pt>
                <c:pt idx="28">
                  <c:v>199</c:v>
                </c:pt>
                <c:pt idx="29">
                  <c:v>201</c:v>
                </c:pt>
                <c:pt idx="30">
                  <c:v>199</c:v>
                </c:pt>
                <c:pt idx="31">
                  <c:v>199</c:v>
                </c:pt>
                <c:pt idx="32">
                  <c:v>196</c:v>
                </c:pt>
                <c:pt idx="33">
                  <c:v>194</c:v>
                </c:pt>
                <c:pt idx="34">
                  <c:v>197</c:v>
                </c:pt>
                <c:pt idx="35">
                  <c:v>195</c:v>
                </c:pt>
                <c:pt idx="36">
                  <c:v>192</c:v>
                </c:pt>
                <c:pt idx="37">
                  <c:v>191</c:v>
                </c:pt>
                <c:pt idx="38">
                  <c:v>184</c:v>
                </c:pt>
                <c:pt idx="39">
                  <c:v>187</c:v>
                </c:pt>
                <c:pt idx="40">
                  <c:v>189</c:v>
                </c:pt>
                <c:pt idx="41">
                  <c:v>188</c:v>
                </c:pt>
                <c:pt idx="42">
                  <c:v>186</c:v>
                </c:pt>
                <c:pt idx="43">
                  <c:v>180</c:v>
                </c:pt>
                <c:pt idx="44">
                  <c:v>179</c:v>
                </c:pt>
                <c:pt idx="45">
                  <c:v>179</c:v>
                </c:pt>
                <c:pt idx="46">
                  <c:v>192</c:v>
                </c:pt>
                <c:pt idx="47">
                  <c:v>187</c:v>
                </c:pt>
                <c:pt idx="48">
                  <c:v>200</c:v>
                </c:pt>
                <c:pt idx="49">
                  <c:v>202</c:v>
                </c:pt>
                <c:pt idx="50">
                  <c:v>204</c:v>
                </c:pt>
                <c:pt idx="51">
                  <c:v>206</c:v>
                </c:pt>
                <c:pt idx="52">
                  <c:v>204</c:v>
                </c:pt>
                <c:pt idx="53">
                  <c:v>211</c:v>
                </c:pt>
                <c:pt idx="54">
                  <c:v>207</c:v>
                </c:pt>
                <c:pt idx="55">
                  <c:v>219</c:v>
                </c:pt>
                <c:pt idx="56">
                  <c:v>221</c:v>
                </c:pt>
                <c:pt idx="57">
                  <c:v>221</c:v>
                </c:pt>
                <c:pt idx="58">
                  <c:v>224</c:v>
                </c:pt>
                <c:pt idx="59">
                  <c:v>222</c:v>
                </c:pt>
                <c:pt idx="60">
                  <c:v>223</c:v>
                </c:pt>
                <c:pt idx="61">
                  <c:v>225</c:v>
                </c:pt>
                <c:pt idx="62">
                  <c:v>232</c:v>
                </c:pt>
                <c:pt idx="63">
                  <c:v>226</c:v>
                </c:pt>
                <c:pt idx="64">
                  <c:v>212</c:v>
                </c:pt>
                <c:pt idx="65">
                  <c:v>209</c:v>
                </c:pt>
                <c:pt idx="66">
                  <c:v>210</c:v>
                </c:pt>
                <c:pt idx="67">
                  <c:v>212</c:v>
                </c:pt>
                <c:pt idx="68">
                  <c:v>215</c:v>
                </c:pt>
                <c:pt idx="69">
                  <c:v>209</c:v>
                </c:pt>
                <c:pt idx="70">
                  <c:v>221</c:v>
                </c:pt>
                <c:pt idx="71">
                  <c:v>233</c:v>
                </c:pt>
                <c:pt idx="72">
                  <c:v>236</c:v>
                </c:pt>
                <c:pt idx="73">
                  <c:v>230</c:v>
                </c:pt>
                <c:pt idx="74">
                  <c:v>228</c:v>
                </c:pt>
                <c:pt idx="75">
                  <c:v>212</c:v>
                </c:pt>
                <c:pt idx="76">
                  <c:v>218</c:v>
                </c:pt>
                <c:pt idx="77">
                  <c:v>218</c:v>
                </c:pt>
                <c:pt idx="78">
                  <c:v>217</c:v>
                </c:pt>
                <c:pt idx="79">
                  <c:v>218</c:v>
                </c:pt>
                <c:pt idx="80">
                  <c:v>226</c:v>
                </c:pt>
                <c:pt idx="81">
                  <c:v>221</c:v>
                </c:pt>
                <c:pt idx="82">
                  <c:v>223</c:v>
                </c:pt>
                <c:pt idx="83">
                  <c:v>216</c:v>
                </c:pt>
                <c:pt idx="84">
                  <c:v>208</c:v>
                </c:pt>
                <c:pt idx="85">
                  <c:v>209</c:v>
                </c:pt>
                <c:pt idx="86">
                  <c:v>202</c:v>
                </c:pt>
                <c:pt idx="87">
                  <c:v>200</c:v>
                </c:pt>
                <c:pt idx="88">
                  <c:v>209</c:v>
                </c:pt>
                <c:pt idx="89">
                  <c:v>213</c:v>
                </c:pt>
                <c:pt idx="90">
                  <c:v>213</c:v>
                </c:pt>
                <c:pt idx="91">
                  <c:v>216</c:v>
                </c:pt>
                <c:pt idx="92">
                  <c:v>217</c:v>
                </c:pt>
                <c:pt idx="93">
                  <c:v>218</c:v>
                </c:pt>
                <c:pt idx="94">
                  <c:v>217</c:v>
                </c:pt>
                <c:pt idx="95">
                  <c:v>210</c:v>
                </c:pt>
                <c:pt idx="96">
                  <c:v>208</c:v>
                </c:pt>
                <c:pt idx="97">
                  <c:v>211</c:v>
                </c:pt>
                <c:pt idx="98">
                  <c:v>213</c:v>
                </c:pt>
                <c:pt idx="99">
                  <c:v>205</c:v>
                </c:pt>
                <c:pt idx="100">
                  <c:v>204</c:v>
                </c:pt>
                <c:pt idx="101">
                  <c:v>202</c:v>
                </c:pt>
                <c:pt idx="102">
                  <c:v>202</c:v>
                </c:pt>
                <c:pt idx="103">
                  <c:v>202</c:v>
                </c:pt>
                <c:pt idx="104">
                  <c:v>192</c:v>
                </c:pt>
                <c:pt idx="105">
                  <c:v>187</c:v>
                </c:pt>
                <c:pt idx="106">
                  <c:v>199</c:v>
                </c:pt>
                <c:pt idx="107">
                  <c:v>200</c:v>
                </c:pt>
                <c:pt idx="108">
                  <c:v>196</c:v>
                </c:pt>
                <c:pt idx="109">
                  <c:v>198</c:v>
                </c:pt>
                <c:pt idx="110">
                  <c:v>191</c:v>
                </c:pt>
                <c:pt idx="111">
                  <c:v>193</c:v>
                </c:pt>
                <c:pt idx="112">
                  <c:v>190</c:v>
                </c:pt>
                <c:pt idx="113">
                  <c:v>192</c:v>
                </c:pt>
                <c:pt idx="114">
                  <c:v>195</c:v>
                </c:pt>
                <c:pt idx="115">
                  <c:v>190</c:v>
                </c:pt>
                <c:pt idx="116">
                  <c:v>189</c:v>
                </c:pt>
                <c:pt idx="117">
                  <c:v>192</c:v>
                </c:pt>
                <c:pt idx="118">
                  <c:v>195</c:v>
                </c:pt>
                <c:pt idx="119">
                  <c:v>192</c:v>
                </c:pt>
                <c:pt idx="120">
                  <c:v>195</c:v>
                </c:pt>
                <c:pt idx="121">
                  <c:v>194</c:v>
                </c:pt>
                <c:pt idx="122">
                  <c:v>191</c:v>
                </c:pt>
                <c:pt idx="123">
                  <c:v>188</c:v>
                </c:pt>
                <c:pt idx="124">
                  <c:v>188</c:v>
                </c:pt>
                <c:pt idx="125">
                  <c:v>183</c:v>
                </c:pt>
                <c:pt idx="126">
                  <c:v>181</c:v>
                </c:pt>
                <c:pt idx="127">
                  <c:v>184</c:v>
                </c:pt>
                <c:pt idx="128">
                  <c:v>187</c:v>
                </c:pt>
                <c:pt idx="129">
                  <c:v>179</c:v>
                </c:pt>
                <c:pt idx="130">
                  <c:v>185</c:v>
                </c:pt>
                <c:pt idx="131">
                  <c:v>175</c:v>
                </c:pt>
                <c:pt idx="132">
                  <c:v>175</c:v>
                </c:pt>
                <c:pt idx="133">
                  <c:v>173</c:v>
                </c:pt>
                <c:pt idx="134">
                  <c:v>176</c:v>
                </c:pt>
                <c:pt idx="135">
                  <c:v>171</c:v>
                </c:pt>
                <c:pt idx="136">
                  <c:v>177</c:v>
                </c:pt>
                <c:pt idx="137">
                  <c:v>180</c:v>
                </c:pt>
                <c:pt idx="138">
                  <c:v>171</c:v>
                </c:pt>
                <c:pt idx="139">
                  <c:v>174</c:v>
                </c:pt>
                <c:pt idx="140">
                  <c:v>172</c:v>
                </c:pt>
                <c:pt idx="141">
                  <c:v>175</c:v>
                </c:pt>
                <c:pt idx="142">
                  <c:v>171</c:v>
                </c:pt>
                <c:pt idx="143">
                  <c:v>172</c:v>
                </c:pt>
                <c:pt idx="144">
                  <c:v>171</c:v>
                </c:pt>
                <c:pt idx="145">
                  <c:v>171</c:v>
                </c:pt>
                <c:pt idx="146">
                  <c:v>169</c:v>
                </c:pt>
                <c:pt idx="147">
                  <c:v>168</c:v>
                </c:pt>
                <c:pt idx="148">
                  <c:v>165</c:v>
                </c:pt>
                <c:pt idx="149">
                  <c:v>161</c:v>
                </c:pt>
                <c:pt idx="150">
                  <c:v>162</c:v>
                </c:pt>
                <c:pt idx="151">
                  <c:v>170</c:v>
                </c:pt>
                <c:pt idx="152">
                  <c:v>160</c:v>
                </c:pt>
                <c:pt idx="153">
                  <c:v>172</c:v>
                </c:pt>
                <c:pt idx="154">
                  <c:v>174</c:v>
                </c:pt>
                <c:pt idx="155">
                  <c:v>169</c:v>
                </c:pt>
                <c:pt idx="156">
                  <c:v>170</c:v>
                </c:pt>
                <c:pt idx="157">
                  <c:v>170</c:v>
                </c:pt>
                <c:pt idx="158">
                  <c:v>173</c:v>
                </c:pt>
                <c:pt idx="159">
                  <c:v>177</c:v>
                </c:pt>
                <c:pt idx="160">
                  <c:v>176</c:v>
                </c:pt>
                <c:pt idx="161">
                  <c:v>174</c:v>
                </c:pt>
                <c:pt idx="162">
                  <c:v>176</c:v>
                </c:pt>
                <c:pt idx="163">
                  <c:v>178</c:v>
                </c:pt>
                <c:pt idx="164">
                  <c:v>172</c:v>
                </c:pt>
                <c:pt idx="165">
                  <c:v>174</c:v>
                </c:pt>
                <c:pt idx="166">
                  <c:v>177</c:v>
                </c:pt>
                <c:pt idx="167">
                  <c:v>174</c:v>
                </c:pt>
                <c:pt idx="168">
                  <c:v>170</c:v>
                </c:pt>
                <c:pt idx="169">
                  <c:v>168</c:v>
                </c:pt>
                <c:pt idx="170">
                  <c:v>165</c:v>
                </c:pt>
                <c:pt idx="171">
                  <c:v>162</c:v>
                </c:pt>
                <c:pt idx="172">
                  <c:v>155</c:v>
                </c:pt>
                <c:pt idx="173">
                  <c:v>155</c:v>
                </c:pt>
                <c:pt idx="174">
                  <c:v>154</c:v>
                </c:pt>
                <c:pt idx="175">
                  <c:v>155</c:v>
                </c:pt>
                <c:pt idx="176">
                  <c:v>152</c:v>
                </c:pt>
                <c:pt idx="177">
                  <c:v>148</c:v>
                </c:pt>
                <c:pt idx="178">
                  <c:v>145</c:v>
                </c:pt>
                <c:pt idx="179">
                  <c:v>147</c:v>
                </c:pt>
                <c:pt idx="180">
                  <c:v>149</c:v>
                </c:pt>
                <c:pt idx="181">
                  <c:v>147</c:v>
                </c:pt>
                <c:pt idx="182">
                  <c:v>148</c:v>
                </c:pt>
                <c:pt idx="183">
                  <c:v>145</c:v>
                </c:pt>
                <c:pt idx="184">
                  <c:v>139</c:v>
                </c:pt>
                <c:pt idx="185">
                  <c:v>138</c:v>
                </c:pt>
                <c:pt idx="186">
                  <c:v>139</c:v>
                </c:pt>
                <c:pt idx="187">
                  <c:v>135</c:v>
                </c:pt>
                <c:pt idx="188">
                  <c:v>133</c:v>
                </c:pt>
                <c:pt idx="189">
                  <c:v>130</c:v>
                </c:pt>
                <c:pt idx="190">
                  <c:v>130</c:v>
                </c:pt>
                <c:pt idx="191">
                  <c:v>135</c:v>
                </c:pt>
                <c:pt idx="192">
                  <c:v>149</c:v>
                </c:pt>
                <c:pt idx="193">
                  <c:v>144</c:v>
                </c:pt>
                <c:pt idx="194">
                  <c:v>141</c:v>
                </c:pt>
                <c:pt idx="195">
                  <c:v>151</c:v>
                </c:pt>
                <c:pt idx="196">
                  <c:v>159</c:v>
                </c:pt>
                <c:pt idx="197">
                  <c:v>162</c:v>
                </c:pt>
                <c:pt idx="198">
                  <c:v>156</c:v>
                </c:pt>
                <c:pt idx="199">
                  <c:v>151</c:v>
                </c:pt>
                <c:pt idx="200">
                  <c:v>155</c:v>
                </c:pt>
                <c:pt idx="201">
                  <c:v>161</c:v>
                </c:pt>
                <c:pt idx="202">
                  <c:v>165</c:v>
                </c:pt>
                <c:pt idx="203">
                  <c:v>159</c:v>
                </c:pt>
                <c:pt idx="204">
                  <c:v>149</c:v>
                </c:pt>
                <c:pt idx="205">
                  <c:v>149</c:v>
                </c:pt>
                <c:pt idx="206">
                  <c:v>156</c:v>
                </c:pt>
                <c:pt idx="207">
                  <c:v>152</c:v>
                </c:pt>
                <c:pt idx="208">
                  <c:v>149</c:v>
                </c:pt>
                <c:pt idx="209">
                  <c:v>146</c:v>
                </c:pt>
                <c:pt idx="210">
                  <c:v>147</c:v>
                </c:pt>
                <c:pt idx="211">
                  <c:v>148</c:v>
                </c:pt>
                <c:pt idx="212">
                  <c:v>152</c:v>
                </c:pt>
                <c:pt idx="213">
                  <c:v>152</c:v>
                </c:pt>
                <c:pt idx="214">
                  <c:v>151</c:v>
                </c:pt>
                <c:pt idx="215">
                  <c:v>149</c:v>
                </c:pt>
                <c:pt idx="216">
                  <c:v>155</c:v>
                </c:pt>
                <c:pt idx="217">
                  <c:v>147</c:v>
                </c:pt>
                <c:pt idx="218">
                  <c:v>148</c:v>
                </c:pt>
                <c:pt idx="219">
                  <c:v>149</c:v>
                </c:pt>
                <c:pt idx="220">
                  <c:v>147</c:v>
                </c:pt>
                <c:pt idx="221">
                  <c:v>147</c:v>
                </c:pt>
                <c:pt idx="222">
                  <c:v>148</c:v>
                </c:pt>
                <c:pt idx="223">
                  <c:v>149</c:v>
                </c:pt>
                <c:pt idx="224">
                  <c:v>143</c:v>
                </c:pt>
                <c:pt idx="225">
                  <c:v>140</c:v>
                </c:pt>
                <c:pt idx="226">
                  <c:v>142</c:v>
                </c:pt>
                <c:pt idx="227">
                  <c:v>140</c:v>
                </c:pt>
                <c:pt idx="228">
                  <c:v>148</c:v>
                </c:pt>
                <c:pt idx="229">
                  <c:v>148</c:v>
                </c:pt>
                <c:pt idx="230">
                  <c:v>145</c:v>
                </c:pt>
                <c:pt idx="231">
                  <c:v>144</c:v>
                </c:pt>
                <c:pt idx="232">
                  <c:v>146</c:v>
                </c:pt>
                <c:pt idx="233">
                  <c:v>145</c:v>
                </c:pt>
                <c:pt idx="234">
                  <c:v>151</c:v>
                </c:pt>
                <c:pt idx="235">
                  <c:v>148</c:v>
                </c:pt>
                <c:pt idx="236">
                  <c:v>147</c:v>
                </c:pt>
                <c:pt idx="237">
                  <c:v>148</c:v>
                </c:pt>
                <c:pt idx="238">
                  <c:v>147</c:v>
                </c:pt>
                <c:pt idx="239">
                  <c:v>150</c:v>
                </c:pt>
                <c:pt idx="240">
                  <c:v>150</c:v>
                </c:pt>
                <c:pt idx="241">
                  <c:v>151</c:v>
                </c:pt>
                <c:pt idx="242">
                  <c:v>149</c:v>
                </c:pt>
                <c:pt idx="243">
                  <c:v>148</c:v>
                </c:pt>
                <c:pt idx="244">
                  <c:v>145</c:v>
                </c:pt>
                <c:pt idx="245">
                  <c:v>150</c:v>
                </c:pt>
                <c:pt idx="246">
                  <c:v>151</c:v>
                </c:pt>
                <c:pt idx="247">
                  <c:v>150</c:v>
                </c:pt>
                <c:pt idx="248">
                  <c:v>148</c:v>
                </c:pt>
                <c:pt idx="249">
                  <c:v>151</c:v>
                </c:pt>
                <c:pt idx="250">
                  <c:v>147</c:v>
                </c:pt>
                <c:pt idx="251">
                  <c:v>142</c:v>
                </c:pt>
                <c:pt idx="252">
                  <c:v>144</c:v>
                </c:pt>
                <c:pt idx="253">
                  <c:v>142</c:v>
                </c:pt>
                <c:pt idx="254">
                  <c:v>143</c:v>
                </c:pt>
                <c:pt idx="255">
                  <c:v>146</c:v>
                </c:pt>
                <c:pt idx="256">
                  <c:v>142</c:v>
                </c:pt>
                <c:pt idx="257">
                  <c:v>149</c:v>
                </c:pt>
                <c:pt idx="258">
                  <c:v>154</c:v>
                </c:pt>
                <c:pt idx="259">
                  <c:v>154</c:v>
                </c:pt>
                <c:pt idx="260">
                  <c:v>150</c:v>
                </c:pt>
                <c:pt idx="261">
                  <c:v>147</c:v>
                </c:pt>
                <c:pt idx="262">
                  <c:v>145</c:v>
                </c:pt>
                <c:pt idx="263">
                  <c:v>147</c:v>
                </c:pt>
                <c:pt idx="264">
                  <c:v>141</c:v>
                </c:pt>
                <c:pt idx="265">
                  <c:v>137</c:v>
                </c:pt>
                <c:pt idx="266">
                  <c:v>138</c:v>
                </c:pt>
                <c:pt idx="267">
                  <c:v>138</c:v>
                </c:pt>
                <c:pt idx="268">
                  <c:v>141</c:v>
                </c:pt>
                <c:pt idx="269">
                  <c:v>143</c:v>
                </c:pt>
                <c:pt idx="270">
                  <c:v>141</c:v>
                </c:pt>
                <c:pt idx="271">
                  <c:v>140</c:v>
                </c:pt>
                <c:pt idx="272">
                  <c:v>144</c:v>
                </c:pt>
                <c:pt idx="273">
                  <c:v>141</c:v>
                </c:pt>
                <c:pt idx="274">
                  <c:v>140</c:v>
                </c:pt>
                <c:pt idx="275">
                  <c:v>139</c:v>
                </c:pt>
                <c:pt idx="276">
                  <c:v>142</c:v>
                </c:pt>
                <c:pt idx="277">
                  <c:v>135</c:v>
                </c:pt>
                <c:pt idx="278">
                  <c:v>135</c:v>
                </c:pt>
                <c:pt idx="279">
                  <c:v>132</c:v>
                </c:pt>
                <c:pt idx="280">
                  <c:v>132</c:v>
                </c:pt>
                <c:pt idx="281">
                  <c:v>133</c:v>
                </c:pt>
                <c:pt idx="282">
                  <c:v>134</c:v>
                </c:pt>
                <c:pt idx="283">
                  <c:v>133</c:v>
                </c:pt>
                <c:pt idx="284">
                  <c:v>137</c:v>
                </c:pt>
                <c:pt idx="285">
                  <c:v>130</c:v>
                </c:pt>
                <c:pt idx="286">
                  <c:v>127</c:v>
                </c:pt>
                <c:pt idx="287">
                  <c:v>123</c:v>
                </c:pt>
                <c:pt idx="288">
                  <c:v>126</c:v>
                </c:pt>
                <c:pt idx="289">
                  <c:v>121</c:v>
                </c:pt>
                <c:pt idx="290">
                  <c:v>120</c:v>
                </c:pt>
                <c:pt idx="291">
                  <c:v>123</c:v>
                </c:pt>
                <c:pt idx="292">
                  <c:v>124</c:v>
                </c:pt>
                <c:pt idx="293">
                  <c:v>132</c:v>
                </c:pt>
                <c:pt idx="294">
                  <c:v>135</c:v>
                </c:pt>
                <c:pt idx="295">
                  <c:v>135</c:v>
                </c:pt>
                <c:pt idx="296">
                  <c:v>132</c:v>
                </c:pt>
                <c:pt idx="297">
                  <c:v>131</c:v>
                </c:pt>
                <c:pt idx="298">
                  <c:v>135</c:v>
                </c:pt>
                <c:pt idx="299">
                  <c:v>132</c:v>
                </c:pt>
                <c:pt idx="300">
                  <c:v>133</c:v>
                </c:pt>
                <c:pt idx="301">
                  <c:v>131</c:v>
                </c:pt>
                <c:pt idx="302">
                  <c:v>133</c:v>
                </c:pt>
                <c:pt idx="303">
                  <c:v>131</c:v>
                </c:pt>
                <c:pt idx="304">
                  <c:v>132</c:v>
                </c:pt>
                <c:pt idx="305">
                  <c:v>130</c:v>
                </c:pt>
                <c:pt idx="306">
                  <c:v>134</c:v>
                </c:pt>
                <c:pt idx="307">
                  <c:v>134</c:v>
                </c:pt>
                <c:pt idx="308">
                  <c:v>132</c:v>
                </c:pt>
                <c:pt idx="309">
                  <c:v>133</c:v>
                </c:pt>
                <c:pt idx="310">
                  <c:v>131</c:v>
                </c:pt>
                <c:pt idx="311">
                  <c:v>129</c:v>
                </c:pt>
                <c:pt idx="312">
                  <c:v>129</c:v>
                </c:pt>
                <c:pt idx="313">
                  <c:v>130</c:v>
                </c:pt>
                <c:pt idx="314">
                  <c:v>132</c:v>
                </c:pt>
                <c:pt idx="315">
                  <c:v>133</c:v>
                </c:pt>
                <c:pt idx="316">
                  <c:v>132</c:v>
                </c:pt>
                <c:pt idx="317">
                  <c:v>135</c:v>
                </c:pt>
                <c:pt idx="318">
                  <c:v>138</c:v>
                </c:pt>
                <c:pt idx="319">
                  <c:v>134</c:v>
                </c:pt>
                <c:pt idx="320">
                  <c:v>133</c:v>
                </c:pt>
                <c:pt idx="321">
                  <c:v>136</c:v>
                </c:pt>
                <c:pt idx="322">
                  <c:v>135</c:v>
                </c:pt>
                <c:pt idx="323">
                  <c:v>127</c:v>
                </c:pt>
                <c:pt idx="324">
                  <c:v>123</c:v>
                </c:pt>
                <c:pt idx="325">
                  <c:v>125</c:v>
                </c:pt>
                <c:pt idx="326">
                  <c:v>125</c:v>
                </c:pt>
                <c:pt idx="327">
                  <c:v>123</c:v>
                </c:pt>
                <c:pt idx="328">
                  <c:v>124</c:v>
                </c:pt>
                <c:pt idx="329">
                  <c:v>122</c:v>
                </c:pt>
                <c:pt idx="330">
                  <c:v>123</c:v>
                </c:pt>
                <c:pt idx="331">
                  <c:v>116</c:v>
                </c:pt>
                <c:pt idx="332">
                  <c:v>122</c:v>
                </c:pt>
                <c:pt idx="333">
                  <c:v>120</c:v>
                </c:pt>
                <c:pt idx="334">
                  <c:v>122</c:v>
                </c:pt>
                <c:pt idx="335">
                  <c:v>125</c:v>
                </c:pt>
                <c:pt idx="336">
                  <c:v>125</c:v>
                </c:pt>
                <c:pt idx="337">
                  <c:v>127</c:v>
                </c:pt>
                <c:pt idx="338">
                  <c:v>125</c:v>
                </c:pt>
                <c:pt idx="339">
                  <c:v>129</c:v>
                </c:pt>
                <c:pt idx="340">
                  <c:v>134</c:v>
                </c:pt>
                <c:pt idx="341">
                  <c:v>144</c:v>
                </c:pt>
                <c:pt idx="342">
                  <c:v>141</c:v>
                </c:pt>
                <c:pt idx="343">
                  <c:v>144</c:v>
                </c:pt>
                <c:pt idx="344">
                  <c:v>148</c:v>
                </c:pt>
                <c:pt idx="345">
                  <c:v>149</c:v>
                </c:pt>
                <c:pt idx="346">
                  <c:v>160</c:v>
                </c:pt>
                <c:pt idx="347">
                  <c:v>152</c:v>
                </c:pt>
                <c:pt idx="348">
                  <c:v>159</c:v>
                </c:pt>
                <c:pt idx="349">
                  <c:v>153</c:v>
                </c:pt>
                <c:pt idx="350">
                  <c:v>153</c:v>
                </c:pt>
                <c:pt idx="351">
                  <c:v>154</c:v>
                </c:pt>
                <c:pt idx="352">
                  <c:v>158</c:v>
                </c:pt>
                <c:pt idx="353">
                  <c:v>156</c:v>
                </c:pt>
                <c:pt idx="354">
                  <c:v>166</c:v>
                </c:pt>
                <c:pt idx="355">
                  <c:v>163</c:v>
                </c:pt>
                <c:pt idx="356">
                  <c:v>168</c:v>
                </c:pt>
                <c:pt idx="357">
                  <c:v>163</c:v>
                </c:pt>
                <c:pt idx="358">
                  <c:v>170</c:v>
                </c:pt>
                <c:pt idx="359">
                  <c:v>170</c:v>
                </c:pt>
                <c:pt idx="360">
                  <c:v>171</c:v>
                </c:pt>
                <c:pt idx="361">
                  <c:v>179</c:v>
                </c:pt>
                <c:pt idx="362">
                  <c:v>171</c:v>
                </c:pt>
                <c:pt idx="363">
                  <c:v>169</c:v>
                </c:pt>
                <c:pt idx="364">
                  <c:v>171</c:v>
                </c:pt>
                <c:pt idx="365">
                  <c:v>166</c:v>
                </c:pt>
                <c:pt idx="366">
                  <c:v>171</c:v>
                </c:pt>
                <c:pt idx="367">
                  <c:v>178</c:v>
                </c:pt>
                <c:pt idx="368">
                  <c:v>179</c:v>
                </c:pt>
                <c:pt idx="369">
                  <c:v>189</c:v>
                </c:pt>
                <c:pt idx="370">
                  <c:v>194</c:v>
                </c:pt>
                <c:pt idx="371">
                  <c:v>198</c:v>
                </c:pt>
                <c:pt idx="372">
                  <c:v>190</c:v>
                </c:pt>
                <c:pt idx="373">
                  <c:v>188</c:v>
                </c:pt>
                <c:pt idx="374">
                  <c:v>182</c:v>
                </c:pt>
                <c:pt idx="375">
                  <c:v>175</c:v>
                </c:pt>
                <c:pt idx="376">
                  <c:v>177</c:v>
                </c:pt>
                <c:pt idx="377">
                  <c:v>172</c:v>
                </c:pt>
                <c:pt idx="378">
                  <c:v>176</c:v>
                </c:pt>
                <c:pt idx="379">
                  <c:v>171</c:v>
                </c:pt>
                <c:pt idx="380">
                  <c:v>169</c:v>
                </c:pt>
                <c:pt idx="381">
                  <c:v>172</c:v>
                </c:pt>
                <c:pt idx="382">
                  <c:v>180</c:v>
                </c:pt>
                <c:pt idx="383">
                  <c:v>180</c:v>
                </c:pt>
                <c:pt idx="384">
                  <c:v>181</c:v>
                </c:pt>
                <c:pt idx="385">
                  <c:v>175</c:v>
                </c:pt>
                <c:pt idx="386">
                  <c:v>175</c:v>
                </c:pt>
                <c:pt idx="387">
                  <c:v>173</c:v>
                </c:pt>
                <c:pt idx="388">
                  <c:v>170</c:v>
                </c:pt>
                <c:pt idx="389">
                  <c:v>168</c:v>
                </c:pt>
                <c:pt idx="390">
                  <c:v>162</c:v>
                </c:pt>
                <c:pt idx="391">
                  <c:v>162</c:v>
                </c:pt>
                <c:pt idx="392">
                  <c:v>156</c:v>
                </c:pt>
                <c:pt idx="393">
                  <c:v>159</c:v>
                </c:pt>
                <c:pt idx="394">
                  <c:v>157</c:v>
                </c:pt>
                <c:pt idx="395">
                  <c:v>160</c:v>
                </c:pt>
                <c:pt idx="396">
                  <c:v>158</c:v>
                </c:pt>
                <c:pt idx="397">
                  <c:v>156</c:v>
                </c:pt>
                <c:pt idx="398">
                  <c:v>150</c:v>
                </c:pt>
                <c:pt idx="399">
                  <c:v>147</c:v>
                </c:pt>
                <c:pt idx="400">
                  <c:v>148</c:v>
                </c:pt>
                <c:pt idx="401">
                  <c:v>145</c:v>
                </c:pt>
                <c:pt idx="402">
                  <c:v>145</c:v>
                </c:pt>
                <c:pt idx="403">
                  <c:v>142</c:v>
                </c:pt>
                <c:pt idx="404">
                  <c:v>141</c:v>
                </c:pt>
                <c:pt idx="405">
                  <c:v>147</c:v>
                </c:pt>
                <c:pt idx="406">
                  <c:v>143</c:v>
                </c:pt>
                <c:pt idx="407">
                  <c:v>139</c:v>
                </c:pt>
                <c:pt idx="408">
                  <c:v>144</c:v>
                </c:pt>
                <c:pt idx="409">
                  <c:v>144</c:v>
                </c:pt>
                <c:pt idx="410">
                  <c:v>144</c:v>
                </c:pt>
                <c:pt idx="411">
                  <c:v>148</c:v>
                </c:pt>
                <c:pt idx="412">
                  <c:v>152</c:v>
                </c:pt>
                <c:pt idx="413">
                  <c:v>154</c:v>
                </c:pt>
                <c:pt idx="414">
                  <c:v>152</c:v>
                </c:pt>
                <c:pt idx="415">
                  <c:v>157</c:v>
                </c:pt>
                <c:pt idx="416">
                  <c:v>152</c:v>
                </c:pt>
                <c:pt idx="417">
                  <c:v>152</c:v>
                </c:pt>
                <c:pt idx="418">
                  <c:v>153</c:v>
                </c:pt>
                <c:pt idx="419">
                  <c:v>145</c:v>
                </c:pt>
                <c:pt idx="420">
                  <c:v>146</c:v>
                </c:pt>
                <c:pt idx="421">
                  <c:v>148</c:v>
                </c:pt>
                <c:pt idx="422">
                  <c:v>150</c:v>
                </c:pt>
                <c:pt idx="423">
                  <c:v>151</c:v>
                </c:pt>
                <c:pt idx="424">
                  <c:v>154</c:v>
                </c:pt>
                <c:pt idx="425">
                  <c:v>150</c:v>
                </c:pt>
                <c:pt idx="426">
                  <c:v>149</c:v>
                </c:pt>
                <c:pt idx="427">
                  <c:v>147</c:v>
                </c:pt>
                <c:pt idx="428">
                  <c:v>148</c:v>
                </c:pt>
                <c:pt idx="429">
                  <c:v>153</c:v>
                </c:pt>
                <c:pt idx="430">
                  <c:v>153</c:v>
                </c:pt>
                <c:pt idx="431">
                  <c:v>162</c:v>
                </c:pt>
                <c:pt idx="432">
                  <c:v>165</c:v>
                </c:pt>
                <c:pt idx="433">
                  <c:v>167</c:v>
                </c:pt>
                <c:pt idx="434">
                  <c:v>166</c:v>
                </c:pt>
                <c:pt idx="435">
                  <c:v>162</c:v>
                </c:pt>
                <c:pt idx="436">
                  <c:v>163</c:v>
                </c:pt>
                <c:pt idx="437">
                  <c:v>166</c:v>
                </c:pt>
                <c:pt idx="438">
                  <c:v>165</c:v>
                </c:pt>
                <c:pt idx="439">
                  <c:v>166</c:v>
                </c:pt>
                <c:pt idx="440">
                  <c:v>170</c:v>
                </c:pt>
                <c:pt idx="441">
                  <c:v>165</c:v>
                </c:pt>
                <c:pt idx="442">
                  <c:v>158</c:v>
                </c:pt>
                <c:pt idx="443">
                  <c:v>155</c:v>
                </c:pt>
                <c:pt idx="444">
                  <c:v>153</c:v>
                </c:pt>
                <c:pt idx="445">
                  <c:v>152</c:v>
                </c:pt>
                <c:pt idx="446">
                  <c:v>151</c:v>
                </c:pt>
                <c:pt idx="447">
                  <c:v>152</c:v>
                </c:pt>
                <c:pt idx="448">
                  <c:v>152</c:v>
                </c:pt>
                <c:pt idx="449">
                  <c:v>151</c:v>
                </c:pt>
                <c:pt idx="450">
                  <c:v>148</c:v>
                </c:pt>
                <c:pt idx="451">
                  <c:v>150</c:v>
                </c:pt>
                <c:pt idx="452">
                  <c:v>150</c:v>
                </c:pt>
                <c:pt idx="453">
                  <c:v>150</c:v>
                </c:pt>
                <c:pt idx="454">
                  <c:v>151</c:v>
                </c:pt>
                <c:pt idx="455">
                  <c:v>150</c:v>
                </c:pt>
                <c:pt idx="456">
                  <c:v>153</c:v>
                </c:pt>
                <c:pt idx="457">
                  <c:v>155</c:v>
                </c:pt>
                <c:pt idx="458">
                  <c:v>161</c:v>
                </c:pt>
                <c:pt idx="459">
                  <c:v>162</c:v>
                </c:pt>
                <c:pt idx="460">
                  <c:v>161</c:v>
                </c:pt>
                <c:pt idx="461">
                  <c:v>154</c:v>
                </c:pt>
                <c:pt idx="462">
                  <c:v>154</c:v>
                </c:pt>
                <c:pt idx="463">
                  <c:v>153</c:v>
                </c:pt>
                <c:pt idx="464">
                  <c:v>157</c:v>
                </c:pt>
                <c:pt idx="465">
                  <c:v>155</c:v>
                </c:pt>
                <c:pt idx="466">
                  <c:v>158</c:v>
                </c:pt>
                <c:pt idx="467">
                  <c:v>158</c:v>
                </c:pt>
                <c:pt idx="468">
                  <c:v>160</c:v>
                </c:pt>
                <c:pt idx="469">
                  <c:v>156</c:v>
                </c:pt>
                <c:pt idx="470">
                  <c:v>152</c:v>
                </c:pt>
                <c:pt idx="471">
                  <c:v>158</c:v>
                </c:pt>
                <c:pt idx="472">
                  <c:v>160</c:v>
                </c:pt>
                <c:pt idx="473">
                  <c:v>162</c:v>
                </c:pt>
                <c:pt idx="474">
                  <c:v>162</c:v>
                </c:pt>
                <c:pt idx="475">
                  <c:v>163</c:v>
                </c:pt>
                <c:pt idx="476">
                  <c:v>165</c:v>
                </c:pt>
                <c:pt idx="477">
                  <c:v>167</c:v>
                </c:pt>
                <c:pt idx="478">
                  <c:v>162</c:v>
                </c:pt>
                <c:pt idx="479">
                  <c:v>164</c:v>
                </c:pt>
                <c:pt idx="480">
                  <c:v>167</c:v>
                </c:pt>
                <c:pt idx="481">
                  <c:v>167</c:v>
                </c:pt>
                <c:pt idx="482">
                  <c:v>165</c:v>
                </c:pt>
                <c:pt idx="483">
                  <c:v>160</c:v>
                </c:pt>
                <c:pt idx="484">
                  <c:v>155</c:v>
                </c:pt>
                <c:pt idx="485">
                  <c:v>150</c:v>
                </c:pt>
                <c:pt idx="486">
                  <c:v>154</c:v>
                </c:pt>
                <c:pt idx="487">
                  <c:v>155</c:v>
                </c:pt>
                <c:pt idx="488">
                  <c:v>146</c:v>
                </c:pt>
                <c:pt idx="489">
                  <c:v>144</c:v>
                </c:pt>
                <c:pt idx="490">
                  <c:v>142</c:v>
                </c:pt>
                <c:pt idx="491">
                  <c:v>145</c:v>
                </c:pt>
                <c:pt idx="492">
                  <c:v>144</c:v>
                </c:pt>
                <c:pt idx="493">
                  <c:v>144</c:v>
                </c:pt>
                <c:pt idx="494">
                  <c:v>144</c:v>
                </c:pt>
                <c:pt idx="495">
                  <c:v>141</c:v>
                </c:pt>
                <c:pt idx="496">
                  <c:v>143</c:v>
                </c:pt>
                <c:pt idx="497">
                  <c:v>140</c:v>
                </c:pt>
                <c:pt idx="498">
                  <c:v>136</c:v>
                </c:pt>
                <c:pt idx="499">
                  <c:v>139</c:v>
                </c:pt>
                <c:pt idx="500">
                  <c:v>138</c:v>
                </c:pt>
                <c:pt idx="501">
                  <c:v>140</c:v>
                </c:pt>
                <c:pt idx="502">
                  <c:v>142</c:v>
                </c:pt>
                <c:pt idx="503">
                  <c:v>146</c:v>
                </c:pt>
                <c:pt idx="504">
                  <c:v>147</c:v>
                </c:pt>
                <c:pt idx="505">
                  <c:v>147</c:v>
                </c:pt>
                <c:pt idx="506">
                  <c:v>148</c:v>
                </c:pt>
                <c:pt idx="507">
                  <c:v>143</c:v>
                </c:pt>
                <c:pt idx="508">
                  <c:v>140</c:v>
                </c:pt>
                <c:pt idx="509">
                  <c:v>142</c:v>
                </c:pt>
                <c:pt idx="510">
                  <c:v>138</c:v>
                </c:pt>
                <c:pt idx="511">
                  <c:v>142</c:v>
                </c:pt>
                <c:pt idx="512">
                  <c:v>139</c:v>
                </c:pt>
                <c:pt idx="513">
                  <c:v>140</c:v>
                </c:pt>
                <c:pt idx="514">
                  <c:v>136</c:v>
                </c:pt>
                <c:pt idx="515">
                  <c:v>137</c:v>
                </c:pt>
                <c:pt idx="516">
                  <c:v>134</c:v>
                </c:pt>
                <c:pt idx="517">
                  <c:v>138</c:v>
                </c:pt>
                <c:pt idx="518">
                  <c:v>137</c:v>
                </c:pt>
                <c:pt idx="519">
                  <c:v>139</c:v>
                </c:pt>
                <c:pt idx="520">
                  <c:v>144</c:v>
                </c:pt>
                <c:pt idx="521">
                  <c:v>139</c:v>
                </c:pt>
                <c:pt idx="522">
                  <c:v>140</c:v>
                </c:pt>
                <c:pt idx="523">
                  <c:v>141</c:v>
                </c:pt>
                <c:pt idx="524">
                  <c:v>142</c:v>
                </c:pt>
                <c:pt idx="525">
                  <c:v>142</c:v>
                </c:pt>
                <c:pt idx="526">
                  <c:v>145</c:v>
                </c:pt>
                <c:pt idx="527">
                  <c:v>142</c:v>
                </c:pt>
                <c:pt idx="528">
                  <c:v>142</c:v>
                </c:pt>
                <c:pt idx="529">
                  <c:v>141</c:v>
                </c:pt>
                <c:pt idx="530">
                  <c:v>145</c:v>
                </c:pt>
                <c:pt idx="531">
                  <c:v>144</c:v>
                </c:pt>
                <c:pt idx="532">
                  <c:v>145</c:v>
                </c:pt>
                <c:pt idx="533">
                  <c:v>146</c:v>
                </c:pt>
                <c:pt idx="534">
                  <c:v>145</c:v>
                </c:pt>
                <c:pt idx="535">
                  <c:v>141</c:v>
                </c:pt>
                <c:pt idx="536">
                  <c:v>144</c:v>
                </c:pt>
                <c:pt idx="537">
                  <c:v>149</c:v>
                </c:pt>
                <c:pt idx="538">
                  <c:v>168</c:v>
                </c:pt>
                <c:pt idx="539">
                  <c:v>161</c:v>
                </c:pt>
                <c:pt idx="540">
                  <c:v>162</c:v>
                </c:pt>
                <c:pt idx="541">
                  <c:v>166</c:v>
                </c:pt>
                <c:pt idx="542">
                  <c:v>168</c:v>
                </c:pt>
                <c:pt idx="543">
                  <c:v>165</c:v>
                </c:pt>
                <c:pt idx="544">
                  <c:v>166</c:v>
                </c:pt>
                <c:pt idx="545">
                  <c:v>162</c:v>
                </c:pt>
                <c:pt idx="546">
                  <c:v>156</c:v>
                </c:pt>
                <c:pt idx="547">
                  <c:v>159</c:v>
                </c:pt>
                <c:pt idx="548">
                  <c:v>165</c:v>
                </c:pt>
                <c:pt idx="549">
                  <c:v>163</c:v>
                </c:pt>
                <c:pt idx="550">
                  <c:v>161</c:v>
                </c:pt>
                <c:pt idx="551">
                  <c:v>159</c:v>
                </c:pt>
                <c:pt idx="552">
                  <c:v>155</c:v>
                </c:pt>
                <c:pt idx="553">
                  <c:v>156</c:v>
                </c:pt>
                <c:pt idx="554">
                  <c:v>158</c:v>
                </c:pt>
                <c:pt idx="555">
                  <c:v>149</c:v>
                </c:pt>
                <c:pt idx="556">
                  <c:v>147</c:v>
                </c:pt>
                <c:pt idx="557">
                  <c:v>150</c:v>
                </c:pt>
                <c:pt idx="558">
                  <c:v>149</c:v>
                </c:pt>
                <c:pt idx="559">
                  <c:v>149</c:v>
                </c:pt>
                <c:pt idx="560">
                  <c:v>149</c:v>
                </c:pt>
                <c:pt idx="561">
                  <c:v>147</c:v>
                </c:pt>
                <c:pt idx="562">
                  <c:v>147</c:v>
                </c:pt>
                <c:pt idx="563">
                  <c:v>146</c:v>
                </c:pt>
                <c:pt idx="564">
                  <c:v>146</c:v>
                </c:pt>
                <c:pt idx="565">
                  <c:v>145</c:v>
                </c:pt>
                <c:pt idx="566">
                  <c:v>138</c:v>
                </c:pt>
                <c:pt idx="567">
                  <c:v>142</c:v>
                </c:pt>
                <c:pt idx="568">
                  <c:v>140</c:v>
                </c:pt>
                <c:pt idx="569">
                  <c:v>141</c:v>
                </c:pt>
                <c:pt idx="570">
                  <c:v>140</c:v>
                </c:pt>
                <c:pt idx="571">
                  <c:v>139</c:v>
                </c:pt>
                <c:pt idx="572">
                  <c:v>140</c:v>
                </c:pt>
                <c:pt idx="573">
                  <c:v>142</c:v>
                </c:pt>
                <c:pt idx="574">
                  <c:v>140</c:v>
                </c:pt>
                <c:pt idx="575">
                  <c:v>139</c:v>
                </c:pt>
                <c:pt idx="576">
                  <c:v>139</c:v>
                </c:pt>
                <c:pt idx="577">
                  <c:v>138</c:v>
                </c:pt>
                <c:pt idx="578">
                  <c:v>136</c:v>
                </c:pt>
                <c:pt idx="579">
                  <c:v>135</c:v>
                </c:pt>
                <c:pt idx="580">
                  <c:v>135</c:v>
                </c:pt>
                <c:pt idx="581">
                  <c:v>147</c:v>
                </c:pt>
                <c:pt idx="582">
                  <c:v>145</c:v>
                </c:pt>
                <c:pt idx="583">
                  <c:v>144</c:v>
                </c:pt>
                <c:pt idx="584">
                  <c:v>142</c:v>
                </c:pt>
                <c:pt idx="585">
                  <c:v>144</c:v>
                </c:pt>
                <c:pt idx="586">
                  <c:v>143</c:v>
                </c:pt>
                <c:pt idx="587">
                  <c:v>143</c:v>
                </c:pt>
                <c:pt idx="588">
                  <c:v>139</c:v>
                </c:pt>
                <c:pt idx="589">
                  <c:v>142</c:v>
                </c:pt>
                <c:pt idx="590">
                  <c:v>138</c:v>
                </c:pt>
                <c:pt idx="591">
                  <c:v>138</c:v>
                </c:pt>
                <c:pt idx="592">
                  <c:v>137</c:v>
                </c:pt>
                <c:pt idx="593">
                  <c:v>138</c:v>
                </c:pt>
                <c:pt idx="594">
                  <c:v>134</c:v>
                </c:pt>
                <c:pt idx="595">
                  <c:v>129</c:v>
                </c:pt>
                <c:pt idx="596">
                  <c:v>134</c:v>
                </c:pt>
                <c:pt idx="597">
                  <c:v>128</c:v>
                </c:pt>
                <c:pt idx="598">
                  <c:v>128</c:v>
                </c:pt>
                <c:pt idx="599">
                  <c:v>131</c:v>
                </c:pt>
                <c:pt idx="600">
                  <c:v>130</c:v>
                </c:pt>
                <c:pt idx="601">
                  <c:v>128</c:v>
                </c:pt>
                <c:pt idx="602">
                  <c:v>129</c:v>
                </c:pt>
                <c:pt idx="603">
                  <c:v>128</c:v>
                </c:pt>
                <c:pt idx="604">
                  <c:v>124</c:v>
                </c:pt>
                <c:pt idx="605">
                  <c:v>128</c:v>
                </c:pt>
                <c:pt idx="606">
                  <c:v>124</c:v>
                </c:pt>
                <c:pt idx="607">
                  <c:v>129</c:v>
                </c:pt>
                <c:pt idx="608">
                  <c:v>128</c:v>
                </c:pt>
                <c:pt idx="609">
                  <c:v>135</c:v>
                </c:pt>
                <c:pt idx="610">
                  <c:v>130</c:v>
                </c:pt>
                <c:pt idx="611">
                  <c:v>126</c:v>
                </c:pt>
                <c:pt idx="612">
                  <c:v>137</c:v>
                </c:pt>
                <c:pt idx="613">
                  <c:v>134</c:v>
                </c:pt>
                <c:pt idx="614">
                  <c:v>132</c:v>
                </c:pt>
                <c:pt idx="615">
                  <c:v>130</c:v>
                </c:pt>
                <c:pt idx="616">
                  <c:v>132</c:v>
                </c:pt>
                <c:pt idx="617">
                  <c:v>130</c:v>
                </c:pt>
                <c:pt idx="618">
                  <c:v>127</c:v>
                </c:pt>
                <c:pt idx="619">
                  <c:v>134</c:v>
                </c:pt>
                <c:pt idx="620">
                  <c:v>140</c:v>
                </c:pt>
                <c:pt idx="621">
                  <c:v>137</c:v>
                </c:pt>
                <c:pt idx="622">
                  <c:v>139</c:v>
                </c:pt>
                <c:pt idx="623">
                  <c:v>133</c:v>
                </c:pt>
                <c:pt idx="624">
                  <c:v>140</c:v>
                </c:pt>
                <c:pt idx="625">
                  <c:v>140</c:v>
                </c:pt>
                <c:pt idx="626">
                  <c:v>141</c:v>
                </c:pt>
                <c:pt idx="627">
                  <c:v>135</c:v>
                </c:pt>
                <c:pt idx="628">
                  <c:v>129</c:v>
                </c:pt>
                <c:pt idx="629">
                  <c:v>129</c:v>
                </c:pt>
                <c:pt idx="630">
                  <c:v>141</c:v>
                </c:pt>
                <c:pt idx="631">
                  <c:v>135</c:v>
                </c:pt>
                <c:pt idx="632">
                  <c:v>132</c:v>
                </c:pt>
                <c:pt idx="633">
                  <c:v>136</c:v>
                </c:pt>
                <c:pt idx="634">
                  <c:v>140</c:v>
                </c:pt>
                <c:pt idx="635">
                  <c:v>136</c:v>
                </c:pt>
                <c:pt idx="636">
                  <c:v>143</c:v>
                </c:pt>
                <c:pt idx="637">
                  <c:v>140</c:v>
                </c:pt>
                <c:pt idx="638">
                  <c:v>145</c:v>
                </c:pt>
                <c:pt idx="639">
                  <c:v>144</c:v>
                </c:pt>
                <c:pt idx="640">
                  <c:v>148</c:v>
                </c:pt>
                <c:pt idx="641">
                  <c:v>153</c:v>
                </c:pt>
                <c:pt idx="642">
                  <c:v>169</c:v>
                </c:pt>
                <c:pt idx="643">
                  <c:v>174</c:v>
                </c:pt>
                <c:pt idx="644">
                  <c:v>175</c:v>
                </c:pt>
                <c:pt idx="645">
                  <c:v>174</c:v>
                </c:pt>
                <c:pt idx="646">
                  <c:v>176</c:v>
                </c:pt>
                <c:pt idx="647">
                  <c:v>171</c:v>
                </c:pt>
                <c:pt idx="648">
                  <c:v>173</c:v>
                </c:pt>
                <c:pt idx="649">
                  <c:v>167</c:v>
                </c:pt>
                <c:pt idx="650">
                  <c:v>165</c:v>
                </c:pt>
                <c:pt idx="651">
                  <c:v>152</c:v>
                </c:pt>
                <c:pt idx="652">
                  <c:v>159</c:v>
                </c:pt>
                <c:pt idx="653">
                  <c:v>163</c:v>
                </c:pt>
                <c:pt idx="654">
                  <c:v>162</c:v>
                </c:pt>
                <c:pt idx="655">
                  <c:v>170</c:v>
                </c:pt>
                <c:pt idx="656">
                  <c:v>175</c:v>
                </c:pt>
                <c:pt idx="657">
                  <c:v>197</c:v>
                </c:pt>
                <c:pt idx="658">
                  <c:v>186</c:v>
                </c:pt>
                <c:pt idx="659">
                  <c:v>188</c:v>
                </c:pt>
                <c:pt idx="660">
                  <c:v>194</c:v>
                </c:pt>
                <c:pt idx="661">
                  <c:v>183</c:v>
                </c:pt>
                <c:pt idx="662">
                  <c:v>183</c:v>
                </c:pt>
                <c:pt idx="663">
                  <c:v>182</c:v>
                </c:pt>
                <c:pt idx="664">
                  <c:v>184</c:v>
                </c:pt>
                <c:pt idx="665">
                  <c:v>189</c:v>
                </c:pt>
                <c:pt idx="666">
                  <c:v>184</c:v>
                </c:pt>
                <c:pt idx="667">
                  <c:v>187</c:v>
                </c:pt>
                <c:pt idx="668">
                  <c:v>177</c:v>
                </c:pt>
                <c:pt idx="669">
                  <c:v>178</c:v>
                </c:pt>
                <c:pt idx="670">
                  <c:v>187</c:v>
                </c:pt>
                <c:pt idx="671">
                  <c:v>184</c:v>
                </c:pt>
                <c:pt idx="672">
                  <c:v>190</c:v>
                </c:pt>
                <c:pt idx="673">
                  <c:v>199</c:v>
                </c:pt>
                <c:pt idx="674">
                  <c:v>194</c:v>
                </c:pt>
                <c:pt idx="675">
                  <c:v>187</c:v>
                </c:pt>
                <c:pt idx="676">
                  <c:v>177</c:v>
                </c:pt>
                <c:pt idx="677">
                  <c:v>180</c:v>
                </c:pt>
                <c:pt idx="678">
                  <c:v>180</c:v>
                </c:pt>
                <c:pt idx="679">
                  <c:v>174</c:v>
                </c:pt>
                <c:pt idx="680">
                  <c:v>165</c:v>
                </c:pt>
                <c:pt idx="681">
                  <c:v>156</c:v>
                </c:pt>
                <c:pt idx="682">
                  <c:v>162</c:v>
                </c:pt>
                <c:pt idx="683">
                  <c:v>161</c:v>
                </c:pt>
                <c:pt idx="684">
                  <c:v>162</c:v>
                </c:pt>
                <c:pt idx="685">
                  <c:v>163</c:v>
                </c:pt>
                <c:pt idx="686">
                  <c:v>167</c:v>
                </c:pt>
                <c:pt idx="687">
                  <c:v>167</c:v>
                </c:pt>
              </c:numCache>
            </c:numRef>
          </c:val>
          <c:smooth val="0"/>
          <c:extLst>
            <c:ext xmlns:c16="http://schemas.microsoft.com/office/drawing/2014/chart" uri="{C3380CC4-5D6E-409C-BE32-E72D297353CC}">
              <c16:uniqueId val="{00000004-337A-4C0B-B5A9-3098CECA88A7}"/>
            </c:ext>
          </c:extLst>
        </c:ser>
        <c:ser>
          <c:idx val="5"/>
          <c:order val="5"/>
          <c:tx>
            <c:strRef>
              <c:f>'Figure 1.2.6'!$H$4</c:f>
              <c:strCache>
                <c:ptCount val="1"/>
                <c:pt idx="0">
                  <c:v>EMBI+ Latin America </c:v>
                </c:pt>
              </c:strCache>
            </c:strRef>
          </c:tx>
          <c:spPr>
            <a:ln w="25400">
              <a:solidFill>
                <a:srgbClr val="FF6600"/>
              </a:solidFill>
              <a:prstDash val="solid"/>
            </a:ln>
          </c:spPr>
          <c:marker>
            <c:symbol val="none"/>
          </c:marker>
          <c:cat>
            <c:strRef>
              <c:f>'Figure 1.2.6'!$B$5:$B$692</c:f>
              <c:strCache>
                <c:ptCount val="688"/>
                <c:pt idx="0">
                  <c:v>03.01.2005</c:v>
                </c:pt>
                <c:pt idx="1">
                  <c:v>04.01.2005</c:v>
                </c:pt>
                <c:pt idx="2">
                  <c:v>05.01.2005</c:v>
                </c:pt>
                <c:pt idx="3">
                  <c:v>06.01.2005</c:v>
                </c:pt>
                <c:pt idx="4">
                  <c:v>07.01.2005</c:v>
                </c:pt>
                <c:pt idx="5">
                  <c:v>10.01.2005</c:v>
                </c:pt>
                <c:pt idx="6">
                  <c:v>11.01.2005</c:v>
                </c:pt>
                <c:pt idx="7">
                  <c:v>12.01.2005</c:v>
                </c:pt>
                <c:pt idx="8">
                  <c:v>13.01.2005</c:v>
                </c:pt>
                <c:pt idx="9">
                  <c:v>14.01.2005</c:v>
                </c:pt>
                <c:pt idx="10">
                  <c:v>18.01.2005</c:v>
                </c:pt>
                <c:pt idx="11">
                  <c:v>19.01.2005</c:v>
                </c:pt>
                <c:pt idx="12">
                  <c:v>20.01.2005</c:v>
                </c:pt>
                <c:pt idx="13">
                  <c:v>21.01.2005</c:v>
                </c:pt>
                <c:pt idx="14">
                  <c:v>24.01.2005</c:v>
                </c:pt>
                <c:pt idx="15">
                  <c:v>25.01.2005</c:v>
                </c:pt>
                <c:pt idx="16">
                  <c:v>26.01.2005</c:v>
                </c:pt>
                <c:pt idx="17">
                  <c:v>27.01.2005</c:v>
                </c:pt>
                <c:pt idx="18">
                  <c:v>28.01.2005</c:v>
                </c:pt>
                <c:pt idx="19">
                  <c:v>31.01.2005</c:v>
                </c:pt>
                <c:pt idx="20">
                  <c:v>01.02.2005</c:v>
                </c:pt>
                <c:pt idx="21">
                  <c:v>02.02.2005</c:v>
                </c:pt>
                <c:pt idx="22">
                  <c:v>03.02.2005</c:v>
                </c:pt>
                <c:pt idx="23">
                  <c:v>04.02.2005</c:v>
                </c:pt>
                <c:pt idx="24">
                  <c:v>07.02.2005</c:v>
                </c:pt>
                <c:pt idx="25">
                  <c:v>08.02.2005</c:v>
                </c:pt>
                <c:pt idx="26">
                  <c:v>09.02.2005</c:v>
                </c:pt>
                <c:pt idx="27">
                  <c:v>10.02.2005</c:v>
                </c:pt>
                <c:pt idx="28">
                  <c:v>11.02.2005</c:v>
                </c:pt>
                <c:pt idx="29">
                  <c:v>14.02.2005</c:v>
                </c:pt>
                <c:pt idx="30">
                  <c:v>15.02.2005</c:v>
                </c:pt>
                <c:pt idx="31">
                  <c:v>16.02.2005</c:v>
                </c:pt>
                <c:pt idx="32">
                  <c:v>17.02.2005</c:v>
                </c:pt>
                <c:pt idx="33">
                  <c:v>18.02.2005</c:v>
                </c:pt>
                <c:pt idx="34">
                  <c:v>22.02.2005</c:v>
                </c:pt>
                <c:pt idx="35">
                  <c:v>23.02.2005</c:v>
                </c:pt>
                <c:pt idx="36">
                  <c:v>24.02.2005</c:v>
                </c:pt>
                <c:pt idx="37">
                  <c:v>25.02.2005</c:v>
                </c:pt>
                <c:pt idx="38">
                  <c:v>28.02.2005</c:v>
                </c:pt>
                <c:pt idx="39">
                  <c:v>01.03.2005</c:v>
                </c:pt>
                <c:pt idx="40">
                  <c:v>02.03.2005</c:v>
                </c:pt>
                <c:pt idx="41">
                  <c:v>03.03.2005</c:v>
                </c:pt>
                <c:pt idx="42">
                  <c:v>04.03.2005</c:v>
                </c:pt>
                <c:pt idx="43">
                  <c:v>07.03.2005</c:v>
                </c:pt>
                <c:pt idx="44">
                  <c:v>08.03.2005</c:v>
                </c:pt>
                <c:pt idx="45">
                  <c:v>09.03.2005</c:v>
                </c:pt>
                <c:pt idx="46">
                  <c:v>10.03.2005</c:v>
                </c:pt>
                <c:pt idx="47">
                  <c:v>11.03.2005</c:v>
                </c:pt>
                <c:pt idx="48">
                  <c:v>14.03.2005</c:v>
                </c:pt>
                <c:pt idx="49">
                  <c:v>15.03.2005</c:v>
                </c:pt>
                <c:pt idx="50">
                  <c:v>16.03.2005</c:v>
                </c:pt>
                <c:pt idx="51">
                  <c:v>17.03.2005</c:v>
                </c:pt>
                <c:pt idx="52">
                  <c:v>18.03.2005</c:v>
                </c:pt>
                <c:pt idx="53">
                  <c:v>21.03.2005</c:v>
                </c:pt>
                <c:pt idx="54">
                  <c:v>22.03.2005</c:v>
                </c:pt>
                <c:pt idx="55">
                  <c:v>23.03.2005</c:v>
                </c:pt>
                <c:pt idx="56">
                  <c:v>24.03.2005</c:v>
                </c:pt>
                <c:pt idx="57">
                  <c:v>28.03.2005</c:v>
                </c:pt>
                <c:pt idx="58">
                  <c:v>29.03.2005</c:v>
                </c:pt>
                <c:pt idx="59">
                  <c:v>30.03.2005</c:v>
                </c:pt>
                <c:pt idx="60">
                  <c:v>31.03.2005</c:v>
                </c:pt>
                <c:pt idx="61">
                  <c:v>01.04.2005</c:v>
                </c:pt>
                <c:pt idx="62">
                  <c:v>04.04.2005</c:v>
                </c:pt>
                <c:pt idx="63">
                  <c:v>05.04.2005</c:v>
                </c:pt>
                <c:pt idx="64">
                  <c:v>06.04.2005</c:v>
                </c:pt>
                <c:pt idx="65">
                  <c:v>07.04.2005</c:v>
                </c:pt>
                <c:pt idx="66">
                  <c:v>08.04.2005</c:v>
                </c:pt>
                <c:pt idx="67">
                  <c:v>11.04.2005</c:v>
                </c:pt>
                <c:pt idx="68">
                  <c:v>12.04.2005</c:v>
                </c:pt>
                <c:pt idx="69">
                  <c:v>13.04.2005</c:v>
                </c:pt>
                <c:pt idx="70">
                  <c:v>14.04.2005</c:v>
                </c:pt>
                <c:pt idx="71">
                  <c:v>15.04.2005</c:v>
                </c:pt>
                <c:pt idx="72">
                  <c:v>18.04.2005</c:v>
                </c:pt>
                <c:pt idx="73">
                  <c:v>19.04.2005</c:v>
                </c:pt>
                <c:pt idx="74">
                  <c:v>20.04.2005</c:v>
                </c:pt>
                <c:pt idx="75">
                  <c:v>21.04.2005</c:v>
                </c:pt>
                <c:pt idx="76">
                  <c:v>22.04.2005</c:v>
                </c:pt>
                <c:pt idx="77">
                  <c:v>25.04.2005</c:v>
                </c:pt>
                <c:pt idx="78">
                  <c:v>26.04.2005</c:v>
                </c:pt>
                <c:pt idx="79">
                  <c:v>27.04.2005</c:v>
                </c:pt>
                <c:pt idx="80">
                  <c:v>28.04.2005</c:v>
                </c:pt>
                <c:pt idx="81">
                  <c:v>29.04.2005</c:v>
                </c:pt>
                <c:pt idx="82">
                  <c:v>02.05.2005</c:v>
                </c:pt>
                <c:pt idx="83">
                  <c:v>03.05.2005</c:v>
                </c:pt>
                <c:pt idx="84">
                  <c:v>04.05.2005</c:v>
                </c:pt>
                <c:pt idx="85">
                  <c:v>05.05.2005</c:v>
                </c:pt>
                <c:pt idx="86">
                  <c:v>06.05.2005</c:v>
                </c:pt>
                <c:pt idx="87">
                  <c:v>09.05.2005</c:v>
                </c:pt>
                <c:pt idx="88">
                  <c:v>10.05.2005</c:v>
                </c:pt>
                <c:pt idx="89">
                  <c:v>11.05.2005</c:v>
                </c:pt>
                <c:pt idx="90">
                  <c:v>12.05.2005</c:v>
                </c:pt>
                <c:pt idx="91">
                  <c:v>13.05.2005</c:v>
                </c:pt>
                <c:pt idx="92">
                  <c:v>16.05.2005</c:v>
                </c:pt>
                <c:pt idx="93">
                  <c:v>17.05.2005</c:v>
                </c:pt>
                <c:pt idx="94">
                  <c:v>18.05.2005</c:v>
                </c:pt>
                <c:pt idx="95">
                  <c:v>19.05.2005</c:v>
                </c:pt>
                <c:pt idx="96">
                  <c:v>20.05.2005</c:v>
                </c:pt>
                <c:pt idx="97">
                  <c:v>23.05.2005</c:v>
                </c:pt>
                <c:pt idx="98">
                  <c:v>24.05.2005</c:v>
                </c:pt>
                <c:pt idx="99">
                  <c:v>25.05.2005</c:v>
                </c:pt>
                <c:pt idx="100">
                  <c:v>26.05.2005</c:v>
                </c:pt>
                <c:pt idx="101">
                  <c:v>27.05.2005</c:v>
                </c:pt>
                <c:pt idx="102">
                  <c:v>31.05.2005</c:v>
                </c:pt>
                <c:pt idx="103">
                  <c:v>01.06.2005</c:v>
                </c:pt>
                <c:pt idx="104">
                  <c:v>02.06.2005</c:v>
                </c:pt>
                <c:pt idx="105">
                  <c:v>03.06.2005</c:v>
                </c:pt>
                <c:pt idx="106">
                  <c:v>06.06.2005</c:v>
                </c:pt>
                <c:pt idx="107">
                  <c:v>07.06.2005</c:v>
                </c:pt>
                <c:pt idx="108">
                  <c:v>08.06.2005</c:v>
                </c:pt>
                <c:pt idx="109">
                  <c:v>09.06.2005</c:v>
                </c:pt>
                <c:pt idx="110">
                  <c:v>10.06.2005</c:v>
                </c:pt>
                <c:pt idx="111">
                  <c:v>13.06.2005</c:v>
                </c:pt>
                <c:pt idx="112">
                  <c:v>14.06.2005</c:v>
                </c:pt>
                <c:pt idx="113">
                  <c:v>15.06.2005</c:v>
                </c:pt>
                <c:pt idx="114">
                  <c:v>16.06.2005</c:v>
                </c:pt>
                <c:pt idx="115">
                  <c:v>17.06.2005</c:v>
                </c:pt>
                <c:pt idx="116">
                  <c:v>20.06.2005</c:v>
                </c:pt>
                <c:pt idx="117">
                  <c:v>21.06.2005</c:v>
                </c:pt>
                <c:pt idx="118">
                  <c:v>22.06.2005</c:v>
                </c:pt>
                <c:pt idx="119">
                  <c:v>23.06.2005</c:v>
                </c:pt>
                <c:pt idx="120">
                  <c:v>24.06.2005</c:v>
                </c:pt>
                <c:pt idx="121">
                  <c:v>27.06.2005</c:v>
                </c:pt>
                <c:pt idx="122">
                  <c:v>28.06.2005</c:v>
                </c:pt>
                <c:pt idx="123">
                  <c:v>29.06.2005</c:v>
                </c:pt>
                <c:pt idx="124">
                  <c:v>30.06.2005</c:v>
                </c:pt>
                <c:pt idx="125">
                  <c:v>01.07.2005</c:v>
                </c:pt>
                <c:pt idx="126">
                  <c:v>05.07.2005</c:v>
                </c:pt>
                <c:pt idx="127">
                  <c:v>06.07.2005</c:v>
                </c:pt>
                <c:pt idx="128">
                  <c:v>07.07.2005</c:v>
                </c:pt>
                <c:pt idx="129">
                  <c:v>08.07.2005</c:v>
                </c:pt>
                <c:pt idx="130">
                  <c:v>11.07.2005</c:v>
                </c:pt>
                <c:pt idx="131">
                  <c:v>12.07.2005</c:v>
                </c:pt>
                <c:pt idx="132">
                  <c:v>13.07.2005</c:v>
                </c:pt>
                <c:pt idx="133">
                  <c:v>14.07.2005</c:v>
                </c:pt>
                <c:pt idx="134">
                  <c:v>15.07.2005</c:v>
                </c:pt>
                <c:pt idx="135">
                  <c:v>18.07.2005</c:v>
                </c:pt>
                <c:pt idx="136">
                  <c:v>19.07.2005</c:v>
                </c:pt>
                <c:pt idx="137">
                  <c:v>20.07.2005</c:v>
                </c:pt>
                <c:pt idx="138">
                  <c:v>21.07.2005</c:v>
                </c:pt>
                <c:pt idx="139">
                  <c:v>22.07.2005</c:v>
                </c:pt>
                <c:pt idx="140">
                  <c:v>25.07.2005</c:v>
                </c:pt>
                <c:pt idx="141">
                  <c:v>26.07.2005</c:v>
                </c:pt>
                <c:pt idx="142">
                  <c:v>27.07.2005</c:v>
                </c:pt>
                <c:pt idx="143">
                  <c:v>28.07.2005</c:v>
                </c:pt>
                <c:pt idx="144">
                  <c:v>29.07.2005</c:v>
                </c:pt>
                <c:pt idx="145">
                  <c:v>01.08.2005</c:v>
                </c:pt>
                <c:pt idx="146">
                  <c:v>02.08.2005</c:v>
                </c:pt>
                <c:pt idx="147">
                  <c:v>03.08.2005</c:v>
                </c:pt>
                <c:pt idx="148">
                  <c:v>04.08.2005</c:v>
                </c:pt>
                <c:pt idx="149">
                  <c:v>05.08.2005</c:v>
                </c:pt>
                <c:pt idx="150">
                  <c:v>08.08.2005</c:v>
                </c:pt>
                <c:pt idx="151">
                  <c:v>09.08.2005</c:v>
                </c:pt>
                <c:pt idx="152">
                  <c:v>10.08.2005</c:v>
                </c:pt>
                <c:pt idx="153">
                  <c:v>11.08.2005</c:v>
                </c:pt>
                <c:pt idx="154">
                  <c:v>12.08.2005</c:v>
                </c:pt>
                <c:pt idx="155">
                  <c:v>15.08.2005</c:v>
                </c:pt>
                <c:pt idx="156">
                  <c:v>16.08.2005</c:v>
                </c:pt>
                <c:pt idx="157">
                  <c:v>17.08.2005</c:v>
                </c:pt>
                <c:pt idx="158">
                  <c:v>18.08.2005</c:v>
                </c:pt>
                <c:pt idx="159">
                  <c:v>19.08.2005</c:v>
                </c:pt>
                <c:pt idx="160">
                  <c:v>22.08.2005</c:v>
                </c:pt>
                <c:pt idx="161">
                  <c:v>23.08.2005</c:v>
                </c:pt>
                <c:pt idx="162">
                  <c:v>24.08.2005</c:v>
                </c:pt>
                <c:pt idx="163">
                  <c:v>25.08.2005</c:v>
                </c:pt>
                <c:pt idx="164">
                  <c:v>26.08.2005</c:v>
                </c:pt>
                <c:pt idx="165">
                  <c:v>29.08.2005</c:v>
                </c:pt>
                <c:pt idx="166">
                  <c:v>30.08.2005</c:v>
                </c:pt>
                <c:pt idx="167">
                  <c:v>31.08.2005</c:v>
                </c:pt>
                <c:pt idx="168">
                  <c:v>01.09.2005</c:v>
                </c:pt>
                <c:pt idx="169">
                  <c:v>02.09.2005</c:v>
                </c:pt>
                <c:pt idx="170">
                  <c:v>06.09.2005</c:v>
                </c:pt>
                <c:pt idx="171">
                  <c:v>07.09.2005</c:v>
                </c:pt>
                <c:pt idx="172">
                  <c:v>08.09.2005</c:v>
                </c:pt>
                <c:pt idx="173">
                  <c:v>09.09.2005</c:v>
                </c:pt>
                <c:pt idx="174">
                  <c:v>12.09.2005</c:v>
                </c:pt>
                <c:pt idx="175">
                  <c:v>13.09.2005</c:v>
                </c:pt>
                <c:pt idx="176">
                  <c:v>14.09.2005</c:v>
                </c:pt>
                <c:pt idx="177">
                  <c:v>15.09.2005</c:v>
                </c:pt>
                <c:pt idx="178">
                  <c:v>16.09.2005</c:v>
                </c:pt>
                <c:pt idx="179">
                  <c:v>19.09.2005</c:v>
                </c:pt>
                <c:pt idx="180">
                  <c:v>20.09.2005</c:v>
                </c:pt>
                <c:pt idx="181">
                  <c:v>21.09.2005</c:v>
                </c:pt>
                <c:pt idx="182">
                  <c:v>22.09.2005</c:v>
                </c:pt>
                <c:pt idx="183">
                  <c:v>23.09.2005</c:v>
                </c:pt>
                <c:pt idx="184">
                  <c:v>26.09.2005</c:v>
                </c:pt>
                <c:pt idx="185">
                  <c:v>27.09.2005</c:v>
                </c:pt>
                <c:pt idx="186">
                  <c:v>28.09.2005</c:v>
                </c:pt>
                <c:pt idx="187">
                  <c:v>29.09.2005</c:v>
                </c:pt>
                <c:pt idx="188">
                  <c:v>30.09.2005</c:v>
                </c:pt>
                <c:pt idx="189">
                  <c:v>03.10.2005</c:v>
                </c:pt>
                <c:pt idx="190">
                  <c:v>04.10.2005</c:v>
                </c:pt>
                <c:pt idx="191">
                  <c:v>05.10.2005</c:v>
                </c:pt>
                <c:pt idx="192">
                  <c:v>06.10.2005</c:v>
                </c:pt>
                <c:pt idx="193">
                  <c:v>07.10.2005</c:v>
                </c:pt>
                <c:pt idx="194">
                  <c:v>11.10.2005</c:v>
                </c:pt>
                <c:pt idx="195">
                  <c:v>12.10.2005</c:v>
                </c:pt>
                <c:pt idx="196">
                  <c:v>13.10.2005</c:v>
                </c:pt>
                <c:pt idx="197">
                  <c:v>14.10.2005</c:v>
                </c:pt>
                <c:pt idx="198">
                  <c:v>17.10.2005</c:v>
                </c:pt>
                <c:pt idx="199">
                  <c:v>18.10.2005</c:v>
                </c:pt>
                <c:pt idx="200">
                  <c:v>19.10.2005</c:v>
                </c:pt>
                <c:pt idx="201">
                  <c:v>20.10.2005</c:v>
                </c:pt>
                <c:pt idx="202">
                  <c:v>21.10.2005</c:v>
                </c:pt>
                <c:pt idx="203">
                  <c:v>24.10.2005</c:v>
                </c:pt>
                <c:pt idx="204">
                  <c:v>25.10.2005</c:v>
                </c:pt>
                <c:pt idx="205">
                  <c:v>26.10.2005</c:v>
                </c:pt>
                <c:pt idx="206">
                  <c:v>27.10.2005</c:v>
                </c:pt>
                <c:pt idx="207">
                  <c:v>28.10.2005</c:v>
                </c:pt>
                <c:pt idx="208">
                  <c:v>31.10.2005</c:v>
                </c:pt>
                <c:pt idx="209">
                  <c:v>01.11.2005</c:v>
                </c:pt>
                <c:pt idx="210">
                  <c:v>02.11.2005</c:v>
                </c:pt>
                <c:pt idx="211">
                  <c:v>03.11.2005</c:v>
                </c:pt>
                <c:pt idx="212">
                  <c:v>04.11.2005</c:v>
                </c:pt>
                <c:pt idx="213">
                  <c:v>07.11.2005</c:v>
                </c:pt>
                <c:pt idx="214">
                  <c:v>08.11.2005</c:v>
                </c:pt>
                <c:pt idx="215">
                  <c:v>09.11.2005</c:v>
                </c:pt>
                <c:pt idx="216">
                  <c:v>10.11.2005</c:v>
                </c:pt>
                <c:pt idx="217">
                  <c:v>14.11.2005</c:v>
                </c:pt>
                <c:pt idx="218">
                  <c:v>15.11.2005</c:v>
                </c:pt>
                <c:pt idx="219">
                  <c:v>16.11.2005</c:v>
                </c:pt>
                <c:pt idx="220">
                  <c:v>17.11.2005</c:v>
                </c:pt>
                <c:pt idx="221">
                  <c:v>18.11.2005</c:v>
                </c:pt>
                <c:pt idx="222">
                  <c:v>21.11.2005</c:v>
                </c:pt>
                <c:pt idx="223">
                  <c:v>22.11.2005</c:v>
                </c:pt>
                <c:pt idx="224">
                  <c:v>23.11.2005</c:v>
                </c:pt>
                <c:pt idx="225">
                  <c:v>25.11.2005</c:v>
                </c:pt>
                <c:pt idx="226">
                  <c:v>28.11.2005</c:v>
                </c:pt>
                <c:pt idx="227">
                  <c:v>29.11.2005</c:v>
                </c:pt>
                <c:pt idx="228">
                  <c:v>30.11.2005</c:v>
                </c:pt>
                <c:pt idx="229">
                  <c:v>01.12.2005</c:v>
                </c:pt>
                <c:pt idx="230">
                  <c:v>02.12.2005</c:v>
                </c:pt>
                <c:pt idx="231">
                  <c:v>05.12.2005</c:v>
                </c:pt>
                <c:pt idx="232">
                  <c:v>06.12.2005</c:v>
                </c:pt>
                <c:pt idx="233">
                  <c:v>07.12.2005</c:v>
                </c:pt>
                <c:pt idx="234">
                  <c:v>08.12.2005</c:v>
                </c:pt>
                <c:pt idx="235">
                  <c:v>09.12.2005</c:v>
                </c:pt>
                <c:pt idx="236">
                  <c:v>12.12.2005</c:v>
                </c:pt>
                <c:pt idx="237">
                  <c:v>13.12.2005</c:v>
                </c:pt>
                <c:pt idx="238">
                  <c:v>14.12.2005</c:v>
                </c:pt>
                <c:pt idx="239">
                  <c:v>15.12.2005</c:v>
                </c:pt>
                <c:pt idx="240">
                  <c:v>16.12.2005</c:v>
                </c:pt>
                <c:pt idx="241">
                  <c:v>19.12.2005</c:v>
                </c:pt>
                <c:pt idx="242">
                  <c:v>20.12.2005</c:v>
                </c:pt>
                <c:pt idx="243">
                  <c:v>21.12.2005</c:v>
                </c:pt>
                <c:pt idx="244">
                  <c:v>22.12.2005</c:v>
                </c:pt>
                <c:pt idx="245">
                  <c:v>23.12.2005</c:v>
                </c:pt>
                <c:pt idx="246">
                  <c:v>27.12.2005</c:v>
                </c:pt>
                <c:pt idx="247">
                  <c:v>28.12.2005</c:v>
                </c:pt>
                <c:pt idx="248">
                  <c:v>29.12.2005</c:v>
                </c:pt>
                <c:pt idx="249">
                  <c:v>30.12.2005</c:v>
                </c:pt>
                <c:pt idx="250">
                  <c:v>03.01.2006</c:v>
                </c:pt>
                <c:pt idx="251">
                  <c:v>04.01.2006</c:v>
                </c:pt>
                <c:pt idx="252">
                  <c:v>05.01.2006</c:v>
                </c:pt>
                <c:pt idx="253">
                  <c:v>06.01.2006</c:v>
                </c:pt>
                <c:pt idx="254">
                  <c:v>09.01.2006</c:v>
                </c:pt>
                <c:pt idx="255">
                  <c:v>10.01.2006</c:v>
                </c:pt>
                <c:pt idx="256">
                  <c:v>11.01.2006</c:v>
                </c:pt>
                <c:pt idx="257">
                  <c:v>12.01.2006</c:v>
                </c:pt>
                <c:pt idx="258">
                  <c:v>13.01.2006</c:v>
                </c:pt>
                <c:pt idx="259">
                  <c:v>17.01.2006</c:v>
                </c:pt>
                <c:pt idx="260">
                  <c:v>18.01.2006</c:v>
                </c:pt>
                <c:pt idx="261">
                  <c:v>19.01.2006</c:v>
                </c:pt>
                <c:pt idx="262">
                  <c:v>20.01.2006</c:v>
                </c:pt>
                <c:pt idx="263">
                  <c:v>23.01.2006</c:v>
                </c:pt>
                <c:pt idx="264">
                  <c:v>24.01.2006</c:v>
                </c:pt>
                <c:pt idx="265">
                  <c:v>25.01.2006</c:v>
                </c:pt>
                <c:pt idx="266">
                  <c:v>26.01.2006</c:v>
                </c:pt>
                <c:pt idx="267">
                  <c:v>27.01.2006</c:v>
                </c:pt>
                <c:pt idx="268">
                  <c:v>30.01.2006</c:v>
                </c:pt>
                <c:pt idx="269">
                  <c:v>31.01.2006</c:v>
                </c:pt>
                <c:pt idx="270">
                  <c:v>01.02.2006</c:v>
                </c:pt>
                <c:pt idx="271">
                  <c:v>02.02.2006</c:v>
                </c:pt>
                <c:pt idx="272">
                  <c:v>03.02.2006</c:v>
                </c:pt>
                <c:pt idx="273">
                  <c:v>06.02.2006</c:v>
                </c:pt>
                <c:pt idx="274">
                  <c:v>07.02.2006</c:v>
                </c:pt>
                <c:pt idx="275">
                  <c:v>08.02.2006</c:v>
                </c:pt>
                <c:pt idx="276">
                  <c:v>09.02.2006</c:v>
                </c:pt>
                <c:pt idx="277">
                  <c:v>10.02.2006</c:v>
                </c:pt>
                <c:pt idx="278">
                  <c:v>13.02.2006</c:v>
                </c:pt>
                <c:pt idx="279">
                  <c:v>14.02.2006</c:v>
                </c:pt>
                <c:pt idx="280">
                  <c:v>15.02.2006</c:v>
                </c:pt>
                <c:pt idx="281">
                  <c:v>16.02.2006</c:v>
                </c:pt>
                <c:pt idx="282">
                  <c:v>17.02.2006</c:v>
                </c:pt>
                <c:pt idx="283">
                  <c:v>21.02.2006</c:v>
                </c:pt>
                <c:pt idx="284">
                  <c:v>22.02.2006</c:v>
                </c:pt>
                <c:pt idx="285">
                  <c:v>23.02.2006</c:v>
                </c:pt>
                <c:pt idx="286">
                  <c:v>24.02.2006</c:v>
                </c:pt>
                <c:pt idx="287">
                  <c:v>27.02.2006</c:v>
                </c:pt>
                <c:pt idx="288">
                  <c:v>28.02.2006</c:v>
                </c:pt>
                <c:pt idx="289">
                  <c:v>01.03.2006</c:v>
                </c:pt>
                <c:pt idx="290">
                  <c:v>02.03.2006</c:v>
                </c:pt>
                <c:pt idx="291">
                  <c:v>03.03.2006</c:v>
                </c:pt>
                <c:pt idx="292">
                  <c:v>06.03.2006</c:v>
                </c:pt>
                <c:pt idx="293">
                  <c:v>07.03.2006</c:v>
                </c:pt>
                <c:pt idx="294">
                  <c:v>08.03.2006</c:v>
                </c:pt>
                <c:pt idx="295">
                  <c:v>09.03.2006</c:v>
                </c:pt>
                <c:pt idx="296">
                  <c:v>10.03.2006</c:v>
                </c:pt>
                <c:pt idx="297">
                  <c:v>13.03.2006</c:v>
                </c:pt>
                <c:pt idx="298">
                  <c:v>14.03.2006</c:v>
                </c:pt>
                <c:pt idx="299">
                  <c:v>15.03.2006</c:v>
                </c:pt>
                <c:pt idx="300">
                  <c:v>16.03.2006</c:v>
                </c:pt>
                <c:pt idx="301">
                  <c:v>17.03.2006</c:v>
                </c:pt>
                <c:pt idx="302">
                  <c:v>20.03.2006</c:v>
                </c:pt>
                <c:pt idx="303">
                  <c:v>21.03.2006</c:v>
                </c:pt>
                <c:pt idx="304">
                  <c:v>22.03.2006</c:v>
                </c:pt>
                <c:pt idx="305">
                  <c:v>23.03.2006</c:v>
                </c:pt>
                <c:pt idx="306">
                  <c:v>24.03.2006</c:v>
                </c:pt>
                <c:pt idx="307">
                  <c:v>27.03.2006</c:v>
                </c:pt>
                <c:pt idx="308">
                  <c:v>28.03.2006</c:v>
                </c:pt>
                <c:pt idx="309">
                  <c:v>29.03.2006</c:v>
                </c:pt>
                <c:pt idx="310">
                  <c:v>30.03.2006</c:v>
                </c:pt>
                <c:pt idx="311">
                  <c:v>31.03.2006</c:v>
                </c:pt>
                <c:pt idx="312">
                  <c:v>03.04.2006</c:v>
                </c:pt>
                <c:pt idx="313">
                  <c:v>04.04.2006</c:v>
                </c:pt>
                <c:pt idx="314">
                  <c:v>05.04.2006</c:v>
                </c:pt>
                <c:pt idx="315">
                  <c:v>06.04.2006</c:v>
                </c:pt>
                <c:pt idx="316">
                  <c:v>07.04.2006</c:v>
                </c:pt>
                <c:pt idx="317">
                  <c:v>10.04.2006</c:v>
                </c:pt>
                <c:pt idx="318">
                  <c:v>11.04.2006</c:v>
                </c:pt>
                <c:pt idx="319">
                  <c:v>12.04.2006</c:v>
                </c:pt>
                <c:pt idx="320">
                  <c:v>13.04.2006</c:v>
                </c:pt>
                <c:pt idx="321">
                  <c:v>17.04.2006</c:v>
                </c:pt>
                <c:pt idx="322">
                  <c:v>18.04.2006</c:v>
                </c:pt>
                <c:pt idx="323">
                  <c:v>19.04.2006</c:v>
                </c:pt>
                <c:pt idx="324">
                  <c:v>20.04.2006</c:v>
                </c:pt>
                <c:pt idx="325">
                  <c:v>21.04.2006</c:v>
                </c:pt>
                <c:pt idx="326">
                  <c:v>24.04.2006</c:v>
                </c:pt>
                <c:pt idx="327">
                  <c:v>25.04.2006</c:v>
                </c:pt>
                <c:pt idx="328">
                  <c:v>26.04.2006</c:v>
                </c:pt>
                <c:pt idx="329">
                  <c:v>27.04.2006</c:v>
                </c:pt>
                <c:pt idx="330">
                  <c:v>28.04.2006</c:v>
                </c:pt>
                <c:pt idx="331">
                  <c:v>01.05.2006</c:v>
                </c:pt>
                <c:pt idx="332">
                  <c:v>02.05.2006</c:v>
                </c:pt>
                <c:pt idx="333">
                  <c:v>03.05.2006</c:v>
                </c:pt>
                <c:pt idx="334">
                  <c:v>04.05.2006</c:v>
                </c:pt>
                <c:pt idx="335">
                  <c:v>05.05.2006</c:v>
                </c:pt>
                <c:pt idx="336">
                  <c:v>08.05.2006</c:v>
                </c:pt>
                <c:pt idx="337">
                  <c:v>09.05.2006</c:v>
                </c:pt>
                <c:pt idx="338">
                  <c:v>10.05.2006</c:v>
                </c:pt>
                <c:pt idx="339">
                  <c:v>11.05.2006</c:v>
                </c:pt>
                <c:pt idx="340">
                  <c:v>12.05.2006</c:v>
                </c:pt>
                <c:pt idx="341">
                  <c:v>15.05.2006</c:v>
                </c:pt>
                <c:pt idx="342">
                  <c:v>16.05.2006</c:v>
                </c:pt>
                <c:pt idx="343">
                  <c:v>17.05.2006</c:v>
                </c:pt>
                <c:pt idx="344">
                  <c:v>18.05.2006</c:v>
                </c:pt>
                <c:pt idx="345">
                  <c:v>19.05.2006</c:v>
                </c:pt>
                <c:pt idx="346">
                  <c:v>22.05.2006</c:v>
                </c:pt>
                <c:pt idx="347">
                  <c:v>23.05.2006</c:v>
                </c:pt>
                <c:pt idx="348">
                  <c:v>24.05.2006</c:v>
                </c:pt>
                <c:pt idx="349">
                  <c:v>25.05.2006</c:v>
                </c:pt>
                <c:pt idx="350">
                  <c:v>26.05.2006</c:v>
                </c:pt>
                <c:pt idx="351">
                  <c:v>30.05.2006</c:v>
                </c:pt>
                <c:pt idx="352">
                  <c:v>31.05.2006</c:v>
                </c:pt>
                <c:pt idx="353">
                  <c:v>01.06.2006</c:v>
                </c:pt>
                <c:pt idx="354">
                  <c:v>02.06.2006</c:v>
                </c:pt>
                <c:pt idx="355">
                  <c:v>05.06.2006</c:v>
                </c:pt>
                <c:pt idx="356">
                  <c:v>06.06.2006</c:v>
                </c:pt>
                <c:pt idx="357">
                  <c:v>07.06.2006</c:v>
                </c:pt>
                <c:pt idx="358">
                  <c:v>08.06.2006</c:v>
                </c:pt>
                <c:pt idx="359">
                  <c:v>09.06.2006</c:v>
                </c:pt>
                <c:pt idx="360">
                  <c:v>12.06.2006</c:v>
                </c:pt>
                <c:pt idx="361">
                  <c:v>13.06.2006</c:v>
                </c:pt>
                <c:pt idx="362">
                  <c:v>14.06.2006</c:v>
                </c:pt>
                <c:pt idx="363">
                  <c:v>15.06.2006</c:v>
                </c:pt>
                <c:pt idx="364">
                  <c:v>16.06.2006</c:v>
                </c:pt>
                <c:pt idx="365">
                  <c:v>19.06.2006</c:v>
                </c:pt>
                <c:pt idx="366">
                  <c:v>20.06.2006</c:v>
                </c:pt>
                <c:pt idx="367">
                  <c:v>21.06.2006</c:v>
                </c:pt>
                <c:pt idx="368">
                  <c:v>22.06.2006</c:v>
                </c:pt>
                <c:pt idx="369">
                  <c:v>23.06.2006</c:v>
                </c:pt>
                <c:pt idx="370">
                  <c:v>26.06.2006</c:v>
                </c:pt>
                <c:pt idx="371">
                  <c:v>27.06.2006</c:v>
                </c:pt>
                <c:pt idx="372">
                  <c:v>28.06.2006</c:v>
                </c:pt>
                <c:pt idx="373">
                  <c:v>29.06.2006</c:v>
                </c:pt>
                <c:pt idx="374">
                  <c:v>30.06.2006</c:v>
                </c:pt>
                <c:pt idx="375">
                  <c:v>03.07.2006</c:v>
                </c:pt>
                <c:pt idx="376">
                  <c:v>05.07.2006</c:v>
                </c:pt>
                <c:pt idx="377">
                  <c:v>06.07.2006</c:v>
                </c:pt>
                <c:pt idx="378">
                  <c:v>07.07.2006</c:v>
                </c:pt>
                <c:pt idx="379">
                  <c:v>10.07.2006</c:v>
                </c:pt>
                <c:pt idx="380">
                  <c:v>11.07.2006</c:v>
                </c:pt>
                <c:pt idx="381">
                  <c:v>12.07.2006</c:v>
                </c:pt>
                <c:pt idx="382">
                  <c:v>13.07.2006</c:v>
                </c:pt>
                <c:pt idx="383">
                  <c:v>14.07.2006</c:v>
                </c:pt>
                <c:pt idx="384">
                  <c:v>17.07.2006</c:v>
                </c:pt>
                <c:pt idx="385">
                  <c:v>18.07.2006</c:v>
                </c:pt>
                <c:pt idx="386">
                  <c:v>19.07.2006</c:v>
                </c:pt>
                <c:pt idx="387">
                  <c:v>20.07.2006</c:v>
                </c:pt>
                <c:pt idx="388">
                  <c:v>21.07.2006</c:v>
                </c:pt>
                <c:pt idx="389">
                  <c:v>24.07.2006</c:v>
                </c:pt>
                <c:pt idx="390">
                  <c:v>25.07.2006</c:v>
                </c:pt>
                <c:pt idx="391">
                  <c:v>26.07.2006</c:v>
                </c:pt>
                <c:pt idx="392">
                  <c:v>27.07.2006</c:v>
                </c:pt>
                <c:pt idx="393">
                  <c:v>28.07.2006</c:v>
                </c:pt>
                <c:pt idx="394">
                  <c:v>31.07.2006</c:v>
                </c:pt>
                <c:pt idx="395">
                  <c:v>01.08.2006</c:v>
                </c:pt>
                <c:pt idx="396">
                  <c:v>02.08.2006</c:v>
                </c:pt>
                <c:pt idx="397">
                  <c:v>03.08.2006</c:v>
                </c:pt>
                <c:pt idx="398">
                  <c:v>04.08.2006</c:v>
                </c:pt>
                <c:pt idx="399">
                  <c:v>07.08.2006</c:v>
                </c:pt>
                <c:pt idx="400">
                  <c:v>08.08.2006</c:v>
                </c:pt>
                <c:pt idx="401">
                  <c:v>09.08.2006</c:v>
                </c:pt>
                <c:pt idx="402">
                  <c:v>10.08.2006</c:v>
                </c:pt>
                <c:pt idx="403">
                  <c:v>11.08.2006</c:v>
                </c:pt>
                <c:pt idx="404">
                  <c:v>14.08.2006</c:v>
                </c:pt>
                <c:pt idx="405">
                  <c:v>15.08.2006</c:v>
                </c:pt>
                <c:pt idx="406">
                  <c:v>16.08.2006</c:v>
                </c:pt>
                <c:pt idx="407">
                  <c:v>17.08.2006</c:v>
                </c:pt>
                <c:pt idx="408">
                  <c:v>18.08.2006</c:v>
                </c:pt>
                <c:pt idx="409">
                  <c:v>21.08.2006</c:v>
                </c:pt>
                <c:pt idx="410">
                  <c:v>22.08.2006</c:v>
                </c:pt>
                <c:pt idx="411">
                  <c:v>23.08.2006</c:v>
                </c:pt>
                <c:pt idx="412">
                  <c:v>24.08.2006</c:v>
                </c:pt>
                <c:pt idx="413">
                  <c:v>25.08.2006</c:v>
                </c:pt>
                <c:pt idx="414">
                  <c:v>28.08.2006</c:v>
                </c:pt>
                <c:pt idx="415">
                  <c:v>29.08.2006</c:v>
                </c:pt>
                <c:pt idx="416">
                  <c:v>30.08.2006</c:v>
                </c:pt>
                <c:pt idx="417">
                  <c:v>31.08.2006</c:v>
                </c:pt>
                <c:pt idx="418">
                  <c:v>01.09.2006</c:v>
                </c:pt>
                <c:pt idx="419">
                  <c:v>05.09.2006</c:v>
                </c:pt>
                <c:pt idx="420">
                  <c:v>06.09.2006</c:v>
                </c:pt>
                <c:pt idx="421">
                  <c:v>07.09.2006</c:v>
                </c:pt>
                <c:pt idx="422">
                  <c:v>08.09.2006</c:v>
                </c:pt>
                <c:pt idx="423">
                  <c:v>11.09.2006</c:v>
                </c:pt>
                <c:pt idx="424">
                  <c:v>12.09.2006</c:v>
                </c:pt>
                <c:pt idx="425">
                  <c:v>13.09.2006</c:v>
                </c:pt>
                <c:pt idx="426">
                  <c:v>14.09.2006</c:v>
                </c:pt>
                <c:pt idx="427">
                  <c:v>15.09.2006</c:v>
                </c:pt>
                <c:pt idx="428">
                  <c:v>18.09.2006</c:v>
                </c:pt>
                <c:pt idx="429">
                  <c:v>19.09.2006</c:v>
                </c:pt>
                <c:pt idx="430">
                  <c:v>20.09.2006</c:v>
                </c:pt>
                <c:pt idx="431">
                  <c:v>21.09.2006</c:v>
                </c:pt>
                <c:pt idx="432">
                  <c:v>22.09.2006</c:v>
                </c:pt>
                <c:pt idx="433">
                  <c:v>25.09.2006</c:v>
                </c:pt>
                <c:pt idx="434">
                  <c:v>26.09.2006</c:v>
                </c:pt>
                <c:pt idx="435">
                  <c:v>27.09.2006</c:v>
                </c:pt>
                <c:pt idx="436">
                  <c:v>28.09.2006</c:v>
                </c:pt>
                <c:pt idx="437">
                  <c:v>29.09.2006</c:v>
                </c:pt>
                <c:pt idx="438">
                  <c:v>02.10.2006</c:v>
                </c:pt>
                <c:pt idx="439">
                  <c:v>03.10.2006</c:v>
                </c:pt>
                <c:pt idx="440">
                  <c:v>04.10.2006</c:v>
                </c:pt>
                <c:pt idx="441">
                  <c:v>05.10.2006</c:v>
                </c:pt>
                <c:pt idx="442">
                  <c:v>06.10.2006</c:v>
                </c:pt>
                <c:pt idx="443">
                  <c:v>10.10.2006</c:v>
                </c:pt>
                <c:pt idx="444">
                  <c:v>11.10.2006</c:v>
                </c:pt>
                <c:pt idx="445">
                  <c:v>12.10.2006</c:v>
                </c:pt>
                <c:pt idx="446">
                  <c:v>13.10.2006</c:v>
                </c:pt>
                <c:pt idx="447">
                  <c:v>16.10.2006</c:v>
                </c:pt>
                <c:pt idx="448">
                  <c:v>17.10.2006</c:v>
                </c:pt>
                <c:pt idx="449">
                  <c:v>18.10.2006</c:v>
                </c:pt>
                <c:pt idx="450">
                  <c:v>19.10.2006</c:v>
                </c:pt>
                <c:pt idx="451">
                  <c:v>20.10.2006</c:v>
                </c:pt>
                <c:pt idx="452">
                  <c:v>23.10.2006</c:v>
                </c:pt>
                <c:pt idx="453">
                  <c:v>24.10.2006</c:v>
                </c:pt>
                <c:pt idx="454">
                  <c:v>25.10.2006</c:v>
                </c:pt>
                <c:pt idx="455">
                  <c:v>26.10.2006</c:v>
                </c:pt>
                <c:pt idx="456">
                  <c:v>27.10.2006</c:v>
                </c:pt>
                <c:pt idx="457">
                  <c:v>30.10.2006</c:v>
                </c:pt>
                <c:pt idx="458">
                  <c:v>31.10.2006</c:v>
                </c:pt>
                <c:pt idx="459">
                  <c:v>01.11.2006</c:v>
                </c:pt>
                <c:pt idx="460">
                  <c:v>02.11.2006</c:v>
                </c:pt>
                <c:pt idx="461">
                  <c:v>03.11.2006</c:v>
                </c:pt>
                <c:pt idx="462">
                  <c:v>06.11.2006</c:v>
                </c:pt>
                <c:pt idx="463">
                  <c:v>07.11.2006</c:v>
                </c:pt>
                <c:pt idx="464">
                  <c:v>08.11.2006</c:v>
                </c:pt>
                <c:pt idx="465">
                  <c:v>09.11.2006</c:v>
                </c:pt>
                <c:pt idx="466">
                  <c:v>10.11.2006</c:v>
                </c:pt>
                <c:pt idx="467">
                  <c:v>13.11.2006</c:v>
                </c:pt>
                <c:pt idx="468">
                  <c:v>14.11.2006</c:v>
                </c:pt>
                <c:pt idx="469">
                  <c:v>15.11.2006</c:v>
                </c:pt>
                <c:pt idx="470">
                  <c:v>16.11.2006</c:v>
                </c:pt>
                <c:pt idx="471">
                  <c:v>17.11.2006</c:v>
                </c:pt>
                <c:pt idx="472">
                  <c:v>20.11.2006</c:v>
                </c:pt>
                <c:pt idx="473">
                  <c:v>21.11.2006</c:v>
                </c:pt>
                <c:pt idx="474">
                  <c:v>22.11.2006</c:v>
                </c:pt>
                <c:pt idx="475">
                  <c:v>24.11.2006</c:v>
                </c:pt>
                <c:pt idx="476">
                  <c:v>27.11.2006</c:v>
                </c:pt>
                <c:pt idx="477">
                  <c:v>28.11.2006</c:v>
                </c:pt>
                <c:pt idx="478">
                  <c:v>29.11.2006</c:v>
                </c:pt>
                <c:pt idx="479">
                  <c:v>30.11.2006</c:v>
                </c:pt>
                <c:pt idx="480">
                  <c:v>01.12.2006</c:v>
                </c:pt>
                <c:pt idx="481">
                  <c:v>04.12.2006</c:v>
                </c:pt>
                <c:pt idx="482">
                  <c:v>05.12.2006</c:v>
                </c:pt>
                <c:pt idx="483">
                  <c:v>06.12.2006</c:v>
                </c:pt>
                <c:pt idx="484">
                  <c:v>07.12.2006</c:v>
                </c:pt>
                <c:pt idx="485">
                  <c:v>08.12.2006</c:v>
                </c:pt>
                <c:pt idx="486">
                  <c:v>11.12.2006</c:v>
                </c:pt>
                <c:pt idx="487">
                  <c:v>12.12.2006</c:v>
                </c:pt>
                <c:pt idx="488">
                  <c:v>13.12.2006</c:v>
                </c:pt>
                <c:pt idx="489">
                  <c:v>14.12.2006</c:v>
                </c:pt>
                <c:pt idx="490">
                  <c:v>15.12.2006</c:v>
                </c:pt>
                <c:pt idx="491">
                  <c:v>18.12.2006</c:v>
                </c:pt>
                <c:pt idx="492">
                  <c:v>19.12.2006</c:v>
                </c:pt>
                <c:pt idx="493">
                  <c:v>20.12.2006</c:v>
                </c:pt>
                <c:pt idx="494">
                  <c:v>21.12.2006</c:v>
                </c:pt>
                <c:pt idx="495">
                  <c:v>22.12.2006</c:v>
                </c:pt>
                <c:pt idx="496">
                  <c:v>26.12.2006</c:v>
                </c:pt>
                <c:pt idx="497">
                  <c:v>27.12.2006</c:v>
                </c:pt>
                <c:pt idx="498">
                  <c:v>28.12.2006</c:v>
                </c:pt>
                <c:pt idx="499">
                  <c:v>29.12.2006</c:v>
                </c:pt>
                <c:pt idx="500">
                  <c:v>03.01.2007</c:v>
                </c:pt>
                <c:pt idx="501">
                  <c:v>02.01.2007</c:v>
                </c:pt>
                <c:pt idx="502">
                  <c:v>04.01.2007</c:v>
                </c:pt>
                <c:pt idx="503">
                  <c:v>05.01.2007</c:v>
                </c:pt>
                <c:pt idx="504">
                  <c:v>08.01.2007</c:v>
                </c:pt>
                <c:pt idx="505">
                  <c:v>09.01.2007</c:v>
                </c:pt>
                <c:pt idx="506">
                  <c:v>10.01.2007</c:v>
                </c:pt>
                <c:pt idx="507">
                  <c:v>11.01.2007</c:v>
                </c:pt>
                <c:pt idx="508">
                  <c:v>12.01.2007</c:v>
                </c:pt>
                <c:pt idx="509">
                  <c:v>16.01.2007</c:v>
                </c:pt>
                <c:pt idx="510">
                  <c:v>17.01.2007</c:v>
                </c:pt>
                <c:pt idx="511">
                  <c:v>18.01.2007</c:v>
                </c:pt>
                <c:pt idx="512">
                  <c:v>19.01.2007</c:v>
                </c:pt>
                <c:pt idx="513">
                  <c:v>22.01.2007</c:v>
                </c:pt>
                <c:pt idx="514">
                  <c:v>23.01.2007</c:v>
                </c:pt>
                <c:pt idx="515">
                  <c:v>24.01.2007</c:v>
                </c:pt>
                <c:pt idx="516">
                  <c:v>25.01.2007</c:v>
                </c:pt>
                <c:pt idx="517">
                  <c:v>26.01.2007</c:v>
                </c:pt>
                <c:pt idx="518">
                  <c:v>29.01.2007</c:v>
                </c:pt>
                <c:pt idx="519">
                  <c:v>30.01.2007</c:v>
                </c:pt>
                <c:pt idx="520">
                  <c:v>31.01.2007</c:v>
                </c:pt>
                <c:pt idx="521">
                  <c:v>01.02.2007</c:v>
                </c:pt>
                <c:pt idx="522">
                  <c:v>02.02.2007</c:v>
                </c:pt>
                <c:pt idx="523">
                  <c:v>05.02.2007</c:v>
                </c:pt>
                <c:pt idx="524">
                  <c:v>06.02.2007</c:v>
                </c:pt>
                <c:pt idx="525">
                  <c:v>07.02.2007</c:v>
                </c:pt>
                <c:pt idx="526">
                  <c:v>08.02.2007</c:v>
                </c:pt>
                <c:pt idx="527">
                  <c:v>09.02.2007</c:v>
                </c:pt>
                <c:pt idx="528">
                  <c:v>12.02.2007</c:v>
                </c:pt>
                <c:pt idx="529">
                  <c:v>13.02.2007</c:v>
                </c:pt>
                <c:pt idx="530">
                  <c:v>14.02.2007</c:v>
                </c:pt>
                <c:pt idx="531">
                  <c:v>15.02.2007</c:v>
                </c:pt>
                <c:pt idx="532">
                  <c:v>16.02.2007</c:v>
                </c:pt>
                <c:pt idx="533">
                  <c:v>20.02.2007</c:v>
                </c:pt>
                <c:pt idx="534">
                  <c:v>21.02.2007</c:v>
                </c:pt>
                <c:pt idx="535">
                  <c:v>22.02.2007</c:v>
                </c:pt>
                <c:pt idx="536">
                  <c:v>23.02.2007</c:v>
                </c:pt>
                <c:pt idx="537">
                  <c:v>26.02.2007</c:v>
                </c:pt>
                <c:pt idx="538">
                  <c:v>27.02.2007</c:v>
                </c:pt>
                <c:pt idx="539">
                  <c:v>28.02.2007</c:v>
                </c:pt>
                <c:pt idx="540">
                  <c:v>01.03.2007</c:v>
                </c:pt>
                <c:pt idx="541">
                  <c:v>02.03.2007</c:v>
                </c:pt>
                <c:pt idx="542">
                  <c:v>05.03.2007</c:v>
                </c:pt>
                <c:pt idx="543">
                  <c:v>06.03.2007</c:v>
                </c:pt>
                <c:pt idx="544">
                  <c:v>07.03.2007</c:v>
                </c:pt>
                <c:pt idx="545">
                  <c:v>08.03.2007</c:v>
                </c:pt>
                <c:pt idx="546">
                  <c:v>09.03.2007</c:v>
                </c:pt>
                <c:pt idx="547">
                  <c:v>12.03.2007</c:v>
                </c:pt>
                <c:pt idx="548">
                  <c:v>13.03.2007</c:v>
                </c:pt>
                <c:pt idx="549">
                  <c:v>14.03.2007</c:v>
                </c:pt>
                <c:pt idx="550">
                  <c:v>15.03.2007</c:v>
                </c:pt>
                <c:pt idx="551">
                  <c:v>16.03.2007</c:v>
                </c:pt>
                <c:pt idx="552">
                  <c:v>19.03.2007</c:v>
                </c:pt>
                <c:pt idx="553">
                  <c:v>20.03.2007</c:v>
                </c:pt>
                <c:pt idx="554">
                  <c:v>21.03.2007</c:v>
                </c:pt>
                <c:pt idx="555">
                  <c:v>22.03.2007</c:v>
                </c:pt>
                <c:pt idx="556">
                  <c:v>23.03.2007</c:v>
                </c:pt>
                <c:pt idx="557">
                  <c:v>26.03.2007</c:v>
                </c:pt>
                <c:pt idx="558">
                  <c:v>27.03.2007</c:v>
                </c:pt>
                <c:pt idx="559">
                  <c:v>28.03.2007</c:v>
                </c:pt>
                <c:pt idx="560">
                  <c:v>29.03.2007</c:v>
                </c:pt>
                <c:pt idx="561">
                  <c:v>30.03.2007</c:v>
                </c:pt>
                <c:pt idx="562">
                  <c:v>02.04.2007</c:v>
                </c:pt>
                <c:pt idx="563">
                  <c:v>03.04.2007</c:v>
                </c:pt>
                <c:pt idx="564">
                  <c:v>04.04.2007</c:v>
                </c:pt>
                <c:pt idx="565">
                  <c:v>05.04.2007</c:v>
                </c:pt>
                <c:pt idx="566">
                  <c:v>09.04.2007</c:v>
                </c:pt>
                <c:pt idx="567">
                  <c:v>10.04.2007</c:v>
                </c:pt>
                <c:pt idx="568">
                  <c:v>11.04.2007</c:v>
                </c:pt>
                <c:pt idx="569">
                  <c:v>12.04.2007</c:v>
                </c:pt>
                <c:pt idx="570">
                  <c:v>13.04.2007</c:v>
                </c:pt>
                <c:pt idx="571">
                  <c:v>16.04.2007</c:v>
                </c:pt>
                <c:pt idx="572">
                  <c:v>17.04.2007</c:v>
                </c:pt>
                <c:pt idx="573">
                  <c:v>18.04.2007</c:v>
                </c:pt>
                <c:pt idx="574">
                  <c:v>19.04.2007</c:v>
                </c:pt>
                <c:pt idx="575">
                  <c:v>20.04.2007</c:v>
                </c:pt>
                <c:pt idx="576">
                  <c:v>23.04.2007</c:v>
                </c:pt>
                <c:pt idx="577">
                  <c:v>24.04.2007</c:v>
                </c:pt>
                <c:pt idx="578">
                  <c:v>25.04.2007</c:v>
                </c:pt>
                <c:pt idx="579">
                  <c:v>26.04.2007</c:v>
                </c:pt>
                <c:pt idx="580">
                  <c:v>27.04.2007</c:v>
                </c:pt>
                <c:pt idx="581">
                  <c:v>30.04.2007</c:v>
                </c:pt>
                <c:pt idx="582">
                  <c:v>01.05.2007</c:v>
                </c:pt>
                <c:pt idx="583">
                  <c:v>02.05.2007</c:v>
                </c:pt>
                <c:pt idx="584">
                  <c:v>03.05.2007</c:v>
                </c:pt>
                <c:pt idx="585">
                  <c:v>04.05.2007</c:v>
                </c:pt>
                <c:pt idx="586">
                  <c:v>07.05.2007</c:v>
                </c:pt>
                <c:pt idx="587">
                  <c:v>08.05.2007</c:v>
                </c:pt>
                <c:pt idx="588">
                  <c:v>09.05.2007</c:v>
                </c:pt>
                <c:pt idx="589">
                  <c:v>10.05.2007</c:v>
                </c:pt>
                <c:pt idx="590">
                  <c:v>11.05.2007</c:v>
                </c:pt>
                <c:pt idx="591">
                  <c:v>14.05.2007</c:v>
                </c:pt>
                <c:pt idx="592">
                  <c:v>15.05.2007</c:v>
                </c:pt>
                <c:pt idx="593">
                  <c:v>16.05.2007</c:v>
                </c:pt>
                <c:pt idx="594">
                  <c:v>17.05.2007</c:v>
                </c:pt>
                <c:pt idx="595">
                  <c:v>18.05.2007</c:v>
                </c:pt>
                <c:pt idx="596">
                  <c:v>21.05.2007</c:v>
                </c:pt>
                <c:pt idx="597">
                  <c:v>22.05.2007</c:v>
                </c:pt>
                <c:pt idx="598">
                  <c:v>23.05.2007</c:v>
                </c:pt>
                <c:pt idx="599">
                  <c:v>24.05.2007</c:v>
                </c:pt>
                <c:pt idx="600">
                  <c:v>25.05.2007</c:v>
                </c:pt>
                <c:pt idx="601">
                  <c:v>29.05.2007</c:v>
                </c:pt>
                <c:pt idx="602">
                  <c:v>30.05.2007</c:v>
                </c:pt>
                <c:pt idx="603">
                  <c:v>31.05.2007</c:v>
                </c:pt>
                <c:pt idx="604">
                  <c:v>01.06.2007</c:v>
                </c:pt>
                <c:pt idx="605">
                  <c:v>04.06.2007</c:v>
                </c:pt>
                <c:pt idx="606">
                  <c:v>05.06.2007</c:v>
                </c:pt>
                <c:pt idx="607">
                  <c:v>06.06.2007</c:v>
                </c:pt>
                <c:pt idx="608">
                  <c:v>07.06.2007</c:v>
                </c:pt>
                <c:pt idx="609">
                  <c:v>08.06.2007</c:v>
                </c:pt>
                <c:pt idx="610">
                  <c:v>11.06.2007</c:v>
                </c:pt>
                <c:pt idx="611">
                  <c:v>12.06.2007</c:v>
                </c:pt>
                <c:pt idx="612">
                  <c:v>13.06.2007</c:v>
                </c:pt>
                <c:pt idx="613">
                  <c:v>14.06.2007</c:v>
                </c:pt>
                <c:pt idx="614">
                  <c:v>15.06.2007</c:v>
                </c:pt>
                <c:pt idx="615">
                  <c:v>18.06.2007</c:v>
                </c:pt>
                <c:pt idx="616">
                  <c:v>19.06.2007</c:v>
                </c:pt>
                <c:pt idx="617">
                  <c:v>20.06.2007</c:v>
                </c:pt>
                <c:pt idx="618">
                  <c:v>21.06.2007</c:v>
                </c:pt>
                <c:pt idx="619">
                  <c:v>22.06.2007</c:v>
                </c:pt>
                <c:pt idx="620">
                  <c:v>25.06.2007</c:v>
                </c:pt>
                <c:pt idx="621">
                  <c:v>26.06.2007</c:v>
                </c:pt>
                <c:pt idx="622">
                  <c:v>27.06.2007</c:v>
                </c:pt>
                <c:pt idx="623">
                  <c:v>28.06.2007</c:v>
                </c:pt>
                <c:pt idx="624">
                  <c:v>29.06.2007</c:v>
                </c:pt>
                <c:pt idx="625">
                  <c:v>02.07.2007</c:v>
                </c:pt>
                <c:pt idx="626">
                  <c:v>03.07.2007</c:v>
                </c:pt>
                <c:pt idx="627">
                  <c:v>05.07.2007</c:v>
                </c:pt>
                <c:pt idx="628">
                  <c:v>06.07.2007</c:v>
                </c:pt>
                <c:pt idx="629">
                  <c:v>09.07.2007</c:v>
                </c:pt>
                <c:pt idx="630">
                  <c:v>10.07.2007</c:v>
                </c:pt>
                <c:pt idx="631">
                  <c:v>11.07.2007</c:v>
                </c:pt>
                <c:pt idx="632">
                  <c:v>12.07.2007</c:v>
                </c:pt>
                <c:pt idx="633">
                  <c:v>13.07.2007</c:v>
                </c:pt>
                <c:pt idx="634">
                  <c:v>16.07.2007</c:v>
                </c:pt>
                <c:pt idx="635">
                  <c:v>17.07.2007</c:v>
                </c:pt>
                <c:pt idx="636">
                  <c:v>18.07.2007</c:v>
                </c:pt>
                <c:pt idx="637">
                  <c:v>19.07.2007</c:v>
                </c:pt>
                <c:pt idx="638">
                  <c:v>20.07.2007</c:v>
                </c:pt>
                <c:pt idx="639">
                  <c:v>23.07.2007</c:v>
                </c:pt>
                <c:pt idx="640">
                  <c:v>24.07.2007</c:v>
                </c:pt>
                <c:pt idx="641">
                  <c:v>25.07.2007</c:v>
                </c:pt>
                <c:pt idx="642">
                  <c:v>26.07.2007</c:v>
                </c:pt>
                <c:pt idx="643">
                  <c:v>27.07.2007</c:v>
                </c:pt>
                <c:pt idx="644">
                  <c:v>30.07.2007</c:v>
                </c:pt>
                <c:pt idx="645">
                  <c:v>31.07.2007</c:v>
                </c:pt>
                <c:pt idx="646">
                  <c:v>01.08.2007</c:v>
                </c:pt>
                <c:pt idx="647">
                  <c:v>02.08.2007</c:v>
                </c:pt>
                <c:pt idx="648">
                  <c:v>03.08.2007</c:v>
                </c:pt>
                <c:pt idx="649">
                  <c:v>06.08.2007</c:v>
                </c:pt>
                <c:pt idx="650">
                  <c:v>07.08.2007</c:v>
                </c:pt>
                <c:pt idx="651">
                  <c:v>08.08.2007</c:v>
                </c:pt>
                <c:pt idx="652">
                  <c:v>09.08.2007</c:v>
                </c:pt>
                <c:pt idx="653">
                  <c:v>10.08.2007</c:v>
                </c:pt>
                <c:pt idx="654">
                  <c:v>13.08.2007</c:v>
                </c:pt>
                <c:pt idx="655">
                  <c:v>14.08.2007</c:v>
                </c:pt>
                <c:pt idx="656">
                  <c:v>15.08.2007</c:v>
                </c:pt>
                <c:pt idx="657">
                  <c:v>16.08.2007</c:v>
                </c:pt>
                <c:pt idx="658">
                  <c:v>17.08.2007</c:v>
                </c:pt>
                <c:pt idx="659">
                  <c:v>20.08.2007</c:v>
                </c:pt>
                <c:pt idx="660">
                  <c:v>21.08.2007</c:v>
                </c:pt>
                <c:pt idx="661">
                  <c:v>22.08.2007</c:v>
                </c:pt>
                <c:pt idx="662">
                  <c:v>23.08.2007</c:v>
                </c:pt>
                <c:pt idx="663">
                  <c:v>24.08.2007</c:v>
                </c:pt>
                <c:pt idx="664">
                  <c:v>27.08.2007</c:v>
                </c:pt>
                <c:pt idx="665">
                  <c:v>28.08.2007</c:v>
                </c:pt>
                <c:pt idx="666">
                  <c:v>29.08.2007</c:v>
                </c:pt>
                <c:pt idx="667">
                  <c:v>30.08.2007</c:v>
                </c:pt>
                <c:pt idx="668">
                  <c:v>31.08.2007</c:v>
                </c:pt>
                <c:pt idx="669">
                  <c:v>04.09.2007</c:v>
                </c:pt>
                <c:pt idx="670">
                  <c:v>05.09.2007</c:v>
                </c:pt>
                <c:pt idx="671">
                  <c:v>06.09.2007</c:v>
                </c:pt>
                <c:pt idx="672">
                  <c:v>07.09.2007</c:v>
                </c:pt>
                <c:pt idx="673">
                  <c:v>10.09.2007</c:v>
                </c:pt>
                <c:pt idx="674">
                  <c:v>11.09.2007</c:v>
                </c:pt>
                <c:pt idx="675">
                  <c:v>12.09.2007</c:v>
                </c:pt>
                <c:pt idx="676">
                  <c:v>13.09.2007</c:v>
                </c:pt>
                <c:pt idx="677">
                  <c:v>14.09.2007</c:v>
                </c:pt>
                <c:pt idx="678">
                  <c:v>17.09.2007</c:v>
                </c:pt>
                <c:pt idx="679">
                  <c:v>18.09.2007</c:v>
                </c:pt>
                <c:pt idx="680">
                  <c:v>19.09.2007</c:v>
                </c:pt>
                <c:pt idx="681">
                  <c:v>20.09.2007</c:v>
                </c:pt>
                <c:pt idx="682">
                  <c:v>21.09.2007</c:v>
                </c:pt>
                <c:pt idx="683">
                  <c:v>24.09.2007</c:v>
                </c:pt>
                <c:pt idx="684">
                  <c:v>25.09.2007</c:v>
                </c:pt>
                <c:pt idx="685">
                  <c:v>26.09.2007</c:v>
                </c:pt>
                <c:pt idx="686">
                  <c:v>27.09.2007</c:v>
                </c:pt>
                <c:pt idx="687">
                  <c:v>28.09.2007</c:v>
                </c:pt>
              </c:strCache>
            </c:strRef>
          </c:cat>
          <c:val>
            <c:numRef>
              <c:f>'Figure 1.2.6'!$H$5:$H$692</c:f>
              <c:numCache>
                <c:formatCode>General</c:formatCode>
                <c:ptCount val="688"/>
                <c:pt idx="0">
                  <c:v>422</c:v>
                </c:pt>
                <c:pt idx="1">
                  <c:v>429</c:v>
                </c:pt>
                <c:pt idx="2">
                  <c:v>442</c:v>
                </c:pt>
                <c:pt idx="3">
                  <c:v>445</c:v>
                </c:pt>
                <c:pt idx="4">
                  <c:v>443</c:v>
                </c:pt>
                <c:pt idx="5">
                  <c:v>453</c:v>
                </c:pt>
                <c:pt idx="6">
                  <c:v>452</c:v>
                </c:pt>
                <c:pt idx="7">
                  <c:v>443</c:v>
                </c:pt>
                <c:pt idx="8">
                  <c:v>446</c:v>
                </c:pt>
                <c:pt idx="9">
                  <c:v>452</c:v>
                </c:pt>
                <c:pt idx="10">
                  <c:v>460</c:v>
                </c:pt>
                <c:pt idx="11">
                  <c:v>459</c:v>
                </c:pt>
                <c:pt idx="12">
                  <c:v>456</c:v>
                </c:pt>
                <c:pt idx="13">
                  <c:v>452</c:v>
                </c:pt>
                <c:pt idx="14">
                  <c:v>450</c:v>
                </c:pt>
                <c:pt idx="15">
                  <c:v>443</c:v>
                </c:pt>
                <c:pt idx="16">
                  <c:v>439</c:v>
                </c:pt>
                <c:pt idx="17">
                  <c:v>440</c:v>
                </c:pt>
                <c:pt idx="18">
                  <c:v>445</c:v>
                </c:pt>
                <c:pt idx="19">
                  <c:v>439</c:v>
                </c:pt>
                <c:pt idx="20">
                  <c:v>443</c:v>
                </c:pt>
                <c:pt idx="21">
                  <c:v>445</c:v>
                </c:pt>
                <c:pt idx="22">
                  <c:v>442</c:v>
                </c:pt>
                <c:pt idx="23">
                  <c:v>435</c:v>
                </c:pt>
                <c:pt idx="24">
                  <c:v>431</c:v>
                </c:pt>
                <c:pt idx="25">
                  <c:v>435</c:v>
                </c:pt>
                <c:pt idx="26">
                  <c:v>437</c:v>
                </c:pt>
                <c:pt idx="27">
                  <c:v>434</c:v>
                </c:pt>
                <c:pt idx="28">
                  <c:v>430</c:v>
                </c:pt>
                <c:pt idx="29">
                  <c:v>431</c:v>
                </c:pt>
                <c:pt idx="30">
                  <c:v>431</c:v>
                </c:pt>
                <c:pt idx="31">
                  <c:v>429</c:v>
                </c:pt>
                <c:pt idx="32">
                  <c:v>422</c:v>
                </c:pt>
                <c:pt idx="33">
                  <c:v>422</c:v>
                </c:pt>
                <c:pt idx="34">
                  <c:v>427</c:v>
                </c:pt>
                <c:pt idx="36">
                  <c:v>421</c:v>
                </c:pt>
                <c:pt idx="37">
                  <c:v>421</c:v>
                </c:pt>
                <c:pt idx="38">
                  <c:v>419</c:v>
                </c:pt>
                <c:pt idx="39">
                  <c:v>421</c:v>
                </c:pt>
                <c:pt idx="40">
                  <c:v>417</c:v>
                </c:pt>
                <c:pt idx="41">
                  <c:v>415</c:v>
                </c:pt>
                <c:pt idx="42">
                  <c:v>411</c:v>
                </c:pt>
                <c:pt idx="43">
                  <c:v>406</c:v>
                </c:pt>
                <c:pt idx="44">
                  <c:v>403</c:v>
                </c:pt>
                <c:pt idx="45">
                  <c:v>409</c:v>
                </c:pt>
                <c:pt idx="46">
                  <c:v>413</c:v>
                </c:pt>
                <c:pt idx="47">
                  <c:v>416</c:v>
                </c:pt>
                <c:pt idx="48">
                  <c:v>428</c:v>
                </c:pt>
                <c:pt idx="49">
                  <c:v>437</c:v>
                </c:pt>
                <c:pt idx="50">
                  <c:v>448</c:v>
                </c:pt>
                <c:pt idx="51">
                  <c:v>443</c:v>
                </c:pt>
                <c:pt idx="52">
                  <c:v>443</c:v>
                </c:pt>
                <c:pt idx="53">
                  <c:v>451</c:v>
                </c:pt>
                <c:pt idx="54">
                  <c:v>456</c:v>
                </c:pt>
                <c:pt idx="55">
                  <c:v>471</c:v>
                </c:pt>
                <c:pt idx="56">
                  <c:v>481</c:v>
                </c:pt>
                <c:pt idx="57">
                  <c:v>484</c:v>
                </c:pt>
                <c:pt idx="58">
                  <c:v>480</c:v>
                </c:pt>
                <c:pt idx="59">
                  <c:v>471</c:v>
                </c:pt>
                <c:pt idx="60">
                  <c:v>466</c:v>
                </c:pt>
                <c:pt idx="61">
                  <c:v>467</c:v>
                </c:pt>
                <c:pt idx="62">
                  <c:v>479</c:v>
                </c:pt>
                <c:pt idx="63">
                  <c:v>474</c:v>
                </c:pt>
                <c:pt idx="64">
                  <c:v>464</c:v>
                </c:pt>
                <c:pt idx="65">
                  <c:v>463</c:v>
                </c:pt>
                <c:pt idx="66">
                  <c:v>460</c:v>
                </c:pt>
                <c:pt idx="67">
                  <c:v>462</c:v>
                </c:pt>
                <c:pt idx="68">
                  <c:v>459</c:v>
                </c:pt>
                <c:pt idx="69">
                  <c:v>455</c:v>
                </c:pt>
                <c:pt idx="70">
                  <c:v>473</c:v>
                </c:pt>
                <c:pt idx="71">
                  <c:v>497</c:v>
                </c:pt>
                <c:pt idx="72">
                  <c:v>494</c:v>
                </c:pt>
                <c:pt idx="73">
                  <c:v>482</c:v>
                </c:pt>
                <c:pt idx="74">
                  <c:v>485</c:v>
                </c:pt>
                <c:pt idx="75">
                  <c:v>469</c:v>
                </c:pt>
                <c:pt idx="76">
                  <c:v>475</c:v>
                </c:pt>
                <c:pt idx="77">
                  <c:v>475</c:v>
                </c:pt>
                <c:pt idx="78">
                  <c:v>473</c:v>
                </c:pt>
                <c:pt idx="79">
                  <c:v>475</c:v>
                </c:pt>
                <c:pt idx="80">
                  <c:v>488</c:v>
                </c:pt>
                <c:pt idx="81">
                  <c:v>482</c:v>
                </c:pt>
                <c:pt idx="82">
                  <c:v>482</c:v>
                </c:pt>
                <c:pt idx="83">
                  <c:v>473</c:v>
                </c:pt>
                <c:pt idx="84">
                  <c:v>464</c:v>
                </c:pt>
                <c:pt idx="85">
                  <c:v>465</c:v>
                </c:pt>
                <c:pt idx="86">
                  <c:v>458</c:v>
                </c:pt>
                <c:pt idx="87">
                  <c:v>456</c:v>
                </c:pt>
                <c:pt idx="88">
                  <c:v>470</c:v>
                </c:pt>
                <c:pt idx="89">
                  <c:v>473</c:v>
                </c:pt>
                <c:pt idx="90">
                  <c:v>474</c:v>
                </c:pt>
                <c:pt idx="91">
                  <c:v>479</c:v>
                </c:pt>
                <c:pt idx="92">
                  <c:v>481</c:v>
                </c:pt>
                <c:pt idx="93">
                  <c:v>489</c:v>
                </c:pt>
                <c:pt idx="94">
                  <c:v>481</c:v>
                </c:pt>
                <c:pt idx="95">
                  <c:v>474</c:v>
                </c:pt>
                <c:pt idx="96">
                  <c:v>470</c:v>
                </c:pt>
                <c:pt idx="97">
                  <c:v>469</c:v>
                </c:pt>
                <c:pt idx="98">
                  <c:v>474</c:v>
                </c:pt>
                <c:pt idx="99">
                  <c:v>462</c:v>
                </c:pt>
                <c:pt idx="100">
                  <c:v>459</c:v>
                </c:pt>
                <c:pt idx="101">
                  <c:v>458</c:v>
                </c:pt>
                <c:pt idx="102">
                  <c:v>455</c:v>
                </c:pt>
                <c:pt idx="103">
                  <c:v>461</c:v>
                </c:pt>
                <c:pt idx="104">
                  <c:v>456</c:v>
                </c:pt>
                <c:pt idx="105">
                  <c:v>455</c:v>
                </c:pt>
                <c:pt idx="106">
                  <c:v>463</c:v>
                </c:pt>
                <c:pt idx="107">
                  <c:v>470</c:v>
                </c:pt>
                <c:pt idx="108">
                  <c:v>470</c:v>
                </c:pt>
                <c:pt idx="109">
                  <c:v>472</c:v>
                </c:pt>
                <c:pt idx="110">
                  <c:v>458</c:v>
                </c:pt>
                <c:pt idx="111">
                  <c:v>371</c:v>
                </c:pt>
                <c:pt idx="112">
                  <c:v>368</c:v>
                </c:pt>
                <c:pt idx="113">
                  <c:v>367</c:v>
                </c:pt>
                <c:pt idx="114">
                  <c:v>365</c:v>
                </c:pt>
                <c:pt idx="115">
                  <c:v>361</c:v>
                </c:pt>
                <c:pt idx="116">
                  <c:v>359</c:v>
                </c:pt>
                <c:pt idx="117">
                  <c:v>361</c:v>
                </c:pt>
                <c:pt idx="118">
                  <c:v>366</c:v>
                </c:pt>
                <c:pt idx="119">
                  <c:v>371</c:v>
                </c:pt>
                <c:pt idx="120">
                  <c:v>373</c:v>
                </c:pt>
                <c:pt idx="121">
                  <c:v>375</c:v>
                </c:pt>
                <c:pt idx="122">
                  <c:v>368</c:v>
                </c:pt>
                <c:pt idx="123">
                  <c:v>365</c:v>
                </c:pt>
                <c:pt idx="124">
                  <c:v>350</c:v>
                </c:pt>
                <c:pt idx="125">
                  <c:v>344</c:v>
                </c:pt>
                <c:pt idx="126">
                  <c:v>344</c:v>
                </c:pt>
                <c:pt idx="127">
                  <c:v>348</c:v>
                </c:pt>
                <c:pt idx="128">
                  <c:v>347</c:v>
                </c:pt>
                <c:pt idx="129">
                  <c:v>339</c:v>
                </c:pt>
                <c:pt idx="130">
                  <c:v>341</c:v>
                </c:pt>
                <c:pt idx="131">
                  <c:v>331</c:v>
                </c:pt>
                <c:pt idx="132">
                  <c:v>331</c:v>
                </c:pt>
                <c:pt idx="133">
                  <c:v>330</c:v>
                </c:pt>
                <c:pt idx="134">
                  <c:v>332</c:v>
                </c:pt>
                <c:pt idx="135">
                  <c:v>331</c:v>
                </c:pt>
                <c:pt idx="136">
                  <c:v>335</c:v>
                </c:pt>
                <c:pt idx="137">
                  <c:v>335</c:v>
                </c:pt>
                <c:pt idx="138">
                  <c:v>331</c:v>
                </c:pt>
                <c:pt idx="139">
                  <c:v>339</c:v>
                </c:pt>
                <c:pt idx="140">
                  <c:v>342</c:v>
                </c:pt>
                <c:pt idx="141">
                  <c:v>342</c:v>
                </c:pt>
                <c:pt idx="142">
                  <c:v>337</c:v>
                </c:pt>
                <c:pt idx="143">
                  <c:v>334</c:v>
                </c:pt>
                <c:pt idx="144">
                  <c:v>331</c:v>
                </c:pt>
                <c:pt idx="145">
                  <c:v>328</c:v>
                </c:pt>
                <c:pt idx="146">
                  <c:v>323</c:v>
                </c:pt>
                <c:pt idx="147">
                  <c:v>322</c:v>
                </c:pt>
                <c:pt idx="148">
                  <c:v>320</c:v>
                </c:pt>
                <c:pt idx="149">
                  <c:v>315</c:v>
                </c:pt>
                <c:pt idx="150">
                  <c:v>319</c:v>
                </c:pt>
                <c:pt idx="151">
                  <c:v>317</c:v>
                </c:pt>
                <c:pt idx="152">
                  <c:v>313</c:v>
                </c:pt>
                <c:pt idx="153">
                  <c:v>322</c:v>
                </c:pt>
                <c:pt idx="154">
                  <c:v>330</c:v>
                </c:pt>
                <c:pt idx="155">
                  <c:v>323</c:v>
                </c:pt>
                <c:pt idx="156">
                  <c:v>327</c:v>
                </c:pt>
                <c:pt idx="157">
                  <c:v>325</c:v>
                </c:pt>
                <c:pt idx="158">
                  <c:v>330</c:v>
                </c:pt>
                <c:pt idx="159">
                  <c:v>337</c:v>
                </c:pt>
                <c:pt idx="160">
                  <c:v>332</c:v>
                </c:pt>
                <c:pt idx="161">
                  <c:v>336</c:v>
                </c:pt>
                <c:pt idx="162">
                  <c:v>339</c:v>
                </c:pt>
                <c:pt idx="163">
                  <c:v>337</c:v>
                </c:pt>
                <c:pt idx="164">
                  <c:v>335</c:v>
                </c:pt>
                <c:pt idx="165">
                  <c:v>334</c:v>
                </c:pt>
                <c:pt idx="166">
                  <c:v>338</c:v>
                </c:pt>
                <c:pt idx="167">
                  <c:v>337</c:v>
                </c:pt>
                <c:pt idx="168">
                  <c:v>332</c:v>
                </c:pt>
                <c:pt idx="169">
                  <c:v>327</c:v>
                </c:pt>
                <c:pt idx="170">
                  <c:v>322</c:v>
                </c:pt>
                <c:pt idx="171">
                  <c:v>320</c:v>
                </c:pt>
                <c:pt idx="172">
                  <c:v>314</c:v>
                </c:pt>
                <c:pt idx="173">
                  <c:v>313</c:v>
                </c:pt>
                <c:pt idx="174">
                  <c:v>311</c:v>
                </c:pt>
                <c:pt idx="175">
                  <c:v>314</c:v>
                </c:pt>
                <c:pt idx="176">
                  <c:v>309</c:v>
                </c:pt>
                <c:pt idx="177">
                  <c:v>301</c:v>
                </c:pt>
                <c:pt idx="178">
                  <c:v>298</c:v>
                </c:pt>
                <c:pt idx="179">
                  <c:v>294</c:v>
                </c:pt>
                <c:pt idx="180">
                  <c:v>297</c:v>
                </c:pt>
                <c:pt idx="181">
                  <c:v>295</c:v>
                </c:pt>
                <c:pt idx="182">
                  <c:v>297</c:v>
                </c:pt>
                <c:pt idx="183">
                  <c:v>294</c:v>
                </c:pt>
                <c:pt idx="184">
                  <c:v>290</c:v>
                </c:pt>
                <c:pt idx="185">
                  <c:v>291</c:v>
                </c:pt>
                <c:pt idx="186">
                  <c:v>291</c:v>
                </c:pt>
                <c:pt idx="187">
                  <c:v>283</c:v>
                </c:pt>
                <c:pt idx="188">
                  <c:v>280</c:v>
                </c:pt>
                <c:pt idx="189">
                  <c:v>277</c:v>
                </c:pt>
                <c:pt idx="190">
                  <c:v>287</c:v>
                </c:pt>
                <c:pt idx="191">
                  <c:v>294</c:v>
                </c:pt>
                <c:pt idx="192">
                  <c:v>312</c:v>
                </c:pt>
                <c:pt idx="193">
                  <c:v>301</c:v>
                </c:pt>
                <c:pt idx="194">
                  <c:v>303</c:v>
                </c:pt>
                <c:pt idx="195">
                  <c:v>316</c:v>
                </c:pt>
                <c:pt idx="196">
                  <c:v>320</c:v>
                </c:pt>
                <c:pt idx="197">
                  <c:v>320</c:v>
                </c:pt>
                <c:pt idx="198">
                  <c:v>311</c:v>
                </c:pt>
                <c:pt idx="199">
                  <c:v>307</c:v>
                </c:pt>
                <c:pt idx="200">
                  <c:v>308</c:v>
                </c:pt>
                <c:pt idx="201">
                  <c:v>310</c:v>
                </c:pt>
                <c:pt idx="202">
                  <c:v>316</c:v>
                </c:pt>
                <c:pt idx="203">
                  <c:v>309</c:v>
                </c:pt>
                <c:pt idx="204">
                  <c:v>298</c:v>
                </c:pt>
                <c:pt idx="205">
                  <c:v>295</c:v>
                </c:pt>
                <c:pt idx="206">
                  <c:v>300</c:v>
                </c:pt>
                <c:pt idx="207">
                  <c:v>294</c:v>
                </c:pt>
                <c:pt idx="208">
                  <c:v>288</c:v>
                </c:pt>
                <c:pt idx="209">
                  <c:v>286</c:v>
                </c:pt>
                <c:pt idx="210">
                  <c:v>284</c:v>
                </c:pt>
                <c:pt idx="211">
                  <c:v>285</c:v>
                </c:pt>
                <c:pt idx="212">
                  <c:v>288</c:v>
                </c:pt>
                <c:pt idx="213">
                  <c:v>285</c:v>
                </c:pt>
                <c:pt idx="214">
                  <c:v>288</c:v>
                </c:pt>
                <c:pt idx="215">
                  <c:v>282</c:v>
                </c:pt>
                <c:pt idx="216">
                  <c:v>285</c:v>
                </c:pt>
                <c:pt idx="217">
                  <c:v>285</c:v>
                </c:pt>
                <c:pt idx="218">
                  <c:v>284</c:v>
                </c:pt>
                <c:pt idx="219">
                  <c:v>284</c:v>
                </c:pt>
                <c:pt idx="220">
                  <c:v>281</c:v>
                </c:pt>
                <c:pt idx="221">
                  <c:v>281</c:v>
                </c:pt>
                <c:pt idx="222">
                  <c:v>279</c:v>
                </c:pt>
                <c:pt idx="223">
                  <c:v>279</c:v>
                </c:pt>
                <c:pt idx="224">
                  <c:v>273</c:v>
                </c:pt>
                <c:pt idx="225">
                  <c:v>274</c:v>
                </c:pt>
                <c:pt idx="226">
                  <c:v>279</c:v>
                </c:pt>
                <c:pt idx="227">
                  <c:v>279</c:v>
                </c:pt>
                <c:pt idx="228">
                  <c:v>288</c:v>
                </c:pt>
                <c:pt idx="229">
                  <c:v>282</c:v>
                </c:pt>
                <c:pt idx="230">
                  <c:v>281</c:v>
                </c:pt>
                <c:pt idx="231">
                  <c:v>280</c:v>
                </c:pt>
                <c:pt idx="232">
                  <c:v>278</c:v>
                </c:pt>
                <c:pt idx="233">
                  <c:v>280</c:v>
                </c:pt>
                <c:pt idx="234">
                  <c:v>287</c:v>
                </c:pt>
                <c:pt idx="235">
                  <c:v>281</c:v>
                </c:pt>
                <c:pt idx="236">
                  <c:v>281</c:v>
                </c:pt>
                <c:pt idx="237">
                  <c:v>278</c:v>
                </c:pt>
                <c:pt idx="238">
                  <c:v>279</c:v>
                </c:pt>
                <c:pt idx="239">
                  <c:v>280</c:v>
                </c:pt>
                <c:pt idx="240">
                  <c:v>285</c:v>
                </c:pt>
                <c:pt idx="241">
                  <c:v>284</c:v>
                </c:pt>
                <c:pt idx="242">
                  <c:v>283</c:v>
                </c:pt>
                <c:pt idx="243">
                  <c:v>278</c:v>
                </c:pt>
                <c:pt idx="244">
                  <c:v>277</c:v>
                </c:pt>
                <c:pt idx="245">
                  <c:v>281</c:v>
                </c:pt>
                <c:pt idx="246">
                  <c:v>279</c:v>
                </c:pt>
                <c:pt idx="247">
                  <c:v>281</c:v>
                </c:pt>
                <c:pt idx="248">
                  <c:v>279</c:v>
                </c:pt>
                <c:pt idx="249">
                  <c:v>283</c:v>
                </c:pt>
                <c:pt idx="250">
                  <c:v>275</c:v>
                </c:pt>
                <c:pt idx="251">
                  <c:v>270</c:v>
                </c:pt>
                <c:pt idx="252">
                  <c:v>271</c:v>
                </c:pt>
                <c:pt idx="253">
                  <c:v>263</c:v>
                </c:pt>
                <c:pt idx="254">
                  <c:v>263</c:v>
                </c:pt>
                <c:pt idx="255">
                  <c:v>263</c:v>
                </c:pt>
                <c:pt idx="256">
                  <c:v>258</c:v>
                </c:pt>
                <c:pt idx="257">
                  <c:v>265</c:v>
                </c:pt>
                <c:pt idx="258">
                  <c:v>266</c:v>
                </c:pt>
                <c:pt idx="259">
                  <c:v>267</c:v>
                </c:pt>
                <c:pt idx="260">
                  <c:v>265</c:v>
                </c:pt>
                <c:pt idx="261">
                  <c:v>256</c:v>
                </c:pt>
                <c:pt idx="262">
                  <c:v>255</c:v>
                </c:pt>
                <c:pt idx="263">
                  <c:v>254</c:v>
                </c:pt>
                <c:pt idx="264">
                  <c:v>250</c:v>
                </c:pt>
                <c:pt idx="265">
                  <c:v>247</c:v>
                </c:pt>
                <c:pt idx="266">
                  <c:v>242</c:v>
                </c:pt>
                <c:pt idx="267">
                  <c:v>239</c:v>
                </c:pt>
                <c:pt idx="268">
                  <c:v>239</c:v>
                </c:pt>
                <c:pt idx="269">
                  <c:v>243</c:v>
                </c:pt>
                <c:pt idx="270">
                  <c:v>239</c:v>
                </c:pt>
                <c:pt idx="271">
                  <c:v>239</c:v>
                </c:pt>
                <c:pt idx="272">
                  <c:v>239</c:v>
                </c:pt>
                <c:pt idx="273">
                  <c:v>235</c:v>
                </c:pt>
                <c:pt idx="274">
                  <c:v>237</c:v>
                </c:pt>
                <c:pt idx="275">
                  <c:v>235</c:v>
                </c:pt>
                <c:pt idx="276">
                  <c:v>235</c:v>
                </c:pt>
                <c:pt idx="277">
                  <c:v>219</c:v>
                </c:pt>
                <c:pt idx="278">
                  <c:v>219</c:v>
                </c:pt>
                <c:pt idx="279">
                  <c:v>218</c:v>
                </c:pt>
                <c:pt idx="280">
                  <c:v>221</c:v>
                </c:pt>
                <c:pt idx="281">
                  <c:v>220</c:v>
                </c:pt>
                <c:pt idx="282">
                  <c:v>221</c:v>
                </c:pt>
                <c:pt idx="283">
                  <c:v>221</c:v>
                </c:pt>
                <c:pt idx="284">
                  <c:v>222</c:v>
                </c:pt>
                <c:pt idx="285">
                  <c:v>213</c:v>
                </c:pt>
                <c:pt idx="286">
                  <c:v>211</c:v>
                </c:pt>
                <c:pt idx="287">
                  <c:v>204</c:v>
                </c:pt>
                <c:pt idx="288">
                  <c:v>210</c:v>
                </c:pt>
                <c:pt idx="289">
                  <c:v>207</c:v>
                </c:pt>
                <c:pt idx="290">
                  <c:v>206</c:v>
                </c:pt>
                <c:pt idx="291">
                  <c:v>206</c:v>
                </c:pt>
                <c:pt idx="292">
                  <c:v>212</c:v>
                </c:pt>
                <c:pt idx="293">
                  <c:v>224</c:v>
                </c:pt>
                <c:pt idx="294">
                  <c:v>227</c:v>
                </c:pt>
                <c:pt idx="295">
                  <c:v>225</c:v>
                </c:pt>
                <c:pt idx="296">
                  <c:v>219</c:v>
                </c:pt>
                <c:pt idx="297">
                  <c:v>218</c:v>
                </c:pt>
                <c:pt idx="298">
                  <c:v>221</c:v>
                </c:pt>
                <c:pt idx="299">
                  <c:v>215</c:v>
                </c:pt>
                <c:pt idx="300">
                  <c:v>216</c:v>
                </c:pt>
                <c:pt idx="301">
                  <c:v>216</c:v>
                </c:pt>
                <c:pt idx="302">
                  <c:v>219</c:v>
                </c:pt>
                <c:pt idx="303">
                  <c:v>221</c:v>
                </c:pt>
                <c:pt idx="304">
                  <c:v>221</c:v>
                </c:pt>
                <c:pt idx="305">
                  <c:v>222</c:v>
                </c:pt>
                <c:pt idx="306">
                  <c:v>226</c:v>
                </c:pt>
                <c:pt idx="307">
                  <c:v>226</c:v>
                </c:pt>
                <c:pt idx="308">
                  <c:v>223</c:v>
                </c:pt>
                <c:pt idx="309">
                  <c:v>220</c:v>
                </c:pt>
                <c:pt idx="310">
                  <c:v>218</c:v>
                </c:pt>
                <c:pt idx="311">
                  <c:v>215</c:v>
                </c:pt>
                <c:pt idx="312">
                  <c:v>216</c:v>
                </c:pt>
                <c:pt idx="313">
                  <c:v>215</c:v>
                </c:pt>
                <c:pt idx="314">
                  <c:v>221</c:v>
                </c:pt>
                <c:pt idx="315">
                  <c:v>221</c:v>
                </c:pt>
                <c:pt idx="316">
                  <c:v>224</c:v>
                </c:pt>
                <c:pt idx="317">
                  <c:v>224</c:v>
                </c:pt>
                <c:pt idx="318">
                  <c:v>226</c:v>
                </c:pt>
                <c:pt idx="319">
                  <c:v>221</c:v>
                </c:pt>
                <c:pt idx="320">
                  <c:v>220</c:v>
                </c:pt>
                <c:pt idx="321">
                  <c:v>222</c:v>
                </c:pt>
                <c:pt idx="322">
                  <c:v>214</c:v>
                </c:pt>
                <c:pt idx="323">
                  <c:v>207</c:v>
                </c:pt>
                <c:pt idx="324">
                  <c:v>206</c:v>
                </c:pt>
                <c:pt idx="325">
                  <c:v>207</c:v>
                </c:pt>
                <c:pt idx="326">
                  <c:v>209</c:v>
                </c:pt>
                <c:pt idx="327">
                  <c:v>205</c:v>
                </c:pt>
                <c:pt idx="328">
                  <c:v>203</c:v>
                </c:pt>
                <c:pt idx="329">
                  <c:v>201</c:v>
                </c:pt>
                <c:pt idx="330">
                  <c:v>199</c:v>
                </c:pt>
                <c:pt idx="331">
                  <c:v>194</c:v>
                </c:pt>
                <c:pt idx="332">
                  <c:v>195</c:v>
                </c:pt>
                <c:pt idx="333">
                  <c:v>196</c:v>
                </c:pt>
                <c:pt idx="334">
                  <c:v>196</c:v>
                </c:pt>
                <c:pt idx="335">
                  <c:v>198</c:v>
                </c:pt>
                <c:pt idx="336">
                  <c:v>198</c:v>
                </c:pt>
                <c:pt idx="337">
                  <c:v>199</c:v>
                </c:pt>
                <c:pt idx="338">
                  <c:v>196</c:v>
                </c:pt>
                <c:pt idx="339">
                  <c:v>200</c:v>
                </c:pt>
                <c:pt idx="340">
                  <c:v>208</c:v>
                </c:pt>
                <c:pt idx="341">
                  <c:v>223</c:v>
                </c:pt>
                <c:pt idx="342">
                  <c:v>216</c:v>
                </c:pt>
                <c:pt idx="343">
                  <c:v>227</c:v>
                </c:pt>
                <c:pt idx="344">
                  <c:v>229</c:v>
                </c:pt>
                <c:pt idx="345">
                  <c:v>233</c:v>
                </c:pt>
                <c:pt idx="346">
                  <c:v>247</c:v>
                </c:pt>
                <c:pt idx="347">
                  <c:v>241</c:v>
                </c:pt>
                <c:pt idx="348">
                  <c:v>252</c:v>
                </c:pt>
                <c:pt idx="349">
                  <c:v>237</c:v>
                </c:pt>
                <c:pt idx="350">
                  <c:v>236</c:v>
                </c:pt>
                <c:pt idx="351">
                  <c:v>241</c:v>
                </c:pt>
                <c:pt idx="352">
                  <c:v>239</c:v>
                </c:pt>
                <c:pt idx="353">
                  <c:v>232</c:v>
                </c:pt>
                <c:pt idx="354">
                  <c:v>241</c:v>
                </c:pt>
                <c:pt idx="355">
                  <c:v>234</c:v>
                </c:pt>
                <c:pt idx="356">
                  <c:v>240</c:v>
                </c:pt>
                <c:pt idx="357">
                  <c:v>236</c:v>
                </c:pt>
                <c:pt idx="358">
                  <c:v>243</c:v>
                </c:pt>
                <c:pt idx="359">
                  <c:v>239</c:v>
                </c:pt>
                <c:pt idx="360">
                  <c:v>244</c:v>
                </c:pt>
                <c:pt idx="361">
                  <c:v>252</c:v>
                </c:pt>
                <c:pt idx="362">
                  <c:v>245</c:v>
                </c:pt>
                <c:pt idx="363">
                  <c:v>235</c:v>
                </c:pt>
                <c:pt idx="364">
                  <c:v>237</c:v>
                </c:pt>
                <c:pt idx="365">
                  <c:v>236</c:v>
                </c:pt>
                <c:pt idx="366">
                  <c:v>237</c:v>
                </c:pt>
                <c:pt idx="367">
                  <c:v>239</c:v>
                </c:pt>
                <c:pt idx="368">
                  <c:v>242</c:v>
                </c:pt>
                <c:pt idx="369">
                  <c:v>242</c:v>
                </c:pt>
                <c:pt idx="370">
                  <c:v>246</c:v>
                </c:pt>
                <c:pt idx="371">
                  <c:v>253</c:v>
                </c:pt>
                <c:pt idx="372">
                  <c:v>244</c:v>
                </c:pt>
                <c:pt idx="373">
                  <c:v>240</c:v>
                </c:pt>
                <c:pt idx="374">
                  <c:v>235</c:v>
                </c:pt>
                <c:pt idx="375">
                  <c:v>228</c:v>
                </c:pt>
                <c:pt idx="376">
                  <c:v>228</c:v>
                </c:pt>
                <c:pt idx="377">
                  <c:v>224</c:v>
                </c:pt>
                <c:pt idx="378">
                  <c:v>224</c:v>
                </c:pt>
                <c:pt idx="379">
                  <c:v>222</c:v>
                </c:pt>
                <c:pt idx="380">
                  <c:v>222</c:v>
                </c:pt>
                <c:pt idx="381">
                  <c:v>225</c:v>
                </c:pt>
                <c:pt idx="382">
                  <c:v>231</c:v>
                </c:pt>
                <c:pt idx="383">
                  <c:v>231</c:v>
                </c:pt>
                <c:pt idx="384">
                  <c:v>229</c:v>
                </c:pt>
                <c:pt idx="385">
                  <c:v>221</c:v>
                </c:pt>
                <c:pt idx="386">
                  <c:v>218</c:v>
                </c:pt>
                <c:pt idx="387">
                  <c:v>217</c:v>
                </c:pt>
                <c:pt idx="388">
                  <c:v>215</c:v>
                </c:pt>
                <c:pt idx="389">
                  <c:v>211</c:v>
                </c:pt>
                <c:pt idx="390">
                  <c:v>210</c:v>
                </c:pt>
                <c:pt idx="391">
                  <c:v>208</c:v>
                </c:pt>
                <c:pt idx="392">
                  <c:v>205</c:v>
                </c:pt>
                <c:pt idx="393">
                  <c:v>208</c:v>
                </c:pt>
                <c:pt idx="394">
                  <c:v>209</c:v>
                </c:pt>
                <c:pt idx="395">
                  <c:v>210</c:v>
                </c:pt>
                <c:pt idx="396">
                  <c:v>208</c:v>
                </c:pt>
                <c:pt idx="397">
                  <c:v>208</c:v>
                </c:pt>
                <c:pt idx="398">
                  <c:v>207</c:v>
                </c:pt>
                <c:pt idx="399">
                  <c:v>204</c:v>
                </c:pt>
                <c:pt idx="400">
                  <c:v>202</c:v>
                </c:pt>
                <c:pt idx="401">
                  <c:v>196</c:v>
                </c:pt>
                <c:pt idx="402">
                  <c:v>199</c:v>
                </c:pt>
                <c:pt idx="403">
                  <c:v>195</c:v>
                </c:pt>
                <c:pt idx="404">
                  <c:v>192</c:v>
                </c:pt>
                <c:pt idx="405">
                  <c:v>197</c:v>
                </c:pt>
                <c:pt idx="406">
                  <c:v>196</c:v>
                </c:pt>
                <c:pt idx="407">
                  <c:v>197</c:v>
                </c:pt>
                <c:pt idx="408">
                  <c:v>200</c:v>
                </c:pt>
                <c:pt idx="409">
                  <c:v>201</c:v>
                </c:pt>
                <c:pt idx="410">
                  <c:v>203</c:v>
                </c:pt>
                <c:pt idx="411">
                  <c:v>206</c:v>
                </c:pt>
                <c:pt idx="412">
                  <c:v>209</c:v>
                </c:pt>
                <c:pt idx="413">
                  <c:v>211</c:v>
                </c:pt>
                <c:pt idx="414">
                  <c:v>208</c:v>
                </c:pt>
                <c:pt idx="415">
                  <c:v>210</c:v>
                </c:pt>
                <c:pt idx="416">
                  <c:v>207</c:v>
                </c:pt>
                <c:pt idx="417">
                  <c:v>209</c:v>
                </c:pt>
                <c:pt idx="418">
                  <c:v>209</c:v>
                </c:pt>
                <c:pt idx="419">
                  <c:v>202</c:v>
                </c:pt>
                <c:pt idx="420">
                  <c:v>205</c:v>
                </c:pt>
                <c:pt idx="421">
                  <c:v>208</c:v>
                </c:pt>
                <c:pt idx="422">
                  <c:v>210</c:v>
                </c:pt>
                <c:pt idx="423">
                  <c:v>213</c:v>
                </c:pt>
                <c:pt idx="424">
                  <c:v>212</c:v>
                </c:pt>
                <c:pt idx="425">
                  <c:v>212</c:v>
                </c:pt>
                <c:pt idx="426">
                  <c:v>212</c:v>
                </c:pt>
                <c:pt idx="427">
                  <c:v>210</c:v>
                </c:pt>
                <c:pt idx="428">
                  <c:v>208</c:v>
                </c:pt>
                <c:pt idx="429">
                  <c:v>215</c:v>
                </c:pt>
                <c:pt idx="430">
                  <c:v>218</c:v>
                </c:pt>
                <c:pt idx="431">
                  <c:v>233</c:v>
                </c:pt>
                <c:pt idx="432">
                  <c:v>238</c:v>
                </c:pt>
                <c:pt idx="433">
                  <c:v>238</c:v>
                </c:pt>
                <c:pt idx="434">
                  <c:v>232</c:v>
                </c:pt>
                <c:pt idx="435">
                  <c:v>228</c:v>
                </c:pt>
                <c:pt idx="436">
                  <c:v>223</c:v>
                </c:pt>
                <c:pt idx="437">
                  <c:v>224</c:v>
                </c:pt>
                <c:pt idx="438">
                  <c:v>223</c:v>
                </c:pt>
                <c:pt idx="439">
                  <c:v>228</c:v>
                </c:pt>
                <c:pt idx="440">
                  <c:v>227</c:v>
                </c:pt>
                <c:pt idx="441">
                  <c:v>220</c:v>
                </c:pt>
                <c:pt idx="442">
                  <c:v>216</c:v>
                </c:pt>
                <c:pt idx="443">
                  <c:v>210</c:v>
                </c:pt>
                <c:pt idx="444">
                  <c:v>210</c:v>
                </c:pt>
                <c:pt idx="445">
                  <c:v>207</c:v>
                </c:pt>
                <c:pt idx="446">
                  <c:v>204</c:v>
                </c:pt>
                <c:pt idx="447">
                  <c:v>200</c:v>
                </c:pt>
                <c:pt idx="448">
                  <c:v>203</c:v>
                </c:pt>
                <c:pt idx="449">
                  <c:v>200</c:v>
                </c:pt>
                <c:pt idx="450">
                  <c:v>199</c:v>
                </c:pt>
                <c:pt idx="451">
                  <c:v>201</c:v>
                </c:pt>
                <c:pt idx="452">
                  <c:v>200</c:v>
                </c:pt>
                <c:pt idx="453">
                  <c:v>200</c:v>
                </c:pt>
                <c:pt idx="454">
                  <c:v>198</c:v>
                </c:pt>
                <c:pt idx="455">
                  <c:v>199</c:v>
                </c:pt>
                <c:pt idx="456">
                  <c:v>202</c:v>
                </c:pt>
                <c:pt idx="457">
                  <c:v>205</c:v>
                </c:pt>
                <c:pt idx="458">
                  <c:v>209</c:v>
                </c:pt>
                <c:pt idx="459">
                  <c:v>210</c:v>
                </c:pt>
                <c:pt idx="460">
                  <c:v>207</c:v>
                </c:pt>
                <c:pt idx="461">
                  <c:v>200</c:v>
                </c:pt>
                <c:pt idx="462">
                  <c:v>198</c:v>
                </c:pt>
                <c:pt idx="463">
                  <c:v>202</c:v>
                </c:pt>
                <c:pt idx="464">
                  <c:v>203</c:v>
                </c:pt>
                <c:pt idx="465">
                  <c:v>204</c:v>
                </c:pt>
                <c:pt idx="466">
                  <c:v>207</c:v>
                </c:pt>
                <c:pt idx="467">
                  <c:v>205</c:v>
                </c:pt>
                <c:pt idx="468">
                  <c:v>205</c:v>
                </c:pt>
                <c:pt idx="469">
                  <c:v>202</c:v>
                </c:pt>
                <c:pt idx="470">
                  <c:v>201</c:v>
                </c:pt>
                <c:pt idx="471">
                  <c:v>206</c:v>
                </c:pt>
                <c:pt idx="472">
                  <c:v>207</c:v>
                </c:pt>
                <c:pt idx="473">
                  <c:v>208</c:v>
                </c:pt>
                <c:pt idx="474">
                  <c:v>209</c:v>
                </c:pt>
                <c:pt idx="475">
                  <c:v>211</c:v>
                </c:pt>
                <c:pt idx="476">
                  <c:v>218</c:v>
                </c:pt>
                <c:pt idx="477">
                  <c:v>219</c:v>
                </c:pt>
                <c:pt idx="478">
                  <c:v>215</c:v>
                </c:pt>
                <c:pt idx="479">
                  <c:v>217</c:v>
                </c:pt>
                <c:pt idx="480">
                  <c:v>223</c:v>
                </c:pt>
                <c:pt idx="481">
                  <c:v>218</c:v>
                </c:pt>
                <c:pt idx="482">
                  <c:v>213</c:v>
                </c:pt>
                <c:pt idx="483">
                  <c:v>209</c:v>
                </c:pt>
                <c:pt idx="484">
                  <c:v>209</c:v>
                </c:pt>
                <c:pt idx="485">
                  <c:v>202</c:v>
                </c:pt>
                <c:pt idx="486">
                  <c:v>201</c:v>
                </c:pt>
                <c:pt idx="487">
                  <c:v>203</c:v>
                </c:pt>
                <c:pt idx="488">
                  <c:v>195</c:v>
                </c:pt>
                <c:pt idx="489">
                  <c:v>193</c:v>
                </c:pt>
                <c:pt idx="490">
                  <c:v>192</c:v>
                </c:pt>
                <c:pt idx="491">
                  <c:v>193</c:v>
                </c:pt>
                <c:pt idx="492">
                  <c:v>191</c:v>
                </c:pt>
                <c:pt idx="493">
                  <c:v>189</c:v>
                </c:pt>
                <c:pt idx="494">
                  <c:v>189</c:v>
                </c:pt>
                <c:pt idx="495">
                  <c:v>191</c:v>
                </c:pt>
                <c:pt idx="496">
                  <c:v>193</c:v>
                </c:pt>
                <c:pt idx="497">
                  <c:v>189</c:v>
                </c:pt>
                <c:pt idx="498">
                  <c:v>185</c:v>
                </c:pt>
                <c:pt idx="499">
                  <c:v>186</c:v>
                </c:pt>
                <c:pt idx="500">
                  <c:v>186</c:v>
                </c:pt>
                <c:pt idx="501">
                  <c:v>188</c:v>
                </c:pt>
                <c:pt idx="502">
                  <c:v>192</c:v>
                </c:pt>
                <c:pt idx="503">
                  <c:v>194</c:v>
                </c:pt>
                <c:pt idx="504">
                  <c:v>194</c:v>
                </c:pt>
                <c:pt idx="505">
                  <c:v>198</c:v>
                </c:pt>
                <c:pt idx="506">
                  <c:v>197</c:v>
                </c:pt>
                <c:pt idx="507">
                  <c:v>192</c:v>
                </c:pt>
                <c:pt idx="508">
                  <c:v>188</c:v>
                </c:pt>
                <c:pt idx="509">
                  <c:v>187</c:v>
                </c:pt>
                <c:pt idx="510">
                  <c:v>182</c:v>
                </c:pt>
                <c:pt idx="511">
                  <c:v>189</c:v>
                </c:pt>
                <c:pt idx="512">
                  <c:v>186</c:v>
                </c:pt>
                <c:pt idx="513">
                  <c:v>189</c:v>
                </c:pt>
                <c:pt idx="514">
                  <c:v>186</c:v>
                </c:pt>
                <c:pt idx="515">
                  <c:v>186</c:v>
                </c:pt>
                <c:pt idx="516">
                  <c:v>185</c:v>
                </c:pt>
                <c:pt idx="517">
                  <c:v>186</c:v>
                </c:pt>
                <c:pt idx="518">
                  <c:v>188</c:v>
                </c:pt>
                <c:pt idx="519">
                  <c:v>186</c:v>
                </c:pt>
                <c:pt idx="520">
                  <c:v>188</c:v>
                </c:pt>
                <c:pt idx="521">
                  <c:v>182</c:v>
                </c:pt>
                <c:pt idx="522">
                  <c:v>181</c:v>
                </c:pt>
                <c:pt idx="523">
                  <c:v>182</c:v>
                </c:pt>
                <c:pt idx="524">
                  <c:v>182</c:v>
                </c:pt>
                <c:pt idx="525">
                  <c:v>187</c:v>
                </c:pt>
                <c:pt idx="526">
                  <c:v>188</c:v>
                </c:pt>
                <c:pt idx="527">
                  <c:v>186</c:v>
                </c:pt>
                <c:pt idx="528">
                  <c:v>184</c:v>
                </c:pt>
                <c:pt idx="529">
                  <c:v>179</c:v>
                </c:pt>
                <c:pt idx="530">
                  <c:v>181</c:v>
                </c:pt>
                <c:pt idx="531">
                  <c:v>182</c:v>
                </c:pt>
                <c:pt idx="532">
                  <c:v>183</c:v>
                </c:pt>
                <c:pt idx="533">
                  <c:v>183</c:v>
                </c:pt>
                <c:pt idx="534">
                  <c:v>181</c:v>
                </c:pt>
                <c:pt idx="535">
                  <c:v>177</c:v>
                </c:pt>
                <c:pt idx="536">
                  <c:v>180</c:v>
                </c:pt>
                <c:pt idx="537">
                  <c:v>185</c:v>
                </c:pt>
                <c:pt idx="538">
                  <c:v>207</c:v>
                </c:pt>
                <c:pt idx="539">
                  <c:v>198</c:v>
                </c:pt>
                <c:pt idx="540">
                  <c:v>199</c:v>
                </c:pt>
                <c:pt idx="541">
                  <c:v>204</c:v>
                </c:pt>
                <c:pt idx="542">
                  <c:v>205</c:v>
                </c:pt>
                <c:pt idx="543">
                  <c:v>201</c:v>
                </c:pt>
                <c:pt idx="544">
                  <c:v>202</c:v>
                </c:pt>
                <c:pt idx="545">
                  <c:v>200</c:v>
                </c:pt>
                <c:pt idx="546">
                  <c:v>192</c:v>
                </c:pt>
                <c:pt idx="547">
                  <c:v>192</c:v>
                </c:pt>
                <c:pt idx="548">
                  <c:v>199</c:v>
                </c:pt>
                <c:pt idx="549">
                  <c:v>195</c:v>
                </c:pt>
                <c:pt idx="550">
                  <c:v>194</c:v>
                </c:pt>
                <c:pt idx="551">
                  <c:v>193</c:v>
                </c:pt>
                <c:pt idx="552">
                  <c:v>190</c:v>
                </c:pt>
                <c:pt idx="553">
                  <c:v>190</c:v>
                </c:pt>
                <c:pt idx="554">
                  <c:v>188</c:v>
                </c:pt>
                <c:pt idx="555">
                  <c:v>182</c:v>
                </c:pt>
                <c:pt idx="556">
                  <c:v>182</c:v>
                </c:pt>
                <c:pt idx="557">
                  <c:v>182</c:v>
                </c:pt>
                <c:pt idx="558">
                  <c:v>181</c:v>
                </c:pt>
                <c:pt idx="559">
                  <c:v>179</c:v>
                </c:pt>
                <c:pt idx="560">
                  <c:v>178</c:v>
                </c:pt>
                <c:pt idx="561">
                  <c:v>175</c:v>
                </c:pt>
                <c:pt idx="562">
                  <c:v>175</c:v>
                </c:pt>
                <c:pt idx="563">
                  <c:v>174</c:v>
                </c:pt>
                <c:pt idx="564">
                  <c:v>174</c:v>
                </c:pt>
                <c:pt idx="565">
                  <c:v>173</c:v>
                </c:pt>
                <c:pt idx="566">
                  <c:v>166</c:v>
                </c:pt>
                <c:pt idx="567">
                  <c:v>168</c:v>
                </c:pt>
                <c:pt idx="568">
                  <c:v>167</c:v>
                </c:pt>
                <c:pt idx="569">
                  <c:v>169</c:v>
                </c:pt>
                <c:pt idx="570">
                  <c:v>170</c:v>
                </c:pt>
                <c:pt idx="571">
                  <c:v>170</c:v>
                </c:pt>
                <c:pt idx="572">
                  <c:v>172</c:v>
                </c:pt>
                <c:pt idx="573">
                  <c:v>172</c:v>
                </c:pt>
                <c:pt idx="574">
                  <c:v>169</c:v>
                </c:pt>
                <c:pt idx="575">
                  <c:v>167</c:v>
                </c:pt>
                <c:pt idx="576">
                  <c:v>169</c:v>
                </c:pt>
                <c:pt idx="577">
                  <c:v>170</c:v>
                </c:pt>
                <c:pt idx="578">
                  <c:v>168</c:v>
                </c:pt>
                <c:pt idx="579">
                  <c:v>167</c:v>
                </c:pt>
                <c:pt idx="580">
                  <c:v>167</c:v>
                </c:pt>
                <c:pt idx="581">
                  <c:v>173</c:v>
                </c:pt>
                <c:pt idx="582">
                  <c:v>171</c:v>
                </c:pt>
                <c:pt idx="583">
                  <c:v>172</c:v>
                </c:pt>
                <c:pt idx="584">
                  <c:v>173</c:v>
                </c:pt>
                <c:pt idx="585">
                  <c:v>179</c:v>
                </c:pt>
                <c:pt idx="586">
                  <c:v>178</c:v>
                </c:pt>
                <c:pt idx="587">
                  <c:v>175</c:v>
                </c:pt>
                <c:pt idx="588">
                  <c:v>173</c:v>
                </c:pt>
                <c:pt idx="589">
                  <c:v>177</c:v>
                </c:pt>
                <c:pt idx="590">
                  <c:v>176</c:v>
                </c:pt>
                <c:pt idx="591">
                  <c:v>176</c:v>
                </c:pt>
                <c:pt idx="592">
                  <c:v>174</c:v>
                </c:pt>
                <c:pt idx="593">
                  <c:v>170</c:v>
                </c:pt>
                <c:pt idx="594">
                  <c:v>167</c:v>
                </c:pt>
                <c:pt idx="595">
                  <c:v>164</c:v>
                </c:pt>
                <c:pt idx="596">
                  <c:v>165</c:v>
                </c:pt>
                <c:pt idx="597">
                  <c:v>162</c:v>
                </c:pt>
                <c:pt idx="598">
                  <c:v>162</c:v>
                </c:pt>
                <c:pt idx="599">
                  <c:v>167</c:v>
                </c:pt>
                <c:pt idx="600">
                  <c:v>165</c:v>
                </c:pt>
                <c:pt idx="601">
                  <c:v>168</c:v>
                </c:pt>
                <c:pt idx="602">
                  <c:v>170</c:v>
                </c:pt>
                <c:pt idx="603">
                  <c:v>168</c:v>
                </c:pt>
                <c:pt idx="604">
                  <c:v>164</c:v>
                </c:pt>
                <c:pt idx="605">
                  <c:v>168</c:v>
                </c:pt>
                <c:pt idx="606">
                  <c:v>169</c:v>
                </c:pt>
                <c:pt idx="607">
                  <c:v>173</c:v>
                </c:pt>
                <c:pt idx="608">
                  <c:v>175</c:v>
                </c:pt>
                <c:pt idx="609">
                  <c:v>176</c:v>
                </c:pt>
                <c:pt idx="610">
                  <c:v>177</c:v>
                </c:pt>
                <c:pt idx="611">
                  <c:v>174</c:v>
                </c:pt>
                <c:pt idx="612">
                  <c:v>179</c:v>
                </c:pt>
                <c:pt idx="613">
                  <c:v>175</c:v>
                </c:pt>
                <c:pt idx="614">
                  <c:v>167</c:v>
                </c:pt>
                <c:pt idx="615">
                  <c:v>165</c:v>
                </c:pt>
                <c:pt idx="616">
                  <c:v>168</c:v>
                </c:pt>
                <c:pt idx="617">
                  <c:v>168</c:v>
                </c:pt>
                <c:pt idx="618">
                  <c:v>172</c:v>
                </c:pt>
                <c:pt idx="619">
                  <c:v>176</c:v>
                </c:pt>
                <c:pt idx="620">
                  <c:v>184</c:v>
                </c:pt>
                <c:pt idx="621">
                  <c:v>187</c:v>
                </c:pt>
                <c:pt idx="622">
                  <c:v>191</c:v>
                </c:pt>
                <c:pt idx="623">
                  <c:v>184</c:v>
                </c:pt>
                <c:pt idx="624">
                  <c:v>197</c:v>
                </c:pt>
                <c:pt idx="625">
                  <c:v>192</c:v>
                </c:pt>
                <c:pt idx="626">
                  <c:v>193</c:v>
                </c:pt>
                <c:pt idx="627">
                  <c:v>188</c:v>
                </c:pt>
                <c:pt idx="628">
                  <c:v>181</c:v>
                </c:pt>
                <c:pt idx="629">
                  <c:v>181</c:v>
                </c:pt>
                <c:pt idx="630">
                  <c:v>193</c:v>
                </c:pt>
                <c:pt idx="631">
                  <c:v>188</c:v>
                </c:pt>
                <c:pt idx="632">
                  <c:v>183</c:v>
                </c:pt>
                <c:pt idx="633">
                  <c:v>187</c:v>
                </c:pt>
                <c:pt idx="634">
                  <c:v>190</c:v>
                </c:pt>
                <c:pt idx="635">
                  <c:v>187</c:v>
                </c:pt>
                <c:pt idx="636">
                  <c:v>195</c:v>
                </c:pt>
                <c:pt idx="637">
                  <c:v>191</c:v>
                </c:pt>
                <c:pt idx="638">
                  <c:v>199</c:v>
                </c:pt>
                <c:pt idx="639">
                  <c:v>203</c:v>
                </c:pt>
                <c:pt idx="640">
                  <c:v>213</c:v>
                </c:pt>
                <c:pt idx="641">
                  <c:v>220</c:v>
                </c:pt>
                <c:pt idx="642">
                  <c:v>257</c:v>
                </c:pt>
                <c:pt idx="643">
                  <c:v>249</c:v>
                </c:pt>
                <c:pt idx="644">
                  <c:v>241</c:v>
                </c:pt>
                <c:pt idx="645">
                  <c:v>242</c:v>
                </c:pt>
                <c:pt idx="646">
                  <c:v>243</c:v>
                </c:pt>
                <c:pt idx="647">
                  <c:v>240</c:v>
                </c:pt>
                <c:pt idx="648">
                  <c:v>242</c:v>
                </c:pt>
                <c:pt idx="649">
                  <c:v>241</c:v>
                </c:pt>
                <c:pt idx="650">
                  <c:v>235</c:v>
                </c:pt>
                <c:pt idx="651">
                  <c:v>215</c:v>
                </c:pt>
                <c:pt idx="652">
                  <c:v>227</c:v>
                </c:pt>
                <c:pt idx="653">
                  <c:v>231</c:v>
                </c:pt>
                <c:pt idx="654">
                  <c:v>229</c:v>
                </c:pt>
                <c:pt idx="655">
                  <c:v>240</c:v>
                </c:pt>
                <c:pt idx="656">
                  <c:v>248</c:v>
                </c:pt>
                <c:pt idx="657">
                  <c:v>281</c:v>
                </c:pt>
                <c:pt idx="658">
                  <c:v>262</c:v>
                </c:pt>
                <c:pt idx="659">
                  <c:v>270</c:v>
                </c:pt>
                <c:pt idx="660">
                  <c:v>271</c:v>
                </c:pt>
                <c:pt idx="661">
                  <c:v>260</c:v>
                </c:pt>
                <c:pt idx="662">
                  <c:v>258</c:v>
                </c:pt>
                <c:pt idx="663">
                  <c:v>252</c:v>
                </c:pt>
                <c:pt idx="664">
                  <c:v>248</c:v>
                </c:pt>
                <c:pt idx="665">
                  <c:v>257</c:v>
                </c:pt>
                <c:pt idx="666">
                  <c:v>251</c:v>
                </c:pt>
                <c:pt idx="667">
                  <c:v>256</c:v>
                </c:pt>
                <c:pt idx="668">
                  <c:v>246</c:v>
                </c:pt>
                <c:pt idx="669">
                  <c:v>246</c:v>
                </c:pt>
                <c:pt idx="670">
                  <c:v>256</c:v>
                </c:pt>
                <c:pt idx="671">
                  <c:v>253</c:v>
                </c:pt>
                <c:pt idx="672">
                  <c:v>262</c:v>
                </c:pt>
                <c:pt idx="673">
                  <c:v>270</c:v>
                </c:pt>
                <c:pt idx="674">
                  <c:v>262</c:v>
                </c:pt>
                <c:pt idx="675">
                  <c:v>256</c:v>
                </c:pt>
                <c:pt idx="676">
                  <c:v>246</c:v>
                </c:pt>
                <c:pt idx="677">
                  <c:v>245</c:v>
                </c:pt>
                <c:pt idx="678">
                  <c:v>246</c:v>
                </c:pt>
                <c:pt idx="679">
                  <c:v>233</c:v>
                </c:pt>
                <c:pt idx="680">
                  <c:v>223</c:v>
                </c:pt>
                <c:pt idx="681">
                  <c:v>216</c:v>
                </c:pt>
                <c:pt idx="682">
                  <c:v>214</c:v>
                </c:pt>
                <c:pt idx="683">
                  <c:v>218</c:v>
                </c:pt>
                <c:pt idx="684">
                  <c:v>219</c:v>
                </c:pt>
                <c:pt idx="685">
                  <c:v>220</c:v>
                </c:pt>
                <c:pt idx="686">
                  <c:v>222</c:v>
                </c:pt>
                <c:pt idx="687">
                  <c:v>222</c:v>
                </c:pt>
              </c:numCache>
            </c:numRef>
          </c:val>
          <c:smooth val="0"/>
          <c:extLst>
            <c:ext xmlns:c16="http://schemas.microsoft.com/office/drawing/2014/chart" uri="{C3380CC4-5D6E-409C-BE32-E72D297353CC}">
              <c16:uniqueId val="{00000005-337A-4C0B-B5A9-3098CECA88A7}"/>
            </c:ext>
          </c:extLst>
        </c:ser>
        <c:dLbls>
          <c:showLegendKey val="0"/>
          <c:showVal val="0"/>
          <c:showCatName val="0"/>
          <c:showSerName val="0"/>
          <c:showPercent val="0"/>
          <c:showBubbleSize val="0"/>
        </c:dLbls>
        <c:smooth val="0"/>
        <c:axId val="471584656"/>
        <c:axId val="1"/>
      </c:lineChart>
      <c:catAx>
        <c:axId val="4715846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60"/>
        <c:tickMarkSkip val="4"/>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1584656"/>
        <c:crosses val="autoZero"/>
        <c:crossBetween val="between"/>
      </c:valAx>
      <c:spPr>
        <a:solidFill>
          <a:srgbClr val="FFFFFF"/>
        </a:solidFill>
        <a:ln w="12700">
          <a:solidFill>
            <a:srgbClr val="808080"/>
          </a:solidFill>
          <a:prstDash val="solid"/>
        </a:ln>
      </c:spPr>
    </c:plotArea>
    <c:legend>
      <c:legendPos val="b"/>
      <c:layout>
        <c:manualLayout>
          <c:xMode val="edge"/>
          <c:yMode val="edge"/>
          <c:x val="9.8990094282856461E-2"/>
          <c:y val="0.8282458183851279"/>
          <c:w val="0.86060775845911941"/>
          <c:h val="0.1488552392489400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92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verticalDpi="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107737512242894E-2"/>
          <c:y val="5.6112224448897796E-2"/>
          <c:w val="0.84818805093046035"/>
          <c:h val="0.43286573146292584"/>
        </c:manualLayout>
      </c:layout>
      <c:lineChart>
        <c:grouping val="standard"/>
        <c:varyColors val="0"/>
        <c:ser>
          <c:idx val="0"/>
          <c:order val="0"/>
          <c:tx>
            <c:strRef>
              <c:f>'Figure 1.2.7'!$C$4</c:f>
              <c:strCache>
                <c:ptCount val="1"/>
                <c:pt idx="0">
                  <c:v>Kazkommertsbank</c:v>
                </c:pt>
              </c:strCache>
            </c:strRef>
          </c:tx>
          <c:spPr>
            <a:ln w="38100">
              <a:solidFill>
                <a:srgbClr val="000080"/>
              </a:solidFill>
              <a:prstDash val="solid"/>
            </a:ln>
          </c:spPr>
          <c:marker>
            <c:symbol val="none"/>
          </c:marker>
          <c:cat>
            <c:strRef>
              <c:f>'Figure 1.2.7'!$B$5:$B$221</c:f>
              <c:strCache>
                <c:ptCount val="217"/>
                <c:pt idx="0">
                  <c:v>01.Jan.2007</c:v>
                </c:pt>
                <c:pt idx="1">
                  <c:v>02.Jan.2007</c:v>
                </c:pt>
                <c:pt idx="2">
                  <c:v>03.Jan.2007</c:v>
                </c:pt>
                <c:pt idx="3">
                  <c:v>04.Jan.2007</c:v>
                </c:pt>
                <c:pt idx="4">
                  <c:v>05.Jan.2007</c:v>
                </c:pt>
                <c:pt idx="5">
                  <c:v>08.Jan.2007</c:v>
                </c:pt>
                <c:pt idx="6">
                  <c:v>09.Jan.2007</c:v>
                </c:pt>
                <c:pt idx="7">
                  <c:v>10.Jan.2007</c:v>
                </c:pt>
                <c:pt idx="8">
                  <c:v>11.Jan.2007</c:v>
                </c:pt>
                <c:pt idx="9">
                  <c:v>12.Jan.2007</c:v>
                </c:pt>
                <c:pt idx="10">
                  <c:v>15.Jan.2007</c:v>
                </c:pt>
                <c:pt idx="11">
                  <c:v>16.Jan.2007</c:v>
                </c:pt>
                <c:pt idx="12">
                  <c:v>17.Jan.2007</c:v>
                </c:pt>
                <c:pt idx="13">
                  <c:v>18.Jan.2007</c:v>
                </c:pt>
                <c:pt idx="14">
                  <c:v>19.Jan.2007</c:v>
                </c:pt>
                <c:pt idx="15">
                  <c:v>22.Jan.2007</c:v>
                </c:pt>
                <c:pt idx="16">
                  <c:v>23.Jan.2007</c:v>
                </c:pt>
                <c:pt idx="17">
                  <c:v>24.Jan.2007</c:v>
                </c:pt>
                <c:pt idx="18">
                  <c:v>25.Jan.2007</c:v>
                </c:pt>
                <c:pt idx="19">
                  <c:v>26.Jan.2007</c:v>
                </c:pt>
                <c:pt idx="20">
                  <c:v>29.Jan.2007</c:v>
                </c:pt>
                <c:pt idx="21">
                  <c:v>30.Jan.2007</c:v>
                </c:pt>
                <c:pt idx="22">
                  <c:v>31.Jan.2007</c:v>
                </c:pt>
                <c:pt idx="23">
                  <c:v>01.Feb.2007</c:v>
                </c:pt>
                <c:pt idx="24">
                  <c:v>02.Feb.2007</c:v>
                </c:pt>
                <c:pt idx="25">
                  <c:v>05.Feb.2007</c:v>
                </c:pt>
                <c:pt idx="26">
                  <c:v>06.Feb.2007</c:v>
                </c:pt>
                <c:pt idx="27">
                  <c:v>07.Feb.2007</c:v>
                </c:pt>
                <c:pt idx="28">
                  <c:v>08.Feb.2007</c:v>
                </c:pt>
                <c:pt idx="29">
                  <c:v>09.Feb.2007</c:v>
                </c:pt>
                <c:pt idx="30">
                  <c:v>12.Feb.2007</c:v>
                </c:pt>
                <c:pt idx="31">
                  <c:v>13.Feb.2007</c:v>
                </c:pt>
                <c:pt idx="32">
                  <c:v>14.Feb.2007</c:v>
                </c:pt>
                <c:pt idx="33">
                  <c:v>15.Feb.2007</c:v>
                </c:pt>
                <c:pt idx="34">
                  <c:v>16.Feb.2007</c:v>
                </c:pt>
                <c:pt idx="35">
                  <c:v>19.Feb.2007</c:v>
                </c:pt>
                <c:pt idx="36">
                  <c:v>20.Feb.2007</c:v>
                </c:pt>
                <c:pt idx="37">
                  <c:v>21.Feb.2007</c:v>
                </c:pt>
                <c:pt idx="38">
                  <c:v>22.Feb.2007</c:v>
                </c:pt>
                <c:pt idx="39">
                  <c:v>23.Feb.2007</c:v>
                </c:pt>
                <c:pt idx="40">
                  <c:v>26.Feb.2007</c:v>
                </c:pt>
                <c:pt idx="41">
                  <c:v>27.Feb.2007</c:v>
                </c:pt>
                <c:pt idx="42">
                  <c:v>28.Feb.2007</c:v>
                </c:pt>
                <c:pt idx="43">
                  <c:v>01.Mar.2007</c:v>
                </c:pt>
                <c:pt idx="44">
                  <c:v>02.Mar.2007</c:v>
                </c:pt>
                <c:pt idx="45">
                  <c:v>05.Mar.2007</c:v>
                </c:pt>
                <c:pt idx="46">
                  <c:v>06.Mar.2007</c:v>
                </c:pt>
                <c:pt idx="47">
                  <c:v>07.Mar.2007</c:v>
                </c:pt>
                <c:pt idx="48">
                  <c:v>08.Mar.2007</c:v>
                </c:pt>
                <c:pt idx="49">
                  <c:v>09.Mar.2007</c:v>
                </c:pt>
                <c:pt idx="50">
                  <c:v>12.Mar.2007</c:v>
                </c:pt>
                <c:pt idx="51">
                  <c:v>13.Mar.2007</c:v>
                </c:pt>
                <c:pt idx="52">
                  <c:v>14.Mar.2007</c:v>
                </c:pt>
                <c:pt idx="53">
                  <c:v>15.Mar.2007</c:v>
                </c:pt>
                <c:pt idx="54">
                  <c:v>16.Mar.2007</c:v>
                </c:pt>
                <c:pt idx="55">
                  <c:v>19.Mar.2007</c:v>
                </c:pt>
                <c:pt idx="56">
                  <c:v>20.Mar.2007</c:v>
                </c:pt>
                <c:pt idx="57">
                  <c:v>21.Mar.2007</c:v>
                </c:pt>
                <c:pt idx="58">
                  <c:v>22.Mar.2007</c:v>
                </c:pt>
                <c:pt idx="59">
                  <c:v>23.Mar.2007</c:v>
                </c:pt>
                <c:pt idx="60">
                  <c:v>26.Mar.2007</c:v>
                </c:pt>
                <c:pt idx="61">
                  <c:v>27.Mar.2007</c:v>
                </c:pt>
                <c:pt idx="62">
                  <c:v>28.Mar.2007</c:v>
                </c:pt>
                <c:pt idx="63">
                  <c:v>29.Mar.2007</c:v>
                </c:pt>
                <c:pt idx="64">
                  <c:v>30.Mar.2007</c:v>
                </c:pt>
                <c:pt idx="65">
                  <c:v>02.Apr.2007</c:v>
                </c:pt>
                <c:pt idx="66">
                  <c:v>03.Apr.2007</c:v>
                </c:pt>
                <c:pt idx="67">
                  <c:v>04.Apr.2007</c:v>
                </c:pt>
                <c:pt idx="68">
                  <c:v>05.Apr.2007</c:v>
                </c:pt>
                <c:pt idx="69">
                  <c:v>06.Apr.2007</c:v>
                </c:pt>
                <c:pt idx="70">
                  <c:v>09.Apr.2007</c:v>
                </c:pt>
                <c:pt idx="71">
                  <c:v>10.Apr.2007</c:v>
                </c:pt>
                <c:pt idx="72">
                  <c:v>11.Apr.2007</c:v>
                </c:pt>
                <c:pt idx="73">
                  <c:v>12.Apr.2007</c:v>
                </c:pt>
                <c:pt idx="74">
                  <c:v>13.Apr.2007</c:v>
                </c:pt>
                <c:pt idx="75">
                  <c:v>16.Apr.2007</c:v>
                </c:pt>
                <c:pt idx="76">
                  <c:v>17.Apr.2007</c:v>
                </c:pt>
                <c:pt idx="77">
                  <c:v>18.Apr.2007</c:v>
                </c:pt>
                <c:pt idx="78">
                  <c:v>19.Apr.2007</c:v>
                </c:pt>
                <c:pt idx="79">
                  <c:v>20.Apr.2007</c:v>
                </c:pt>
                <c:pt idx="80">
                  <c:v>23.Apr.2007</c:v>
                </c:pt>
                <c:pt idx="81">
                  <c:v>24.Apr.2007</c:v>
                </c:pt>
                <c:pt idx="82">
                  <c:v>25.Apr.2007</c:v>
                </c:pt>
                <c:pt idx="83">
                  <c:v>26.Apr.2007</c:v>
                </c:pt>
                <c:pt idx="84">
                  <c:v>27.Apr.2007</c:v>
                </c:pt>
                <c:pt idx="85">
                  <c:v>30.Apr.2007</c:v>
                </c:pt>
                <c:pt idx="86">
                  <c:v>01.May.2007</c:v>
                </c:pt>
                <c:pt idx="87">
                  <c:v>02.May.2007</c:v>
                </c:pt>
                <c:pt idx="88">
                  <c:v>03.May.2007</c:v>
                </c:pt>
                <c:pt idx="89">
                  <c:v>04.May.2007</c:v>
                </c:pt>
                <c:pt idx="90">
                  <c:v>07.May.2007</c:v>
                </c:pt>
                <c:pt idx="91">
                  <c:v>08.May.2007</c:v>
                </c:pt>
                <c:pt idx="92">
                  <c:v>09.May.2007</c:v>
                </c:pt>
                <c:pt idx="93">
                  <c:v>10.May.2007</c:v>
                </c:pt>
                <c:pt idx="94">
                  <c:v>11.May.2007</c:v>
                </c:pt>
                <c:pt idx="95">
                  <c:v>14.May.2007</c:v>
                </c:pt>
                <c:pt idx="96">
                  <c:v>15.May.2007</c:v>
                </c:pt>
                <c:pt idx="97">
                  <c:v>16.May.2007</c:v>
                </c:pt>
                <c:pt idx="98">
                  <c:v>17.May.2007</c:v>
                </c:pt>
                <c:pt idx="99">
                  <c:v>18.May.2007</c:v>
                </c:pt>
                <c:pt idx="100">
                  <c:v>21.May.2007</c:v>
                </c:pt>
                <c:pt idx="101">
                  <c:v>22.May.2007</c:v>
                </c:pt>
                <c:pt idx="102">
                  <c:v>23.May.2007</c:v>
                </c:pt>
                <c:pt idx="103">
                  <c:v>24.May.2007</c:v>
                </c:pt>
                <c:pt idx="104">
                  <c:v>25.May.2007</c:v>
                </c:pt>
                <c:pt idx="105">
                  <c:v>28.May.2007</c:v>
                </c:pt>
                <c:pt idx="106">
                  <c:v>29.May.2007</c:v>
                </c:pt>
                <c:pt idx="107">
                  <c:v>30.May.2007</c:v>
                </c:pt>
                <c:pt idx="108">
                  <c:v>31.May.2007</c:v>
                </c:pt>
                <c:pt idx="109">
                  <c:v>01.Jun.2007</c:v>
                </c:pt>
                <c:pt idx="110">
                  <c:v>04.Jun.2007</c:v>
                </c:pt>
                <c:pt idx="111">
                  <c:v>05Jun.2007</c:v>
                </c:pt>
                <c:pt idx="112">
                  <c:v>06.Jun.2007</c:v>
                </c:pt>
                <c:pt idx="113">
                  <c:v>07.Jun.2007</c:v>
                </c:pt>
                <c:pt idx="114">
                  <c:v>08.Jun.2007</c:v>
                </c:pt>
                <c:pt idx="115">
                  <c:v>11.Jun.2007</c:v>
                </c:pt>
                <c:pt idx="116">
                  <c:v>12.Jun.2007</c:v>
                </c:pt>
                <c:pt idx="117">
                  <c:v>13.Jun.2007</c:v>
                </c:pt>
                <c:pt idx="118">
                  <c:v>14.Jun.2007</c:v>
                </c:pt>
                <c:pt idx="119">
                  <c:v>15.Jun.2007</c:v>
                </c:pt>
                <c:pt idx="120">
                  <c:v>18.Jun.2007</c:v>
                </c:pt>
                <c:pt idx="121">
                  <c:v>19.Jun.2007</c:v>
                </c:pt>
                <c:pt idx="122">
                  <c:v>20.Jun.2007</c:v>
                </c:pt>
                <c:pt idx="123">
                  <c:v>21.Jun.2007</c:v>
                </c:pt>
                <c:pt idx="124">
                  <c:v>22.Jun.2007</c:v>
                </c:pt>
                <c:pt idx="125">
                  <c:v>25.Jun.2007</c:v>
                </c:pt>
                <c:pt idx="126">
                  <c:v>26.Jun.2007</c:v>
                </c:pt>
                <c:pt idx="127">
                  <c:v>27.Jun.2007</c:v>
                </c:pt>
                <c:pt idx="128">
                  <c:v>28.Jun.2007</c:v>
                </c:pt>
                <c:pt idx="129">
                  <c:v>29.Jun.2007</c:v>
                </c:pt>
                <c:pt idx="130">
                  <c:v>02.Jul.2007</c:v>
                </c:pt>
                <c:pt idx="131">
                  <c:v>03.Jul.2007</c:v>
                </c:pt>
                <c:pt idx="132">
                  <c:v>04.Jul.2007</c:v>
                </c:pt>
                <c:pt idx="133">
                  <c:v>05.Jul.2007</c:v>
                </c:pt>
                <c:pt idx="134">
                  <c:v>06.Jul.2007</c:v>
                </c:pt>
                <c:pt idx="135">
                  <c:v>09.Jul.2007</c:v>
                </c:pt>
                <c:pt idx="136">
                  <c:v>10.Jul.2007</c:v>
                </c:pt>
                <c:pt idx="137">
                  <c:v>11.Jul.2007</c:v>
                </c:pt>
                <c:pt idx="138">
                  <c:v>12.Jul.2007</c:v>
                </c:pt>
                <c:pt idx="139">
                  <c:v>13.Jul.2007</c:v>
                </c:pt>
                <c:pt idx="140">
                  <c:v>16.Jul.2007</c:v>
                </c:pt>
                <c:pt idx="141">
                  <c:v>17.Jul.2007</c:v>
                </c:pt>
                <c:pt idx="142">
                  <c:v>18.Jul.2007</c:v>
                </c:pt>
                <c:pt idx="143">
                  <c:v>19.Jul.2007</c:v>
                </c:pt>
                <c:pt idx="144">
                  <c:v>20.Jul.2007</c:v>
                </c:pt>
                <c:pt idx="145">
                  <c:v>23.Jul.2007</c:v>
                </c:pt>
                <c:pt idx="146">
                  <c:v>24.Jul.2007</c:v>
                </c:pt>
                <c:pt idx="147">
                  <c:v>25.Jul.2007</c:v>
                </c:pt>
                <c:pt idx="148">
                  <c:v>26.Jul.2007</c:v>
                </c:pt>
                <c:pt idx="149">
                  <c:v>27.Jul.2007</c:v>
                </c:pt>
                <c:pt idx="150">
                  <c:v>30.Jul.2007</c:v>
                </c:pt>
                <c:pt idx="151">
                  <c:v>31.Jul.2007</c:v>
                </c:pt>
                <c:pt idx="152">
                  <c:v>01.Aug.2007</c:v>
                </c:pt>
                <c:pt idx="153">
                  <c:v>02.Aug.2007</c:v>
                </c:pt>
                <c:pt idx="154">
                  <c:v>03.Aug.2007</c:v>
                </c:pt>
                <c:pt idx="155">
                  <c:v>06.Aug.2007</c:v>
                </c:pt>
                <c:pt idx="156">
                  <c:v>07.Aug.2007</c:v>
                </c:pt>
                <c:pt idx="157">
                  <c:v>08.Aug.2007</c:v>
                </c:pt>
                <c:pt idx="158">
                  <c:v>09.Aug.2007</c:v>
                </c:pt>
                <c:pt idx="159">
                  <c:v>10.Aug.2007</c:v>
                </c:pt>
                <c:pt idx="160">
                  <c:v>13.Aug.2007</c:v>
                </c:pt>
                <c:pt idx="161">
                  <c:v>14.Aug.2007</c:v>
                </c:pt>
                <c:pt idx="162">
                  <c:v>15.Aug.2007</c:v>
                </c:pt>
                <c:pt idx="163">
                  <c:v>16.Aug.2007</c:v>
                </c:pt>
                <c:pt idx="164">
                  <c:v>17.Aug.2007</c:v>
                </c:pt>
                <c:pt idx="165">
                  <c:v>20.Aug.2007</c:v>
                </c:pt>
                <c:pt idx="166">
                  <c:v>21.Aug.2007</c:v>
                </c:pt>
                <c:pt idx="167">
                  <c:v>22.Aug.2007</c:v>
                </c:pt>
                <c:pt idx="168">
                  <c:v>23.Aug.2007</c:v>
                </c:pt>
                <c:pt idx="169">
                  <c:v>24.Aug.2007</c:v>
                </c:pt>
                <c:pt idx="170">
                  <c:v>27.Aug.2007</c:v>
                </c:pt>
                <c:pt idx="171">
                  <c:v>28.Aug.2007</c:v>
                </c:pt>
                <c:pt idx="172">
                  <c:v>29.Aug.2007</c:v>
                </c:pt>
                <c:pt idx="173">
                  <c:v>30.Aug.2007</c:v>
                </c:pt>
                <c:pt idx="174">
                  <c:v>31.Aug.2007</c:v>
                </c:pt>
                <c:pt idx="175">
                  <c:v>03.Sept.2007</c:v>
                </c:pt>
                <c:pt idx="176">
                  <c:v>04.Sept.2007</c:v>
                </c:pt>
                <c:pt idx="177">
                  <c:v>05.Sept.2007</c:v>
                </c:pt>
                <c:pt idx="178">
                  <c:v>06.Sept.2007</c:v>
                </c:pt>
                <c:pt idx="179">
                  <c:v>07.Sept.2007</c:v>
                </c:pt>
                <c:pt idx="180">
                  <c:v>10.Sept.2007</c:v>
                </c:pt>
                <c:pt idx="181">
                  <c:v>11.Sept.2007</c:v>
                </c:pt>
                <c:pt idx="182">
                  <c:v>12.Sept.2007</c:v>
                </c:pt>
                <c:pt idx="183">
                  <c:v>13.Sept.2007</c:v>
                </c:pt>
                <c:pt idx="184">
                  <c:v>14.Sept.2007</c:v>
                </c:pt>
                <c:pt idx="185">
                  <c:v>17.Sept.2007</c:v>
                </c:pt>
                <c:pt idx="186">
                  <c:v>18.Sept.2007</c:v>
                </c:pt>
                <c:pt idx="187">
                  <c:v>19.Sept.2007</c:v>
                </c:pt>
                <c:pt idx="188">
                  <c:v>20.Sept.2007</c:v>
                </c:pt>
                <c:pt idx="189">
                  <c:v>21.Sept.2007</c:v>
                </c:pt>
                <c:pt idx="190">
                  <c:v>24.Sept.2007</c:v>
                </c:pt>
                <c:pt idx="191">
                  <c:v>25.Sept.2007</c:v>
                </c:pt>
                <c:pt idx="192">
                  <c:v>26.Sept.2007</c:v>
                </c:pt>
                <c:pt idx="193">
                  <c:v>27.Sept.2007</c:v>
                </c:pt>
                <c:pt idx="194">
                  <c:v>28.Sept.2007</c:v>
                </c:pt>
                <c:pt idx="195">
                  <c:v>01.Oct.2007</c:v>
                </c:pt>
                <c:pt idx="196">
                  <c:v>02.Oct.2007</c:v>
                </c:pt>
                <c:pt idx="197">
                  <c:v>03.Oct.2007</c:v>
                </c:pt>
                <c:pt idx="198">
                  <c:v>04.Oct.2007</c:v>
                </c:pt>
                <c:pt idx="199">
                  <c:v>05.Oct.2007</c:v>
                </c:pt>
                <c:pt idx="200">
                  <c:v>08.Oct.2007</c:v>
                </c:pt>
                <c:pt idx="201">
                  <c:v>09.Oct.2007</c:v>
                </c:pt>
                <c:pt idx="202">
                  <c:v>10.Oct.2007</c:v>
                </c:pt>
                <c:pt idx="203">
                  <c:v>11.Oct.2007</c:v>
                </c:pt>
                <c:pt idx="204">
                  <c:v>12.Oct.2007</c:v>
                </c:pt>
                <c:pt idx="205">
                  <c:v>15.Oct.2007</c:v>
                </c:pt>
                <c:pt idx="206">
                  <c:v>16.Oct.2007</c:v>
                </c:pt>
                <c:pt idx="207">
                  <c:v>17.Oct.2007</c:v>
                </c:pt>
                <c:pt idx="208">
                  <c:v>18.Oct.2007</c:v>
                </c:pt>
                <c:pt idx="209">
                  <c:v>19.Oct.2007</c:v>
                </c:pt>
                <c:pt idx="210">
                  <c:v>22.Oct.2007</c:v>
                </c:pt>
                <c:pt idx="211">
                  <c:v>23.Oct.2007</c:v>
                </c:pt>
                <c:pt idx="212">
                  <c:v>24.Oct.2007</c:v>
                </c:pt>
                <c:pt idx="213">
                  <c:v>25.Oct.2007</c:v>
                </c:pt>
                <c:pt idx="214">
                  <c:v>26.Oct.2007</c:v>
                </c:pt>
                <c:pt idx="215">
                  <c:v>29.Oct.2007</c:v>
                </c:pt>
                <c:pt idx="216">
                  <c:v>30.Oct.2007</c:v>
                </c:pt>
              </c:strCache>
            </c:strRef>
          </c:cat>
          <c:val>
            <c:numRef>
              <c:f>'Figure 1.2.7'!$C$5:$C$221</c:f>
              <c:numCache>
                <c:formatCode>0.0000</c:formatCode>
                <c:ptCount val="217"/>
                <c:pt idx="0">
                  <c:v>1.9470142602495501E-2</c:v>
                </c:pt>
                <c:pt idx="1">
                  <c:v>1.9124999999999899E-2</c:v>
                </c:pt>
                <c:pt idx="2">
                  <c:v>1.9099999999999999E-2</c:v>
                </c:pt>
                <c:pt idx="3">
                  <c:v>1.88020235294117E-2</c:v>
                </c:pt>
                <c:pt idx="4">
                  <c:v>1.88020235294117E-2</c:v>
                </c:pt>
                <c:pt idx="5">
                  <c:v>2.0003297682709399E-2</c:v>
                </c:pt>
                <c:pt idx="6">
                  <c:v>2.00488413547237E-2</c:v>
                </c:pt>
                <c:pt idx="7">
                  <c:v>2.0007664884135402E-2</c:v>
                </c:pt>
                <c:pt idx="8">
                  <c:v>2.0282085561497298E-2</c:v>
                </c:pt>
                <c:pt idx="9">
                  <c:v>1.98987522281639E-2</c:v>
                </c:pt>
                <c:pt idx="10">
                  <c:v>1.9789839572192498E-2</c:v>
                </c:pt>
                <c:pt idx="11">
                  <c:v>2.01E-2</c:v>
                </c:pt>
                <c:pt idx="12">
                  <c:v>2.01666666666666E-2</c:v>
                </c:pt>
                <c:pt idx="13">
                  <c:v>2.01E-2</c:v>
                </c:pt>
                <c:pt idx="14">
                  <c:v>1.8450000000000001E-2</c:v>
                </c:pt>
                <c:pt idx="15">
                  <c:v>2.0025000000000001E-2</c:v>
                </c:pt>
                <c:pt idx="16">
                  <c:v>1.8599999999999901E-2</c:v>
                </c:pt>
                <c:pt idx="17">
                  <c:v>1.8849999999999902E-2</c:v>
                </c:pt>
                <c:pt idx="18">
                  <c:v>1.8874999999999999E-2</c:v>
                </c:pt>
                <c:pt idx="19">
                  <c:v>1.8950000000000002E-2</c:v>
                </c:pt>
                <c:pt idx="20">
                  <c:v>1.92927736185383E-2</c:v>
                </c:pt>
                <c:pt idx="21">
                  <c:v>1.9412806060606001E-2</c:v>
                </c:pt>
                <c:pt idx="22">
                  <c:v>1.9011877E-2</c:v>
                </c:pt>
                <c:pt idx="23">
                  <c:v>1.9168378999999999E-2</c:v>
                </c:pt>
                <c:pt idx="24">
                  <c:v>1.8845403E-2</c:v>
                </c:pt>
                <c:pt idx="25">
                  <c:v>2.031875E-2</c:v>
                </c:pt>
                <c:pt idx="26">
                  <c:v>2.0418749999999999E-2</c:v>
                </c:pt>
                <c:pt idx="27">
                  <c:v>2.0406250000000001E-2</c:v>
                </c:pt>
                <c:pt idx="28">
                  <c:v>2.0418749999999999E-2</c:v>
                </c:pt>
                <c:pt idx="29">
                  <c:v>2.0406250000000001E-2</c:v>
                </c:pt>
                <c:pt idx="30">
                  <c:v>2.0431250000000001E-2</c:v>
                </c:pt>
                <c:pt idx="31">
                  <c:v>2.0481249999999899E-2</c:v>
                </c:pt>
                <c:pt idx="32">
                  <c:v>2.0431250000000001E-2</c:v>
                </c:pt>
                <c:pt idx="33">
                  <c:v>2.0525000000000002E-2</c:v>
                </c:pt>
                <c:pt idx="34">
                  <c:v>2.035E-2</c:v>
                </c:pt>
                <c:pt idx="35">
                  <c:v>2.03124999999999E-2</c:v>
                </c:pt>
                <c:pt idx="36">
                  <c:v>2.03124999999999E-2</c:v>
                </c:pt>
                <c:pt idx="37">
                  <c:v>2.0174999999999998E-2</c:v>
                </c:pt>
                <c:pt idx="38">
                  <c:v>2.00624999999999E-2</c:v>
                </c:pt>
                <c:pt idx="39">
                  <c:v>2.03598930481283E-2</c:v>
                </c:pt>
                <c:pt idx="40">
                  <c:v>2.1080070394875899E-2</c:v>
                </c:pt>
                <c:pt idx="41">
                  <c:v>2.12177263663554E-2</c:v>
                </c:pt>
                <c:pt idx="42">
                  <c:v>2.2280225988700501E-2</c:v>
                </c:pt>
                <c:pt idx="43">
                  <c:v>2.3131192281740601E-2</c:v>
                </c:pt>
                <c:pt idx="44">
                  <c:v>2.2676666666666598E-2</c:v>
                </c:pt>
                <c:pt idx="45">
                  <c:v>2.3184934086629E-2</c:v>
                </c:pt>
                <c:pt idx="46">
                  <c:v>2.47379679144385E-2</c:v>
                </c:pt>
                <c:pt idx="47">
                  <c:v>2.4386096256684399E-2</c:v>
                </c:pt>
                <c:pt idx="48">
                  <c:v>2.4169684632969701E-2</c:v>
                </c:pt>
                <c:pt idx="49">
                  <c:v>2.3611073861747999E-2</c:v>
                </c:pt>
                <c:pt idx="50">
                  <c:v>2.3924999999999998E-2</c:v>
                </c:pt>
                <c:pt idx="51">
                  <c:v>2.1912500000000001E-2</c:v>
                </c:pt>
                <c:pt idx="52">
                  <c:v>2.1250000000000002E-2</c:v>
                </c:pt>
                <c:pt idx="53">
                  <c:v>2.1250000000000002E-2</c:v>
                </c:pt>
                <c:pt idx="54">
                  <c:v>2.3632500000000001E-2</c:v>
                </c:pt>
                <c:pt idx="55">
                  <c:v>2.3400000000000001E-2</c:v>
                </c:pt>
                <c:pt idx="56">
                  <c:v>2.2583333333333198E-2</c:v>
                </c:pt>
                <c:pt idx="57">
                  <c:v>2.23E-2</c:v>
                </c:pt>
                <c:pt idx="58">
                  <c:v>2.1846666666666702E-2</c:v>
                </c:pt>
                <c:pt idx="59">
                  <c:v>2.3152123931236501E-2</c:v>
                </c:pt>
                <c:pt idx="60">
                  <c:v>2.1975000000000001E-2</c:v>
                </c:pt>
                <c:pt idx="61">
                  <c:v>2.1874999999999999E-2</c:v>
                </c:pt>
                <c:pt idx="62">
                  <c:v>2.2399999999999899E-2</c:v>
                </c:pt>
                <c:pt idx="63">
                  <c:v>2.23E-2</c:v>
                </c:pt>
                <c:pt idx="64">
                  <c:v>2.2450000000000001E-2</c:v>
                </c:pt>
                <c:pt idx="65">
                  <c:v>2.2516666666666699E-2</c:v>
                </c:pt>
                <c:pt idx="66">
                  <c:v>2.2516666666666699E-2</c:v>
                </c:pt>
                <c:pt idx="67">
                  <c:v>2.2466666666666701E-2</c:v>
                </c:pt>
                <c:pt idx="68">
                  <c:v>2.2499999999999999E-2</c:v>
                </c:pt>
                <c:pt idx="69">
                  <c:v>2.2499999999999999E-2</c:v>
                </c:pt>
                <c:pt idx="70">
                  <c:v>2.2499999999999999E-2</c:v>
                </c:pt>
                <c:pt idx="71">
                  <c:v>2.2637798573975E-2</c:v>
                </c:pt>
                <c:pt idx="72">
                  <c:v>2.283E-2</c:v>
                </c:pt>
                <c:pt idx="73">
                  <c:v>2.2665586452762902E-2</c:v>
                </c:pt>
                <c:pt idx="74">
                  <c:v>2.2696666666666698E-2</c:v>
                </c:pt>
                <c:pt idx="75">
                  <c:v>2.27466666666667E-2</c:v>
                </c:pt>
                <c:pt idx="76">
                  <c:v>2.2052499999999999E-2</c:v>
                </c:pt>
                <c:pt idx="77">
                  <c:v>2.2027499999999998E-2</c:v>
                </c:pt>
                <c:pt idx="78">
                  <c:v>2.2137500000000001E-2</c:v>
                </c:pt>
                <c:pt idx="79">
                  <c:v>2.2073333333333299E-2</c:v>
                </c:pt>
                <c:pt idx="80">
                  <c:v>2.2009999999999901E-2</c:v>
                </c:pt>
                <c:pt idx="81">
                  <c:v>2.1537500000000001E-2</c:v>
                </c:pt>
                <c:pt idx="82">
                  <c:v>2.1586666666666601E-2</c:v>
                </c:pt>
                <c:pt idx="83">
                  <c:v>2.1686666666666701E-2</c:v>
                </c:pt>
                <c:pt idx="84">
                  <c:v>2.189E-2</c:v>
                </c:pt>
                <c:pt idx="85">
                  <c:v>2.2176666666666699E-2</c:v>
                </c:pt>
                <c:pt idx="86">
                  <c:v>2.2550000000000001E-2</c:v>
                </c:pt>
                <c:pt idx="87">
                  <c:v>2.25666666666667E-2</c:v>
                </c:pt>
                <c:pt idx="88">
                  <c:v>2.2679999999999999E-2</c:v>
                </c:pt>
                <c:pt idx="89">
                  <c:v>2.2425E-2</c:v>
                </c:pt>
                <c:pt idx="90">
                  <c:v>2.2425E-2</c:v>
                </c:pt>
                <c:pt idx="91">
                  <c:v>2.2766666666666699E-2</c:v>
                </c:pt>
                <c:pt idx="92">
                  <c:v>2.3033333333333302E-2</c:v>
                </c:pt>
                <c:pt idx="93">
                  <c:v>2.3266666666666599E-2</c:v>
                </c:pt>
                <c:pt idx="94">
                  <c:v>2.35833333333333E-2</c:v>
                </c:pt>
                <c:pt idx="95">
                  <c:v>2.35E-2</c:v>
                </c:pt>
                <c:pt idx="96">
                  <c:v>2.36875E-2</c:v>
                </c:pt>
                <c:pt idx="97">
                  <c:v>2.37666666666667E-2</c:v>
                </c:pt>
                <c:pt idx="98">
                  <c:v>2.3788770053475902E-2</c:v>
                </c:pt>
                <c:pt idx="99">
                  <c:v>2.3815436720142601E-2</c:v>
                </c:pt>
                <c:pt idx="100">
                  <c:v>2.3099999999999999E-2</c:v>
                </c:pt>
                <c:pt idx="101">
                  <c:v>2.2866666666666601E-2</c:v>
                </c:pt>
                <c:pt idx="102">
                  <c:v>2.28166666666667E-2</c:v>
                </c:pt>
                <c:pt idx="103">
                  <c:v>2.3133333333333301E-2</c:v>
                </c:pt>
                <c:pt idx="104">
                  <c:v>2.3E-2</c:v>
                </c:pt>
                <c:pt idx="105">
                  <c:v>2.3E-2</c:v>
                </c:pt>
                <c:pt idx="106">
                  <c:v>2.29E-2</c:v>
                </c:pt>
                <c:pt idx="107">
                  <c:v>2.2995614035087701E-2</c:v>
                </c:pt>
                <c:pt idx="108">
                  <c:v>2.2950000000000002E-2</c:v>
                </c:pt>
                <c:pt idx="109">
                  <c:v>2.2433333333333302E-2</c:v>
                </c:pt>
                <c:pt idx="110">
                  <c:v>2.2283333333333301E-2</c:v>
                </c:pt>
                <c:pt idx="111">
                  <c:v>2.2233333333333299E-2</c:v>
                </c:pt>
                <c:pt idx="112">
                  <c:v>2.22125E-2</c:v>
                </c:pt>
                <c:pt idx="113">
                  <c:v>2.35E-2</c:v>
                </c:pt>
                <c:pt idx="114">
                  <c:v>2.4264912280701802E-2</c:v>
                </c:pt>
                <c:pt idx="115">
                  <c:v>2.3199999999999998E-2</c:v>
                </c:pt>
                <c:pt idx="116">
                  <c:v>2.38245614035088E-2</c:v>
                </c:pt>
                <c:pt idx="117">
                  <c:v>2.3669298245614E-2</c:v>
                </c:pt>
                <c:pt idx="118">
                  <c:v>2.2700000000000001E-2</c:v>
                </c:pt>
                <c:pt idx="119">
                  <c:v>2.2266666666666601E-2</c:v>
                </c:pt>
                <c:pt idx="120">
                  <c:v>2.2003333333333298E-2</c:v>
                </c:pt>
                <c:pt idx="121">
                  <c:v>2.2491228070175302E-2</c:v>
                </c:pt>
                <c:pt idx="122">
                  <c:v>2.18E-2</c:v>
                </c:pt>
                <c:pt idx="123">
                  <c:v>2.2349999999999998E-2</c:v>
                </c:pt>
                <c:pt idx="124">
                  <c:v>2.2499999999999999E-2</c:v>
                </c:pt>
                <c:pt idx="125">
                  <c:v>2.3125E-2</c:v>
                </c:pt>
                <c:pt idx="126">
                  <c:v>2.3316666666666701E-2</c:v>
                </c:pt>
                <c:pt idx="127">
                  <c:v>2.3716666666666601E-2</c:v>
                </c:pt>
                <c:pt idx="128">
                  <c:v>2.3E-2</c:v>
                </c:pt>
                <c:pt idx="129">
                  <c:v>2.32333333333333E-2</c:v>
                </c:pt>
                <c:pt idx="130">
                  <c:v>2.33333333333333E-2</c:v>
                </c:pt>
                <c:pt idx="131">
                  <c:v>2.3664912280701798E-2</c:v>
                </c:pt>
                <c:pt idx="132">
                  <c:v>2.3528947368421101E-2</c:v>
                </c:pt>
                <c:pt idx="133">
                  <c:v>2.3526315789473701E-2</c:v>
                </c:pt>
                <c:pt idx="134">
                  <c:v>2.3807894736842101E-2</c:v>
                </c:pt>
                <c:pt idx="135">
                  <c:v>2.38701754385965E-2</c:v>
                </c:pt>
                <c:pt idx="136">
                  <c:v>2.4358771929824601E-2</c:v>
                </c:pt>
                <c:pt idx="137">
                  <c:v>2.495E-2</c:v>
                </c:pt>
                <c:pt idx="138">
                  <c:v>2.495E-2</c:v>
                </c:pt>
                <c:pt idx="139">
                  <c:v>2.4971601200268399E-2</c:v>
                </c:pt>
                <c:pt idx="140">
                  <c:v>2.4931320290480299E-2</c:v>
                </c:pt>
                <c:pt idx="141">
                  <c:v>2.5971323157894698E-2</c:v>
                </c:pt>
                <c:pt idx="142">
                  <c:v>2.66464512280702E-2</c:v>
                </c:pt>
                <c:pt idx="143">
                  <c:v>2.5950000000000001E-2</c:v>
                </c:pt>
                <c:pt idx="144">
                  <c:v>2.7623986666666701E-2</c:v>
                </c:pt>
                <c:pt idx="145">
                  <c:v>2.8025000000000001E-2</c:v>
                </c:pt>
                <c:pt idx="146">
                  <c:v>3.0432043559102701E-2</c:v>
                </c:pt>
                <c:pt idx="147">
                  <c:v>3.0604313666954298E-2</c:v>
                </c:pt>
                <c:pt idx="148">
                  <c:v>3.2716666666666699E-2</c:v>
                </c:pt>
                <c:pt idx="149">
                  <c:v>3.2325E-2</c:v>
                </c:pt>
                <c:pt idx="150">
                  <c:v>3.56057467893778E-2</c:v>
                </c:pt>
                <c:pt idx="151">
                  <c:v>3.5900000000000001E-2</c:v>
                </c:pt>
                <c:pt idx="152">
                  <c:v>3.6216666666666703E-2</c:v>
                </c:pt>
                <c:pt idx="153">
                  <c:v>4.0578408110440001E-2</c:v>
                </c:pt>
                <c:pt idx="154">
                  <c:v>4.0803408110439997E-2</c:v>
                </c:pt>
                <c:pt idx="155">
                  <c:v>4.2786842105263199E-2</c:v>
                </c:pt>
                <c:pt idx="156">
                  <c:v>4.5521929824561401E-2</c:v>
                </c:pt>
                <c:pt idx="157">
                  <c:v>4.3749122807017503E-2</c:v>
                </c:pt>
                <c:pt idx="158">
                  <c:v>4.1700000000000001E-2</c:v>
                </c:pt>
                <c:pt idx="159">
                  <c:v>4.5696774038922403E-2</c:v>
                </c:pt>
                <c:pt idx="160">
                  <c:v>4.56801073722558E-2</c:v>
                </c:pt>
                <c:pt idx="161">
                  <c:v>4.5950282810852297E-2</c:v>
                </c:pt>
                <c:pt idx="162">
                  <c:v>4.6246692551049802E-2</c:v>
                </c:pt>
                <c:pt idx="163">
                  <c:v>5.0919129278113297E-2</c:v>
                </c:pt>
                <c:pt idx="164">
                  <c:v>5.0722418751797498E-2</c:v>
                </c:pt>
                <c:pt idx="165">
                  <c:v>5.0204496213210603E-2</c:v>
                </c:pt>
                <c:pt idx="166">
                  <c:v>5.0037829546544003E-2</c:v>
                </c:pt>
                <c:pt idx="167">
                  <c:v>4.8072095197008897E-2</c:v>
                </c:pt>
                <c:pt idx="168">
                  <c:v>4.7678167241875201E-2</c:v>
                </c:pt>
                <c:pt idx="169">
                  <c:v>4.7554222989166901E-2</c:v>
                </c:pt>
                <c:pt idx="170">
                  <c:v>4.7554222989166901E-2</c:v>
                </c:pt>
                <c:pt idx="171">
                  <c:v>4.7855100182149397E-2</c:v>
                </c:pt>
                <c:pt idx="172">
                  <c:v>4.7802468603202003E-2</c:v>
                </c:pt>
                <c:pt idx="173">
                  <c:v>4.7834924743552901E-2</c:v>
                </c:pt>
                <c:pt idx="174">
                  <c:v>4.3499999999999997E-2</c:v>
                </c:pt>
                <c:pt idx="175">
                  <c:v>4.4598178506375201E-2</c:v>
                </c:pt>
                <c:pt idx="176">
                  <c:v>4.4349362477231202E-2</c:v>
                </c:pt>
                <c:pt idx="177">
                  <c:v>4.2835112884670699E-2</c:v>
                </c:pt>
                <c:pt idx="178">
                  <c:v>4.3828659764164501E-2</c:v>
                </c:pt>
                <c:pt idx="179">
                  <c:v>4.4392694851883803E-2</c:v>
                </c:pt>
                <c:pt idx="180">
                  <c:v>4.1349999999999998E-2</c:v>
                </c:pt>
                <c:pt idx="181">
                  <c:v>4.4500877192982499E-2</c:v>
                </c:pt>
                <c:pt idx="182">
                  <c:v>4.4213157894736801E-2</c:v>
                </c:pt>
                <c:pt idx="183">
                  <c:v>4.3499122807017503E-2</c:v>
                </c:pt>
                <c:pt idx="184">
                  <c:v>4.3187719298245601E-2</c:v>
                </c:pt>
                <c:pt idx="185">
                  <c:v>4.3981291343111899E-2</c:v>
                </c:pt>
                <c:pt idx="186">
                  <c:v>4.38545105934234E-2</c:v>
                </c:pt>
                <c:pt idx="187">
                  <c:v>4.19E-2</c:v>
                </c:pt>
                <c:pt idx="188">
                  <c:v>4.3279843735020598E-2</c:v>
                </c:pt>
                <c:pt idx="189">
                  <c:v>4.5673703384143401E-2</c:v>
                </c:pt>
                <c:pt idx="190">
                  <c:v>4.5372826191161002E-2</c:v>
                </c:pt>
                <c:pt idx="191">
                  <c:v>4.6303484804908403E-2</c:v>
                </c:pt>
                <c:pt idx="192">
                  <c:v>4.5985940945259297E-2</c:v>
                </c:pt>
                <c:pt idx="193">
                  <c:v>4.7514495254529797E-2</c:v>
                </c:pt>
                <c:pt idx="194">
                  <c:v>5.0555267951298999E-2</c:v>
                </c:pt>
                <c:pt idx="195">
                  <c:v>4.8050000000000002E-2</c:v>
                </c:pt>
                <c:pt idx="196">
                  <c:v>4.8050000000000002E-2</c:v>
                </c:pt>
                <c:pt idx="197">
                  <c:v>6.17419566676254E-2</c:v>
                </c:pt>
                <c:pt idx="198">
                  <c:v>6.2606250000000002E-2</c:v>
                </c:pt>
                <c:pt idx="199">
                  <c:v>6.4545642795513405E-2</c:v>
                </c:pt>
                <c:pt idx="200">
                  <c:v>5.9924999999999999E-2</c:v>
                </c:pt>
                <c:pt idx="201">
                  <c:v>4.79749999999999E-2</c:v>
                </c:pt>
                <c:pt idx="202">
                  <c:v>4.45985811523344E-2</c:v>
                </c:pt>
                <c:pt idx="203">
                  <c:v>4.1000000000000002E-2</c:v>
                </c:pt>
                <c:pt idx="204">
                  <c:v>4.2922826191161001E-2</c:v>
                </c:pt>
                <c:pt idx="205">
                  <c:v>4.2887738471862703E-2</c:v>
                </c:pt>
                <c:pt idx="206">
                  <c:v>4.5100000000000001E-2</c:v>
                </c:pt>
                <c:pt idx="207">
                  <c:v>4.5914317898571602E-2</c:v>
                </c:pt>
                <c:pt idx="208">
                  <c:v>4.7112500000000002E-2</c:v>
                </c:pt>
                <c:pt idx="209">
                  <c:v>5.0737499999999901E-2</c:v>
                </c:pt>
                <c:pt idx="210">
                  <c:v>5.0689363435912203E-2</c:v>
                </c:pt>
                <c:pt idx="211">
                  <c:v>4.91674336113508E-2</c:v>
                </c:pt>
                <c:pt idx="212">
                  <c:v>4.9840811044003501E-2</c:v>
                </c:pt>
                <c:pt idx="213">
                  <c:v>4.9336425079091202E-2</c:v>
                </c:pt>
                <c:pt idx="214">
                  <c:v>4.8130284728213998E-2</c:v>
                </c:pt>
                <c:pt idx="215">
                  <c:v>4.7656696385773203E-2</c:v>
                </c:pt>
                <c:pt idx="216">
                  <c:v>4.7656696385773203E-2</c:v>
                </c:pt>
              </c:numCache>
            </c:numRef>
          </c:val>
          <c:smooth val="0"/>
          <c:extLst>
            <c:ext xmlns:c16="http://schemas.microsoft.com/office/drawing/2014/chart" uri="{C3380CC4-5D6E-409C-BE32-E72D297353CC}">
              <c16:uniqueId val="{00000000-4191-434A-8827-68F79730E301}"/>
            </c:ext>
          </c:extLst>
        </c:ser>
        <c:ser>
          <c:idx val="1"/>
          <c:order val="1"/>
          <c:tx>
            <c:strRef>
              <c:f>'Figure 1.2.7'!$D$4</c:f>
              <c:strCache>
                <c:ptCount val="1"/>
                <c:pt idx="0">
                  <c:v>TuranAlemBank</c:v>
                </c:pt>
              </c:strCache>
            </c:strRef>
          </c:tx>
          <c:spPr>
            <a:ln w="38100">
              <a:solidFill>
                <a:srgbClr val="FF9900"/>
              </a:solidFill>
              <a:prstDash val="solid"/>
            </a:ln>
          </c:spPr>
          <c:marker>
            <c:symbol val="none"/>
          </c:marker>
          <c:cat>
            <c:strRef>
              <c:f>'Figure 1.2.7'!$B$5:$B$221</c:f>
              <c:strCache>
                <c:ptCount val="217"/>
                <c:pt idx="0">
                  <c:v>01.Jan.2007</c:v>
                </c:pt>
                <c:pt idx="1">
                  <c:v>02.Jan.2007</c:v>
                </c:pt>
                <c:pt idx="2">
                  <c:v>03.Jan.2007</c:v>
                </c:pt>
                <c:pt idx="3">
                  <c:v>04.Jan.2007</c:v>
                </c:pt>
                <c:pt idx="4">
                  <c:v>05.Jan.2007</c:v>
                </c:pt>
                <c:pt idx="5">
                  <c:v>08.Jan.2007</c:v>
                </c:pt>
                <c:pt idx="6">
                  <c:v>09.Jan.2007</c:v>
                </c:pt>
                <c:pt idx="7">
                  <c:v>10.Jan.2007</c:v>
                </c:pt>
                <c:pt idx="8">
                  <c:v>11.Jan.2007</c:v>
                </c:pt>
                <c:pt idx="9">
                  <c:v>12.Jan.2007</c:v>
                </c:pt>
                <c:pt idx="10">
                  <c:v>15.Jan.2007</c:v>
                </c:pt>
                <c:pt idx="11">
                  <c:v>16.Jan.2007</c:v>
                </c:pt>
                <c:pt idx="12">
                  <c:v>17.Jan.2007</c:v>
                </c:pt>
                <c:pt idx="13">
                  <c:v>18.Jan.2007</c:v>
                </c:pt>
                <c:pt idx="14">
                  <c:v>19.Jan.2007</c:v>
                </c:pt>
                <c:pt idx="15">
                  <c:v>22.Jan.2007</c:v>
                </c:pt>
                <c:pt idx="16">
                  <c:v>23.Jan.2007</c:v>
                </c:pt>
                <c:pt idx="17">
                  <c:v>24.Jan.2007</c:v>
                </c:pt>
                <c:pt idx="18">
                  <c:v>25.Jan.2007</c:v>
                </c:pt>
                <c:pt idx="19">
                  <c:v>26.Jan.2007</c:v>
                </c:pt>
                <c:pt idx="20">
                  <c:v>29.Jan.2007</c:v>
                </c:pt>
                <c:pt idx="21">
                  <c:v>30.Jan.2007</c:v>
                </c:pt>
                <c:pt idx="22">
                  <c:v>31.Jan.2007</c:v>
                </c:pt>
                <c:pt idx="23">
                  <c:v>01.Feb.2007</c:v>
                </c:pt>
                <c:pt idx="24">
                  <c:v>02.Feb.2007</c:v>
                </c:pt>
                <c:pt idx="25">
                  <c:v>05.Feb.2007</c:v>
                </c:pt>
                <c:pt idx="26">
                  <c:v>06.Feb.2007</c:v>
                </c:pt>
                <c:pt idx="27">
                  <c:v>07.Feb.2007</c:v>
                </c:pt>
                <c:pt idx="28">
                  <c:v>08.Feb.2007</c:v>
                </c:pt>
                <c:pt idx="29">
                  <c:v>09.Feb.2007</c:v>
                </c:pt>
                <c:pt idx="30">
                  <c:v>12.Feb.2007</c:v>
                </c:pt>
                <c:pt idx="31">
                  <c:v>13.Feb.2007</c:v>
                </c:pt>
                <c:pt idx="32">
                  <c:v>14.Feb.2007</c:v>
                </c:pt>
                <c:pt idx="33">
                  <c:v>15.Feb.2007</c:v>
                </c:pt>
                <c:pt idx="34">
                  <c:v>16.Feb.2007</c:v>
                </c:pt>
                <c:pt idx="35">
                  <c:v>19.Feb.2007</c:v>
                </c:pt>
                <c:pt idx="36">
                  <c:v>20.Feb.2007</c:v>
                </c:pt>
                <c:pt idx="37">
                  <c:v>21.Feb.2007</c:v>
                </c:pt>
                <c:pt idx="38">
                  <c:v>22.Feb.2007</c:v>
                </c:pt>
                <c:pt idx="39">
                  <c:v>23.Feb.2007</c:v>
                </c:pt>
                <c:pt idx="40">
                  <c:v>26.Feb.2007</c:v>
                </c:pt>
                <c:pt idx="41">
                  <c:v>27.Feb.2007</c:v>
                </c:pt>
                <c:pt idx="42">
                  <c:v>28.Feb.2007</c:v>
                </c:pt>
                <c:pt idx="43">
                  <c:v>01.Mar.2007</c:v>
                </c:pt>
                <c:pt idx="44">
                  <c:v>02.Mar.2007</c:v>
                </c:pt>
                <c:pt idx="45">
                  <c:v>05.Mar.2007</c:v>
                </c:pt>
                <c:pt idx="46">
                  <c:v>06.Mar.2007</c:v>
                </c:pt>
                <c:pt idx="47">
                  <c:v>07.Mar.2007</c:v>
                </c:pt>
                <c:pt idx="48">
                  <c:v>08.Mar.2007</c:v>
                </c:pt>
                <c:pt idx="49">
                  <c:v>09.Mar.2007</c:v>
                </c:pt>
                <c:pt idx="50">
                  <c:v>12.Mar.2007</c:v>
                </c:pt>
                <c:pt idx="51">
                  <c:v>13.Mar.2007</c:v>
                </c:pt>
                <c:pt idx="52">
                  <c:v>14.Mar.2007</c:v>
                </c:pt>
                <c:pt idx="53">
                  <c:v>15.Mar.2007</c:v>
                </c:pt>
                <c:pt idx="54">
                  <c:v>16.Mar.2007</c:v>
                </c:pt>
                <c:pt idx="55">
                  <c:v>19.Mar.2007</c:v>
                </c:pt>
                <c:pt idx="56">
                  <c:v>20.Mar.2007</c:v>
                </c:pt>
                <c:pt idx="57">
                  <c:v>21.Mar.2007</c:v>
                </c:pt>
                <c:pt idx="58">
                  <c:v>22.Mar.2007</c:v>
                </c:pt>
                <c:pt idx="59">
                  <c:v>23.Mar.2007</c:v>
                </c:pt>
                <c:pt idx="60">
                  <c:v>26.Mar.2007</c:v>
                </c:pt>
                <c:pt idx="61">
                  <c:v>27.Mar.2007</c:v>
                </c:pt>
                <c:pt idx="62">
                  <c:v>28.Mar.2007</c:v>
                </c:pt>
                <c:pt idx="63">
                  <c:v>29.Mar.2007</c:v>
                </c:pt>
                <c:pt idx="64">
                  <c:v>30.Mar.2007</c:v>
                </c:pt>
                <c:pt idx="65">
                  <c:v>02.Apr.2007</c:v>
                </c:pt>
                <c:pt idx="66">
                  <c:v>03.Apr.2007</c:v>
                </c:pt>
                <c:pt idx="67">
                  <c:v>04.Apr.2007</c:v>
                </c:pt>
                <c:pt idx="68">
                  <c:v>05.Apr.2007</c:v>
                </c:pt>
                <c:pt idx="69">
                  <c:v>06.Apr.2007</c:v>
                </c:pt>
                <c:pt idx="70">
                  <c:v>09.Apr.2007</c:v>
                </c:pt>
                <c:pt idx="71">
                  <c:v>10.Apr.2007</c:v>
                </c:pt>
                <c:pt idx="72">
                  <c:v>11.Apr.2007</c:v>
                </c:pt>
                <c:pt idx="73">
                  <c:v>12.Apr.2007</c:v>
                </c:pt>
                <c:pt idx="74">
                  <c:v>13.Apr.2007</c:v>
                </c:pt>
                <c:pt idx="75">
                  <c:v>16.Apr.2007</c:v>
                </c:pt>
                <c:pt idx="76">
                  <c:v>17.Apr.2007</c:v>
                </c:pt>
                <c:pt idx="77">
                  <c:v>18.Apr.2007</c:v>
                </c:pt>
                <c:pt idx="78">
                  <c:v>19.Apr.2007</c:v>
                </c:pt>
                <c:pt idx="79">
                  <c:v>20.Apr.2007</c:v>
                </c:pt>
                <c:pt idx="80">
                  <c:v>23.Apr.2007</c:v>
                </c:pt>
                <c:pt idx="81">
                  <c:v>24.Apr.2007</c:v>
                </c:pt>
                <c:pt idx="82">
                  <c:v>25.Apr.2007</c:v>
                </c:pt>
                <c:pt idx="83">
                  <c:v>26.Apr.2007</c:v>
                </c:pt>
                <c:pt idx="84">
                  <c:v>27.Apr.2007</c:v>
                </c:pt>
                <c:pt idx="85">
                  <c:v>30.Apr.2007</c:v>
                </c:pt>
                <c:pt idx="86">
                  <c:v>01.May.2007</c:v>
                </c:pt>
                <c:pt idx="87">
                  <c:v>02.May.2007</c:v>
                </c:pt>
                <c:pt idx="88">
                  <c:v>03.May.2007</c:v>
                </c:pt>
                <c:pt idx="89">
                  <c:v>04.May.2007</c:v>
                </c:pt>
                <c:pt idx="90">
                  <c:v>07.May.2007</c:v>
                </c:pt>
                <c:pt idx="91">
                  <c:v>08.May.2007</c:v>
                </c:pt>
                <c:pt idx="92">
                  <c:v>09.May.2007</c:v>
                </c:pt>
                <c:pt idx="93">
                  <c:v>10.May.2007</c:v>
                </c:pt>
                <c:pt idx="94">
                  <c:v>11.May.2007</c:v>
                </c:pt>
                <c:pt idx="95">
                  <c:v>14.May.2007</c:v>
                </c:pt>
                <c:pt idx="96">
                  <c:v>15.May.2007</c:v>
                </c:pt>
                <c:pt idx="97">
                  <c:v>16.May.2007</c:v>
                </c:pt>
                <c:pt idx="98">
                  <c:v>17.May.2007</c:v>
                </c:pt>
                <c:pt idx="99">
                  <c:v>18.May.2007</c:v>
                </c:pt>
                <c:pt idx="100">
                  <c:v>21.May.2007</c:v>
                </c:pt>
                <c:pt idx="101">
                  <c:v>22.May.2007</c:v>
                </c:pt>
                <c:pt idx="102">
                  <c:v>23.May.2007</c:v>
                </c:pt>
                <c:pt idx="103">
                  <c:v>24.May.2007</c:v>
                </c:pt>
                <c:pt idx="104">
                  <c:v>25.May.2007</c:v>
                </c:pt>
                <c:pt idx="105">
                  <c:v>28.May.2007</c:v>
                </c:pt>
                <c:pt idx="106">
                  <c:v>29.May.2007</c:v>
                </c:pt>
                <c:pt idx="107">
                  <c:v>30.May.2007</c:v>
                </c:pt>
                <c:pt idx="108">
                  <c:v>31.May.2007</c:v>
                </c:pt>
                <c:pt idx="109">
                  <c:v>01.Jun.2007</c:v>
                </c:pt>
                <c:pt idx="110">
                  <c:v>04.Jun.2007</c:v>
                </c:pt>
                <c:pt idx="111">
                  <c:v>05Jun.2007</c:v>
                </c:pt>
                <c:pt idx="112">
                  <c:v>06.Jun.2007</c:v>
                </c:pt>
                <c:pt idx="113">
                  <c:v>07.Jun.2007</c:v>
                </c:pt>
                <c:pt idx="114">
                  <c:v>08.Jun.2007</c:v>
                </c:pt>
                <c:pt idx="115">
                  <c:v>11.Jun.2007</c:v>
                </c:pt>
                <c:pt idx="116">
                  <c:v>12.Jun.2007</c:v>
                </c:pt>
                <c:pt idx="117">
                  <c:v>13.Jun.2007</c:v>
                </c:pt>
                <c:pt idx="118">
                  <c:v>14.Jun.2007</c:v>
                </c:pt>
                <c:pt idx="119">
                  <c:v>15.Jun.2007</c:v>
                </c:pt>
                <c:pt idx="120">
                  <c:v>18.Jun.2007</c:v>
                </c:pt>
                <c:pt idx="121">
                  <c:v>19.Jun.2007</c:v>
                </c:pt>
                <c:pt idx="122">
                  <c:v>20.Jun.2007</c:v>
                </c:pt>
                <c:pt idx="123">
                  <c:v>21.Jun.2007</c:v>
                </c:pt>
                <c:pt idx="124">
                  <c:v>22.Jun.2007</c:v>
                </c:pt>
                <c:pt idx="125">
                  <c:v>25.Jun.2007</c:v>
                </c:pt>
                <c:pt idx="126">
                  <c:v>26.Jun.2007</c:v>
                </c:pt>
                <c:pt idx="127">
                  <c:v>27.Jun.2007</c:v>
                </c:pt>
                <c:pt idx="128">
                  <c:v>28.Jun.2007</c:v>
                </c:pt>
                <c:pt idx="129">
                  <c:v>29.Jun.2007</c:v>
                </c:pt>
                <c:pt idx="130">
                  <c:v>02.Jul.2007</c:v>
                </c:pt>
                <c:pt idx="131">
                  <c:v>03.Jul.2007</c:v>
                </c:pt>
                <c:pt idx="132">
                  <c:v>04.Jul.2007</c:v>
                </c:pt>
                <c:pt idx="133">
                  <c:v>05.Jul.2007</c:v>
                </c:pt>
                <c:pt idx="134">
                  <c:v>06.Jul.2007</c:v>
                </c:pt>
                <c:pt idx="135">
                  <c:v>09.Jul.2007</c:v>
                </c:pt>
                <c:pt idx="136">
                  <c:v>10.Jul.2007</c:v>
                </c:pt>
                <c:pt idx="137">
                  <c:v>11.Jul.2007</c:v>
                </c:pt>
                <c:pt idx="138">
                  <c:v>12.Jul.2007</c:v>
                </c:pt>
                <c:pt idx="139">
                  <c:v>13.Jul.2007</c:v>
                </c:pt>
                <c:pt idx="140">
                  <c:v>16.Jul.2007</c:v>
                </c:pt>
                <c:pt idx="141">
                  <c:v>17.Jul.2007</c:v>
                </c:pt>
                <c:pt idx="142">
                  <c:v>18.Jul.2007</c:v>
                </c:pt>
                <c:pt idx="143">
                  <c:v>19.Jul.2007</c:v>
                </c:pt>
                <c:pt idx="144">
                  <c:v>20.Jul.2007</c:v>
                </c:pt>
                <c:pt idx="145">
                  <c:v>23.Jul.2007</c:v>
                </c:pt>
                <c:pt idx="146">
                  <c:v>24.Jul.2007</c:v>
                </c:pt>
                <c:pt idx="147">
                  <c:v>25.Jul.2007</c:v>
                </c:pt>
                <c:pt idx="148">
                  <c:v>26.Jul.2007</c:v>
                </c:pt>
                <c:pt idx="149">
                  <c:v>27.Jul.2007</c:v>
                </c:pt>
                <c:pt idx="150">
                  <c:v>30.Jul.2007</c:v>
                </c:pt>
                <c:pt idx="151">
                  <c:v>31.Jul.2007</c:v>
                </c:pt>
                <c:pt idx="152">
                  <c:v>01.Aug.2007</c:v>
                </c:pt>
                <c:pt idx="153">
                  <c:v>02.Aug.2007</c:v>
                </c:pt>
                <c:pt idx="154">
                  <c:v>03.Aug.2007</c:v>
                </c:pt>
                <c:pt idx="155">
                  <c:v>06.Aug.2007</c:v>
                </c:pt>
                <c:pt idx="156">
                  <c:v>07.Aug.2007</c:v>
                </c:pt>
                <c:pt idx="157">
                  <c:v>08.Aug.2007</c:v>
                </c:pt>
                <c:pt idx="158">
                  <c:v>09.Aug.2007</c:v>
                </c:pt>
                <c:pt idx="159">
                  <c:v>10.Aug.2007</c:v>
                </c:pt>
                <c:pt idx="160">
                  <c:v>13.Aug.2007</c:v>
                </c:pt>
                <c:pt idx="161">
                  <c:v>14.Aug.2007</c:v>
                </c:pt>
                <c:pt idx="162">
                  <c:v>15.Aug.2007</c:v>
                </c:pt>
                <c:pt idx="163">
                  <c:v>16.Aug.2007</c:v>
                </c:pt>
                <c:pt idx="164">
                  <c:v>17.Aug.2007</c:v>
                </c:pt>
                <c:pt idx="165">
                  <c:v>20.Aug.2007</c:v>
                </c:pt>
                <c:pt idx="166">
                  <c:v>21.Aug.2007</c:v>
                </c:pt>
                <c:pt idx="167">
                  <c:v>22.Aug.2007</c:v>
                </c:pt>
                <c:pt idx="168">
                  <c:v>23.Aug.2007</c:v>
                </c:pt>
                <c:pt idx="169">
                  <c:v>24.Aug.2007</c:v>
                </c:pt>
                <c:pt idx="170">
                  <c:v>27.Aug.2007</c:v>
                </c:pt>
                <c:pt idx="171">
                  <c:v>28.Aug.2007</c:v>
                </c:pt>
                <c:pt idx="172">
                  <c:v>29.Aug.2007</c:v>
                </c:pt>
                <c:pt idx="173">
                  <c:v>30.Aug.2007</c:v>
                </c:pt>
                <c:pt idx="174">
                  <c:v>31.Aug.2007</c:v>
                </c:pt>
                <c:pt idx="175">
                  <c:v>03.Sept.2007</c:v>
                </c:pt>
                <c:pt idx="176">
                  <c:v>04.Sept.2007</c:v>
                </c:pt>
                <c:pt idx="177">
                  <c:v>05.Sept.2007</c:v>
                </c:pt>
                <c:pt idx="178">
                  <c:v>06.Sept.2007</c:v>
                </c:pt>
                <c:pt idx="179">
                  <c:v>07.Sept.2007</c:v>
                </c:pt>
                <c:pt idx="180">
                  <c:v>10.Sept.2007</c:v>
                </c:pt>
                <c:pt idx="181">
                  <c:v>11.Sept.2007</c:v>
                </c:pt>
                <c:pt idx="182">
                  <c:v>12.Sept.2007</c:v>
                </c:pt>
                <c:pt idx="183">
                  <c:v>13.Sept.2007</c:v>
                </c:pt>
                <c:pt idx="184">
                  <c:v>14.Sept.2007</c:v>
                </c:pt>
                <c:pt idx="185">
                  <c:v>17.Sept.2007</c:v>
                </c:pt>
                <c:pt idx="186">
                  <c:v>18.Sept.2007</c:v>
                </c:pt>
                <c:pt idx="187">
                  <c:v>19.Sept.2007</c:v>
                </c:pt>
                <c:pt idx="188">
                  <c:v>20.Sept.2007</c:v>
                </c:pt>
                <c:pt idx="189">
                  <c:v>21.Sept.2007</c:v>
                </c:pt>
                <c:pt idx="190">
                  <c:v>24.Sept.2007</c:v>
                </c:pt>
                <c:pt idx="191">
                  <c:v>25.Sept.2007</c:v>
                </c:pt>
                <c:pt idx="192">
                  <c:v>26.Sept.2007</c:v>
                </c:pt>
                <c:pt idx="193">
                  <c:v>27.Sept.2007</c:v>
                </c:pt>
                <c:pt idx="194">
                  <c:v>28.Sept.2007</c:v>
                </c:pt>
                <c:pt idx="195">
                  <c:v>01.Oct.2007</c:v>
                </c:pt>
                <c:pt idx="196">
                  <c:v>02.Oct.2007</c:v>
                </c:pt>
                <c:pt idx="197">
                  <c:v>03.Oct.2007</c:v>
                </c:pt>
                <c:pt idx="198">
                  <c:v>04.Oct.2007</c:v>
                </c:pt>
                <c:pt idx="199">
                  <c:v>05.Oct.2007</c:v>
                </c:pt>
                <c:pt idx="200">
                  <c:v>08.Oct.2007</c:v>
                </c:pt>
                <c:pt idx="201">
                  <c:v>09.Oct.2007</c:v>
                </c:pt>
                <c:pt idx="202">
                  <c:v>10.Oct.2007</c:v>
                </c:pt>
                <c:pt idx="203">
                  <c:v>11.Oct.2007</c:v>
                </c:pt>
                <c:pt idx="204">
                  <c:v>12.Oct.2007</c:v>
                </c:pt>
                <c:pt idx="205">
                  <c:v>15.Oct.2007</c:v>
                </c:pt>
                <c:pt idx="206">
                  <c:v>16.Oct.2007</c:v>
                </c:pt>
                <c:pt idx="207">
                  <c:v>17.Oct.2007</c:v>
                </c:pt>
                <c:pt idx="208">
                  <c:v>18.Oct.2007</c:v>
                </c:pt>
                <c:pt idx="209">
                  <c:v>19.Oct.2007</c:v>
                </c:pt>
                <c:pt idx="210">
                  <c:v>22.Oct.2007</c:v>
                </c:pt>
                <c:pt idx="211">
                  <c:v>23.Oct.2007</c:v>
                </c:pt>
                <c:pt idx="212">
                  <c:v>24.Oct.2007</c:v>
                </c:pt>
                <c:pt idx="213">
                  <c:v>25.Oct.2007</c:v>
                </c:pt>
                <c:pt idx="214">
                  <c:v>26.Oct.2007</c:v>
                </c:pt>
                <c:pt idx="215">
                  <c:v>29.Oct.2007</c:v>
                </c:pt>
                <c:pt idx="216">
                  <c:v>30.Oct.2007</c:v>
                </c:pt>
              </c:strCache>
            </c:strRef>
          </c:cat>
          <c:val>
            <c:numRef>
              <c:f>'Figure 1.2.7'!$D$5:$D$221</c:f>
              <c:numCache>
                <c:formatCode>0.0000</c:formatCode>
                <c:ptCount val="217"/>
                <c:pt idx="0">
                  <c:v>2.4001195610894002E-2</c:v>
                </c:pt>
                <c:pt idx="1">
                  <c:v>2.4001195610894002E-2</c:v>
                </c:pt>
                <c:pt idx="2">
                  <c:v>2.4001195610894002E-2</c:v>
                </c:pt>
                <c:pt idx="3">
                  <c:v>2.34811428493923E-2</c:v>
                </c:pt>
                <c:pt idx="4">
                  <c:v>2.35636878119574E-2</c:v>
                </c:pt>
                <c:pt idx="5">
                  <c:v>2.3797377692328502E-2</c:v>
                </c:pt>
                <c:pt idx="6">
                  <c:v>2.3797377692328502E-2</c:v>
                </c:pt>
                <c:pt idx="7">
                  <c:v>2.4394355010986302E-2</c:v>
                </c:pt>
                <c:pt idx="8">
                  <c:v>2.38426750183105E-2</c:v>
                </c:pt>
                <c:pt idx="9">
                  <c:v>2.4054838901095901E-2</c:v>
                </c:pt>
                <c:pt idx="10">
                  <c:v>2.3542427444457999E-2</c:v>
                </c:pt>
                <c:pt idx="11">
                  <c:v>2.3542427444457999E-2</c:v>
                </c:pt>
                <c:pt idx="12">
                  <c:v>2.3642427444457999E-2</c:v>
                </c:pt>
                <c:pt idx="13">
                  <c:v>2.39676948547363E-2</c:v>
                </c:pt>
                <c:pt idx="14">
                  <c:v>2.3869672393798801E-2</c:v>
                </c:pt>
                <c:pt idx="15">
                  <c:v>2.4019557571411099E-2</c:v>
                </c:pt>
                <c:pt idx="16">
                  <c:v>2.4019557571411099E-2</c:v>
                </c:pt>
                <c:pt idx="17">
                  <c:v>2.39062055799696E-2</c:v>
                </c:pt>
                <c:pt idx="18">
                  <c:v>2.4123404015435099E-2</c:v>
                </c:pt>
                <c:pt idx="19">
                  <c:v>2.4123404015435099E-2</c:v>
                </c:pt>
                <c:pt idx="20">
                  <c:v>2.4227570682101698E-2</c:v>
                </c:pt>
                <c:pt idx="21">
                  <c:v>2.42387088351779E-2</c:v>
                </c:pt>
                <c:pt idx="22">
                  <c:v>2.35E-2</c:v>
                </c:pt>
                <c:pt idx="23">
                  <c:v>2.35E-2</c:v>
                </c:pt>
                <c:pt idx="24">
                  <c:v>2.4081818389892502E-2</c:v>
                </c:pt>
                <c:pt idx="25">
                  <c:v>2.4171844863891599E-2</c:v>
                </c:pt>
                <c:pt idx="26">
                  <c:v>2.4171602630615199E-2</c:v>
                </c:pt>
                <c:pt idx="27">
                  <c:v>2.40467432657877E-2</c:v>
                </c:pt>
                <c:pt idx="28">
                  <c:v>2.4046358235676999E-2</c:v>
                </c:pt>
                <c:pt idx="29">
                  <c:v>2.45210426330566E-2</c:v>
                </c:pt>
                <c:pt idx="30">
                  <c:v>2.4520912551879801E-2</c:v>
                </c:pt>
                <c:pt idx="31">
                  <c:v>2.45208126068115E-2</c:v>
                </c:pt>
                <c:pt idx="32">
                  <c:v>2.4419184875488199E-2</c:v>
                </c:pt>
                <c:pt idx="33">
                  <c:v>2.4418880081176701E-2</c:v>
                </c:pt>
                <c:pt idx="34">
                  <c:v>2.4418880081176701E-2</c:v>
                </c:pt>
                <c:pt idx="35">
                  <c:v>2.4419077682495099E-2</c:v>
                </c:pt>
                <c:pt idx="36">
                  <c:v>2.4418802642822202E-2</c:v>
                </c:pt>
                <c:pt idx="37">
                  <c:v>2.451841506958E-2</c:v>
                </c:pt>
                <c:pt idx="38">
                  <c:v>2.4537460327148399E-2</c:v>
                </c:pt>
                <c:pt idx="39">
                  <c:v>2.4894314956665001E-2</c:v>
                </c:pt>
                <c:pt idx="40">
                  <c:v>2.6018589782714801E-2</c:v>
                </c:pt>
                <c:pt idx="41">
                  <c:v>2.6162086486816401E-2</c:v>
                </c:pt>
                <c:pt idx="42">
                  <c:v>2.6518170166015601E-2</c:v>
                </c:pt>
                <c:pt idx="43">
                  <c:v>2.6812425231933602E-2</c:v>
                </c:pt>
                <c:pt idx="44">
                  <c:v>2.7960290145873999E-2</c:v>
                </c:pt>
                <c:pt idx="45">
                  <c:v>2.8079696655273399E-2</c:v>
                </c:pt>
                <c:pt idx="46">
                  <c:v>2.7979479980468701E-2</c:v>
                </c:pt>
                <c:pt idx="47">
                  <c:v>2.6911751810709601E-2</c:v>
                </c:pt>
                <c:pt idx="48">
                  <c:v>2.6517259979248E-2</c:v>
                </c:pt>
                <c:pt idx="49">
                  <c:v>2.6545541890462199E-2</c:v>
                </c:pt>
                <c:pt idx="50">
                  <c:v>2.65449966430664E-2</c:v>
                </c:pt>
                <c:pt idx="51">
                  <c:v>2.7542507171630801E-2</c:v>
                </c:pt>
                <c:pt idx="52">
                  <c:v>2.8327481587727799E-2</c:v>
                </c:pt>
                <c:pt idx="53">
                  <c:v>2.9210926818847599E-2</c:v>
                </c:pt>
                <c:pt idx="54">
                  <c:v>2.8566666666666699E-2</c:v>
                </c:pt>
                <c:pt idx="55">
                  <c:v>2.7742577362060601E-2</c:v>
                </c:pt>
                <c:pt idx="56">
                  <c:v>2.7742052459716698E-2</c:v>
                </c:pt>
                <c:pt idx="57">
                  <c:v>2.7568115234374999E-2</c:v>
                </c:pt>
                <c:pt idx="58">
                  <c:v>2.7576881917317699E-2</c:v>
                </c:pt>
                <c:pt idx="59">
                  <c:v>2.7577005004882801E-2</c:v>
                </c:pt>
                <c:pt idx="60">
                  <c:v>2.7514632415771501E-2</c:v>
                </c:pt>
                <c:pt idx="61">
                  <c:v>2.8009808349609401E-2</c:v>
                </c:pt>
                <c:pt idx="62">
                  <c:v>2.74134872436523E-2</c:v>
                </c:pt>
                <c:pt idx="63">
                  <c:v>2.7509328206380201E-2</c:v>
                </c:pt>
                <c:pt idx="64">
                  <c:v>2.73901153564453E-2</c:v>
                </c:pt>
                <c:pt idx="65">
                  <c:v>2.75137428283691E-2</c:v>
                </c:pt>
                <c:pt idx="66">
                  <c:v>2.8009426879882698E-2</c:v>
                </c:pt>
                <c:pt idx="67">
                  <c:v>2.80092900594076E-2</c:v>
                </c:pt>
                <c:pt idx="68">
                  <c:v>2.80092900594076E-2</c:v>
                </c:pt>
                <c:pt idx="69">
                  <c:v>2.80092900594076E-2</c:v>
                </c:pt>
                <c:pt idx="70">
                  <c:v>2.80138000488281E-2</c:v>
                </c:pt>
                <c:pt idx="71">
                  <c:v>2.7776041666666699E-2</c:v>
                </c:pt>
                <c:pt idx="72">
                  <c:v>2.77884826660156E-2</c:v>
                </c:pt>
                <c:pt idx="73">
                  <c:v>2.7787327575683599E-2</c:v>
                </c:pt>
                <c:pt idx="74">
                  <c:v>2.7788400268554701E-2</c:v>
                </c:pt>
                <c:pt idx="75">
                  <c:v>2.68380271911621E-2</c:v>
                </c:pt>
                <c:pt idx="76">
                  <c:v>2.6536932373046902E-2</c:v>
                </c:pt>
                <c:pt idx="77">
                  <c:v>2.7236542510986301E-2</c:v>
                </c:pt>
                <c:pt idx="78">
                  <c:v>2.68121147155762E-2</c:v>
                </c:pt>
                <c:pt idx="79">
                  <c:v>2.69E-2</c:v>
                </c:pt>
                <c:pt idx="80">
                  <c:v>2.67333333333333E-2</c:v>
                </c:pt>
                <c:pt idx="81">
                  <c:v>2.7066666666666701E-2</c:v>
                </c:pt>
                <c:pt idx="82">
                  <c:v>2.7458943176269499E-2</c:v>
                </c:pt>
                <c:pt idx="83">
                  <c:v>2.7964119720459001E-2</c:v>
                </c:pt>
                <c:pt idx="84">
                  <c:v>2.7964119720459001E-2</c:v>
                </c:pt>
                <c:pt idx="85">
                  <c:v>2.80264831542969E-2</c:v>
                </c:pt>
                <c:pt idx="86">
                  <c:v>2.87156425476074E-2</c:v>
                </c:pt>
                <c:pt idx="87">
                  <c:v>2.8889822387695299E-2</c:v>
                </c:pt>
                <c:pt idx="88">
                  <c:v>2.8789822387695299E-2</c:v>
                </c:pt>
                <c:pt idx="89">
                  <c:v>2.8789822387695299E-2</c:v>
                </c:pt>
                <c:pt idx="90">
                  <c:v>2.8233333333333301E-2</c:v>
                </c:pt>
                <c:pt idx="91">
                  <c:v>2.9262760162353501E-2</c:v>
                </c:pt>
                <c:pt idx="92">
                  <c:v>2.90380851745606E-2</c:v>
                </c:pt>
                <c:pt idx="93">
                  <c:v>2.9613569641113301E-2</c:v>
                </c:pt>
                <c:pt idx="94">
                  <c:v>2.97633827209473E-2</c:v>
                </c:pt>
                <c:pt idx="95">
                  <c:v>2.9675118509928301E-2</c:v>
                </c:pt>
                <c:pt idx="96">
                  <c:v>2.9812192535400399E-2</c:v>
                </c:pt>
                <c:pt idx="97">
                  <c:v>2.94118927001953E-2</c:v>
                </c:pt>
                <c:pt idx="98">
                  <c:v>2.9313102722168E-2</c:v>
                </c:pt>
                <c:pt idx="99">
                  <c:v>2.8860713195800799E-2</c:v>
                </c:pt>
                <c:pt idx="100">
                  <c:v>2.8792150115966801E-2</c:v>
                </c:pt>
                <c:pt idx="101">
                  <c:v>2.88409599304199E-2</c:v>
                </c:pt>
                <c:pt idx="102">
                  <c:v>2.9391712188720699E-2</c:v>
                </c:pt>
                <c:pt idx="103">
                  <c:v>2.9442665100097701E-2</c:v>
                </c:pt>
                <c:pt idx="104">
                  <c:v>2.9442665100097701E-2</c:v>
                </c:pt>
                <c:pt idx="105">
                  <c:v>2.9441382598876999E-2</c:v>
                </c:pt>
                <c:pt idx="106">
                  <c:v>2.99917724609375E-2</c:v>
                </c:pt>
                <c:pt idx="107">
                  <c:v>2.9791072845459E-2</c:v>
                </c:pt>
                <c:pt idx="108">
                  <c:v>2.95172225952148E-2</c:v>
                </c:pt>
                <c:pt idx="109">
                  <c:v>2.90179496765137E-2</c:v>
                </c:pt>
                <c:pt idx="110">
                  <c:v>3.0015660437078401E-2</c:v>
                </c:pt>
                <c:pt idx="111">
                  <c:v>3.04514984269828E-2</c:v>
                </c:pt>
                <c:pt idx="112">
                  <c:v>3.1E-2</c:v>
                </c:pt>
                <c:pt idx="113">
                  <c:v>3.2472872188269303E-2</c:v>
                </c:pt>
                <c:pt idx="114">
                  <c:v>3.0796923319498699E-2</c:v>
                </c:pt>
                <c:pt idx="115">
                  <c:v>3.08940849304199E-2</c:v>
                </c:pt>
                <c:pt idx="116">
                  <c:v>3.2019852447509801E-2</c:v>
                </c:pt>
                <c:pt idx="117">
                  <c:v>3.1096503194173199E-2</c:v>
                </c:pt>
                <c:pt idx="118">
                  <c:v>3.1386804877387098E-2</c:v>
                </c:pt>
                <c:pt idx="119">
                  <c:v>3.1385721503363703E-2</c:v>
                </c:pt>
                <c:pt idx="120">
                  <c:v>3.09405569024425E-2</c:v>
                </c:pt>
                <c:pt idx="121">
                  <c:v>2.97936172485351E-2</c:v>
                </c:pt>
                <c:pt idx="122">
                  <c:v>3.0242877197265601E-2</c:v>
                </c:pt>
                <c:pt idx="123">
                  <c:v>3.0012468465169299E-2</c:v>
                </c:pt>
                <c:pt idx="124">
                  <c:v>3.2206608862260101E-2</c:v>
                </c:pt>
                <c:pt idx="125">
                  <c:v>3.1267749786376801E-2</c:v>
                </c:pt>
                <c:pt idx="126">
                  <c:v>3.2657101345930702E-2</c:v>
                </c:pt>
                <c:pt idx="127">
                  <c:v>3.1935527297056399E-2</c:v>
                </c:pt>
                <c:pt idx="128">
                  <c:v>3.1495683288574203E-2</c:v>
                </c:pt>
                <c:pt idx="129">
                  <c:v>3.15E-2</c:v>
                </c:pt>
                <c:pt idx="130">
                  <c:v>3.2353759648891103E-2</c:v>
                </c:pt>
                <c:pt idx="131">
                  <c:v>3.2353348170212702E-2</c:v>
                </c:pt>
                <c:pt idx="132">
                  <c:v>3.25191466117817E-2</c:v>
                </c:pt>
                <c:pt idx="133">
                  <c:v>3.2753526698044703E-2</c:v>
                </c:pt>
                <c:pt idx="134">
                  <c:v>3.19688125610351E-2</c:v>
                </c:pt>
                <c:pt idx="135">
                  <c:v>3.3018350219726503E-2</c:v>
                </c:pt>
                <c:pt idx="136">
                  <c:v>3.38286117553711E-2</c:v>
                </c:pt>
                <c:pt idx="137">
                  <c:v>3.4875260302712E-2</c:v>
                </c:pt>
                <c:pt idx="138">
                  <c:v>3.3779071553548201E-2</c:v>
                </c:pt>
                <c:pt idx="139">
                  <c:v>3.4012519836425802E-2</c:v>
                </c:pt>
                <c:pt idx="140">
                  <c:v>3.5517847442626801E-2</c:v>
                </c:pt>
                <c:pt idx="141">
                  <c:v>3.60279200236003E-2</c:v>
                </c:pt>
                <c:pt idx="142">
                  <c:v>3.6390652465820301E-2</c:v>
                </c:pt>
                <c:pt idx="143">
                  <c:v>3.8938753057872401E-2</c:v>
                </c:pt>
                <c:pt idx="144">
                  <c:v>3.9969813562612103E-2</c:v>
                </c:pt>
                <c:pt idx="145">
                  <c:v>4.0050000000000002E-2</c:v>
                </c:pt>
                <c:pt idx="146">
                  <c:v>4.1244709777831998E-2</c:v>
                </c:pt>
                <c:pt idx="147">
                  <c:v>4.3843908182779903E-2</c:v>
                </c:pt>
                <c:pt idx="148">
                  <c:v>4.6622040072859701E-2</c:v>
                </c:pt>
                <c:pt idx="149">
                  <c:v>4.7013580322265602E-2</c:v>
                </c:pt>
                <c:pt idx="150">
                  <c:v>4.7092008463541703E-2</c:v>
                </c:pt>
                <c:pt idx="151">
                  <c:v>5.2171551663758302E-2</c:v>
                </c:pt>
                <c:pt idx="152">
                  <c:v>5.1012092590332E-2</c:v>
                </c:pt>
                <c:pt idx="153">
                  <c:v>5.4051625036020699E-2</c:v>
                </c:pt>
                <c:pt idx="154">
                  <c:v>5.5014169311523399E-2</c:v>
                </c:pt>
                <c:pt idx="155">
                  <c:v>5.5261791992187503E-2</c:v>
                </c:pt>
                <c:pt idx="156">
                  <c:v>5.4002725219726502E-2</c:v>
                </c:pt>
                <c:pt idx="157">
                  <c:v>5.61247604370117E-2</c:v>
                </c:pt>
                <c:pt idx="158">
                  <c:v>5.7251145426432302E-2</c:v>
                </c:pt>
                <c:pt idx="159">
                  <c:v>5.3877772521972601E-2</c:v>
                </c:pt>
                <c:pt idx="160">
                  <c:v>5.5834033203125001E-2</c:v>
                </c:pt>
                <c:pt idx="161">
                  <c:v>5.48785598754883E-2</c:v>
                </c:pt>
                <c:pt idx="162">
                  <c:v>6.2610732131707897E-2</c:v>
                </c:pt>
                <c:pt idx="163">
                  <c:v>5.9753419494628902E-2</c:v>
                </c:pt>
                <c:pt idx="164">
                  <c:v>5.98366251627604E-2</c:v>
                </c:pt>
                <c:pt idx="165">
                  <c:v>5.9835581461588599E-2</c:v>
                </c:pt>
                <c:pt idx="166">
                  <c:v>5.6491587829589802E-2</c:v>
                </c:pt>
                <c:pt idx="167">
                  <c:v>5.6328030395507801E-2</c:v>
                </c:pt>
                <c:pt idx="168">
                  <c:v>5.6327781168619799E-2</c:v>
                </c:pt>
                <c:pt idx="169">
                  <c:v>5.6327781168619799E-2</c:v>
                </c:pt>
                <c:pt idx="170">
                  <c:v>5.5982223510742203E-2</c:v>
                </c:pt>
                <c:pt idx="171">
                  <c:v>5.60922821044922E-2</c:v>
                </c:pt>
                <c:pt idx="172">
                  <c:v>5.5021186828613303E-2</c:v>
                </c:pt>
                <c:pt idx="173">
                  <c:v>5.4493507385253902E-2</c:v>
                </c:pt>
                <c:pt idx="174">
                  <c:v>5.4497541809081999E-2</c:v>
                </c:pt>
                <c:pt idx="175">
                  <c:v>5.2492526245117202E-2</c:v>
                </c:pt>
                <c:pt idx="176">
                  <c:v>5.3187668609619099E-2</c:v>
                </c:pt>
                <c:pt idx="177">
                  <c:v>5.2499999999999998E-2</c:v>
                </c:pt>
                <c:pt idx="178">
                  <c:v>5.4474589513559803E-2</c:v>
                </c:pt>
                <c:pt idx="179">
                  <c:v>5.5089892266834598E-2</c:v>
                </c:pt>
                <c:pt idx="180">
                  <c:v>5.3499999999999999E-2</c:v>
                </c:pt>
                <c:pt idx="181">
                  <c:v>5.1498292541503898E-2</c:v>
                </c:pt>
                <c:pt idx="182">
                  <c:v>5.0998470306396503E-2</c:v>
                </c:pt>
                <c:pt idx="183">
                  <c:v>5.1665466308593699E-2</c:v>
                </c:pt>
                <c:pt idx="184">
                  <c:v>5.1999302673339902E-2</c:v>
                </c:pt>
                <c:pt idx="185">
                  <c:v>5.2499999999999998E-2</c:v>
                </c:pt>
                <c:pt idx="186">
                  <c:v>5.2499999999999998E-2</c:v>
                </c:pt>
                <c:pt idx="187">
                  <c:v>5.5672131147541E-2</c:v>
                </c:pt>
                <c:pt idx="188">
                  <c:v>5.6703096539162098E-2</c:v>
                </c:pt>
                <c:pt idx="189">
                  <c:v>5.5E-2</c:v>
                </c:pt>
                <c:pt idx="190">
                  <c:v>5.6000000000000001E-2</c:v>
                </c:pt>
                <c:pt idx="191">
                  <c:v>5.6249081420898399E-2</c:v>
                </c:pt>
                <c:pt idx="192">
                  <c:v>5.9878511228022901E-2</c:v>
                </c:pt>
                <c:pt idx="193">
                  <c:v>6.1416013590494797E-2</c:v>
                </c:pt>
                <c:pt idx="194">
                  <c:v>6.5874205017089904E-2</c:v>
                </c:pt>
                <c:pt idx="195">
                  <c:v>6.6123219299316402E-2</c:v>
                </c:pt>
                <c:pt idx="196">
                  <c:v>7.5628984200454899E-2</c:v>
                </c:pt>
                <c:pt idx="197">
                  <c:v>7.4831550089518195E-2</c:v>
                </c:pt>
                <c:pt idx="198">
                  <c:v>7.0495692443847499E-2</c:v>
                </c:pt>
                <c:pt idx="199">
                  <c:v>6.9830381266275998E-2</c:v>
                </c:pt>
                <c:pt idx="200">
                  <c:v>5.9984251806818503E-2</c:v>
                </c:pt>
                <c:pt idx="201">
                  <c:v>5.5246008100666003E-2</c:v>
                </c:pt>
                <c:pt idx="202">
                  <c:v>5.2823653157552102E-2</c:v>
                </c:pt>
                <c:pt idx="203">
                  <c:v>5.1999999999999998E-2</c:v>
                </c:pt>
                <c:pt idx="204">
                  <c:v>5.1992520141601599E-2</c:v>
                </c:pt>
                <c:pt idx="205">
                  <c:v>5.5663182376382001E-2</c:v>
                </c:pt>
                <c:pt idx="206">
                  <c:v>5.5E-2</c:v>
                </c:pt>
                <c:pt idx="207">
                  <c:v>5.6614382934570301E-2</c:v>
                </c:pt>
                <c:pt idx="208">
                  <c:v>5.67436747233072E-2</c:v>
                </c:pt>
                <c:pt idx="209">
                  <c:v>5.89999999999999E-2</c:v>
                </c:pt>
                <c:pt idx="210">
                  <c:v>5.7576634724934898E-2</c:v>
                </c:pt>
                <c:pt idx="211">
                  <c:v>5.7988487243652402E-2</c:v>
                </c:pt>
                <c:pt idx="212">
                  <c:v>5.6214385803127001E-2</c:v>
                </c:pt>
                <c:pt idx="213">
                  <c:v>5.6453504679898403E-2</c:v>
                </c:pt>
                <c:pt idx="214">
                  <c:v>5.6275582280970099E-2</c:v>
                </c:pt>
                <c:pt idx="215">
                  <c:v>5.6272853067374701E-2</c:v>
                </c:pt>
                <c:pt idx="216">
                  <c:v>5.90419673702825E-2</c:v>
                </c:pt>
              </c:numCache>
            </c:numRef>
          </c:val>
          <c:smooth val="0"/>
          <c:extLst>
            <c:ext xmlns:c16="http://schemas.microsoft.com/office/drawing/2014/chart" uri="{C3380CC4-5D6E-409C-BE32-E72D297353CC}">
              <c16:uniqueId val="{00000001-4191-434A-8827-68F79730E301}"/>
            </c:ext>
          </c:extLst>
        </c:ser>
        <c:ser>
          <c:idx val="2"/>
          <c:order val="2"/>
          <c:tx>
            <c:strRef>
              <c:f>'Figure 1.2.7'!$E$4</c:f>
              <c:strCache>
                <c:ptCount val="1"/>
                <c:pt idx="0">
                  <c:v>Halyk Bank</c:v>
                </c:pt>
              </c:strCache>
            </c:strRef>
          </c:tx>
          <c:spPr>
            <a:ln w="38100">
              <a:solidFill>
                <a:srgbClr val="008080"/>
              </a:solidFill>
              <a:prstDash val="solid"/>
            </a:ln>
          </c:spPr>
          <c:marker>
            <c:symbol val="none"/>
          </c:marker>
          <c:cat>
            <c:strRef>
              <c:f>'Figure 1.2.7'!$B$5:$B$221</c:f>
              <c:strCache>
                <c:ptCount val="217"/>
                <c:pt idx="0">
                  <c:v>01.Jan.2007</c:v>
                </c:pt>
                <c:pt idx="1">
                  <c:v>02.Jan.2007</c:v>
                </c:pt>
                <c:pt idx="2">
                  <c:v>03.Jan.2007</c:v>
                </c:pt>
                <c:pt idx="3">
                  <c:v>04.Jan.2007</c:v>
                </c:pt>
                <c:pt idx="4">
                  <c:v>05.Jan.2007</c:v>
                </c:pt>
                <c:pt idx="5">
                  <c:v>08.Jan.2007</c:v>
                </c:pt>
                <c:pt idx="6">
                  <c:v>09.Jan.2007</c:v>
                </c:pt>
                <c:pt idx="7">
                  <c:v>10.Jan.2007</c:v>
                </c:pt>
                <c:pt idx="8">
                  <c:v>11.Jan.2007</c:v>
                </c:pt>
                <c:pt idx="9">
                  <c:v>12.Jan.2007</c:v>
                </c:pt>
                <c:pt idx="10">
                  <c:v>15.Jan.2007</c:v>
                </c:pt>
                <c:pt idx="11">
                  <c:v>16.Jan.2007</c:v>
                </c:pt>
                <c:pt idx="12">
                  <c:v>17.Jan.2007</c:v>
                </c:pt>
                <c:pt idx="13">
                  <c:v>18.Jan.2007</c:v>
                </c:pt>
                <c:pt idx="14">
                  <c:v>19.Jan.2007</c:v>
                </c:pt>
                <c:pt idx="15">
                  <c:v>22.Jan.2007</c:v>
                </c:pt>
                <c:pt idx="16">
                  <c:v>23.Jan.2007</c:v>
                </c:pt>
                <c:pt idx="17">
                  <c:v>24.Jan.2007</c:v>
                </c:pt>
                <c:pt idx="18">
                  <c:v>25.Jan.2007</c:v>
                </c:pt>
                <c:pt idx="19">
                  <c:v>26.Jan.2007</c:v>
                </c:pt>
                <c:pt idx="20">
                  <c:v>29.Jan.2007</c:v>
                </c:pt>
                <c:pt idx="21">
                  <c:v>30.Jan.2007</c:v>
                </c:pt>
                <c:pt idx="22">
                  <c:v>31.Jan.2007</c:v>
                </c:pt>
                <c:pt idx="23">
                  <c:v>01.Feb.2007</c:v>
                </c:pt>
                <c:pt idx="24">
                  <c:v>02.Feb.2007</c:v>
                </c:pt>
                <c:pt idx="25">
                  <c:v>05.Feb.2007</c:v>
                </c:pt>
                <c:pt idx="26">
                  <c:v>06.Feb.2007</c:v>
                </c:pt>
                <c:pt idx="27">
                  <c:v>07.Feb.2007</c:v>
                </c:pt>
                <c:pt idx="28">
                  <c:v>08.Feb.2007</c:v>
                </c:pt>
                <c:pt idx="29">
                  <c:v>09.Feb.2007</c:v>
                </c:pt>
                <c:pt idx="30">
                  <c:v>12.Feb.2007</c:v>
                </c:pt>
                <c:pt idx="31">
                  <c:v>13.Feb.2007</c:v>
                </c:pt>
                <c:pt idx="32">
                  <c:v>14.Feb.2007</c:v>
                </c:pt>
                <c:pt idx="33">
                  <c:v>15.Feb.2007</c:v>
                </c:pt>
                <c:pt idx="34">
                  <c:v>16.Feb.2007</c:v>
                </c:pt>
                <c:pt idx="35">
                  <c:v>19.Feb.2007</c:v>
                </c:pt>
                <c:pt idx="36">
                  <c:v>20.Feb.2007</c:v>
                </c:pt>
                <c:pt idx="37">
                  <c:v>21.Feb.2007</c:v>
                </c:pt>
                <c:pt idx="38">
                  <c:v>22.Feb.2007</c:v>
                </c:pt>
                <c:pt idx="39">
                  <c:v>23.Feb.2007</c:v>
                </c:pt>
                <c:pt idx="40">
                  <c:v>26.Feb.2007</c:v>
                </c:pt>
                <c:pt idx="41">
                  <c:v>27.Feb.2007</c:v>
                </c:pt>
                <c:pt idx="42">
                  <c:v>28.Feb.2007</c:v>
                </c:pt>
                <c:pt idx="43">
                  <c:v>01.Mar.2007</c:v>
                </c:pt>
                <c:pt idx="44">
                  <c:v>02.Mar.2007</c:v>
                </c:pt>
                <c:pt idx="45">
                  <c:v>05.Mar.2007</c:v>
                </c:pt>
                <c:pt idx="46">
                  <c:v>06.Mar.2007</c:v>
                </c:pt>
                <c:pt idx="47">
                  <c:v>07.Mar.2007</c:v>
                </c:pt>
                <c:pt idx="48">
                  <c:v>08.Mar.2007</c:v>
                </c:pt>
                <c:pt idx="49">
                  <c:v>09.Mar.2007</c:v>
                </c:pt>
                <c:pt idx="50">
                  <c:v>12.Mar.2007</c:v>
                </c:pt>
                <c:pt idx="51">
                  <c:v>13.Mar.2007</c:v>
                </c:pt>
                <c:pt idx="52">
                  <c:v>14.Mar.2007</c:v>
                </c:pt>
                <c:pt idx="53">
                  <c:v>15.Mar.2007</c:v>
                </c:pt>
                <c:pt idx="54">
                  <c:v>16.Mar.2007</c:v>
                </c:pt>
                <c:pt idx="55">
                  <c:v>19.Mar.2007</c:v>
                </c:pt>
                <c:pt idx="56">
                  <c:v>20.Mar.2007</c:v>
                </c:pt>
                <c:pt idx="57">
                  <c:v>21.Mar.2007</c:v>
                </c:pt>
                <c:pt idx="58">
                  <c:v>22.Mar.2007</c:v>
                </c:pt>
                <c:pt idx="59">
                  <c:v>23.Mar.2007</c:v>
                </c:pt>
                <c:pt idx="60">
                  <c:v>26.Mar.2007</c:v>
                </c:pt>
                <c:pt idx="61">
                  <c:v>27.Mar.2007</c:v>
                </c:pt>
                <c:pt idx="62">
                  <c:v>28.Mar.2007</c:v>
                </c:pt>
                <c:pt idx="63">
                  <c:v>29.Mar.2007</c:v>
                </c:pt>
                <c:pt idx="64">
                  <c:v>30.Mar.2007</c:v>
                </c:pt>
                <c:pt idx="65">
                  <c:v>02.Apr.2007</c:v>
                </c:pt>
                <c:pt idx="66">
                  <c:v>03.Apr.2007</c:v>
                </c:pt>
                <c:pt idx="67">
                  <c:v>04.Apr.2007</c:v>
                </c:pt>
                <c:pt idx="68">
                  <c:v>05.Apr.2007</c:v>
                </c:pt>
                <c:pt idx="69">
                  <c:v>06.Apr.2007</c:v>
                </c:pt>
                <c:pt idx="70">
                  <c:v>09.Apr.2007</c:v>
                </c:pt>
                <c:pt idx="71">
                  <c:v>10.Apr.2007</c:v>
                </c:pt>
                <c:pt idx="72">
                  <c:v>11.Apr.2007</c:v>
                </c:pt>
                <c:pt idx="73">
                  <c:v>12.Apr.2007</c:v>
                </c:pt>
                <c:pt idx="74">
                  <c:v>13.Apr.2007</c:v>
                </c:pt>
                <c:pt idx="75">
                  <c:v>16.Apr.2007</c:v>
                </c:pt>
                <c:pt idx="76">
                  <c:v>17.Apr.2007</c:v>
                </c:pt>
                <c:pt idx="77">
                  <c:v>18.Apr.2007</c:v>
                </c:pt>
                <c:pt idx="78">
                  <c:v>19.Apr.2007</c:v>
                </c:pt>
                <c:pt idx="79">
                  <c:v>20.Apr.2007</c:v>
                </c:pt>
                <c:pt idx="80">
                  <c:v>23.Apr.2007</c:v>
                </c:pt>
                <c:pt idx="81">
                  <c:v>24.Apr.2007</c:v>
                </c:pt>
                <c:pt idx="82">
                  <c:v>25.Apr.2007</c:v>
                </c:pt>
                <c:pt idx="83">
                  <c:v>26.Apr.2007</c:v>
                </c:pt>
                <c:pt idx="84">
                  <c:v>27.Apr.2007</c:v>
                </c:pt>
                <c:pt idx="85">
                  <c:v>30.Apr.2007</c:v>
                </c:pt>
                <c:pt idx="86">
                  <c:v>01.May.2007</c:v>
                </c:pt>
                <c:pt idx="87">
                  <c:v>02.May.2007</c:v>
                </c:pt>
                <c:pt idx="88">
                  <c:v>03.May.2007</c:v>
                </c:pt>
                <c:pt idx="89">
                  <c:v>04.May.2007</c:v>
                </c:pt>
                <c:pt idx="90">
                  <c:v>07.May.2007</c:v>
                </c:pt>
                <c:pt idx="91">
                  <c:v>08.May.2007</c:v>
                </c:pt>
                <c:pt idx="92">
                  <c:v>09.May.2007</c:v>
                </c:pt>
                <c:pt idx="93">
                  <c:v>10.May.2007</c:v>
                </c:pt>
                <c:pt idx="94">
                  <c:v>11.May.2007</c:v>
                </c:pt>
                <c:pt idx="95">
                  <c:v>14.May.2007</c:v>
                </c:pt>
                <c:pt idx="96">
                  <c:v>15.May.2007</c:v>
                </c:pt>
                <c:pt idx="97">
                  <c:v>16.May.2007</c:v>
                </c:pt>
                <c:pt idx="98">
                  <c:v>17.May.2007</c:v>
                </c:pt>
                <c:pt idx="99">
                  <c:v>18.May.2007</c:v>
                </c:pt>
                <c:pt idx="100">
                  <c:v>21.May.2007</c:v>
                </c:pt>
                <c:pt idx="101">
                  <c:v>22.May.2007</c:v>
                </c:pt>
                <c:pt idx="102">
                  <c:v>23.May.2007</c:v>
                </c:pt>
                <c:pt idx="103">
                  <c:v>24.May.2007</c:v>
                </c:pt>
                <c:pt idx="104">
                  <c:v>25.May.2007</c:v>
                </c:pt>
                <c:pt idx="105">
                  <c:v>28.May.2007</c:v>
                </c:pt>
                <c:pt idx="106">
                  <c:v>29.May.2007</c:v>
                </c:pt>
                <c:pt idx="107">
                  <c:v>30.May.2007</c:v>
                </c:pt>
                <c:pt idx="108">
                  <c:v>31.May.2007</c:v>
                </c:pt>
                <c:pt idx="109">
                  <c:v>01.Jun.2007</c:v>
                </c:pt>
                <c:pt idx="110">
                  <c:v>04.Jun.2007</c:v>
                </c:pt>
                <c:pt idx="111">
                  <c:v>05Jun.2007</c:v>
                </c:pt>
                <c:pt idx="112">
                  <c:v>06.Jun.2007</c:v>
                </c:pt>
                <c:pt idx="113">
                  <c:v>07.Jun.2007</c:v>
                </c:pt>
                <c:pt idx="114">
                  <c:v>08.Jun.2007</c:v>
                </c:pt>
                <c:pt idx="115">
                  <c:v>11.Jun.2007</c:v>
                </c:pt>
                <c:pt idx="116">
                  <c:v>12.Jun.2007</c:v>
                </c:pt>
                <c:pt idx="117">
                  <c:v>13.Jun.2007</c:v>
                </c:pt>
                <c:pt idx="118">
                  <c:v>14.Jun.2007</c:v>
                </c:pt>
                <c:pt idx="119">
                  <c:v>15.Jun.2007</c:v>
                </c:pt>
                <c:pt idx="120">
                  <c:v>18.Jun.2007</c:v>
                </c:pt>
                <c:pt idx="121">
                  <c:v>19.Jun.2007</c:v>
                </c:pt>
                <c:pt idx="122">
                  <c:v>20.Jun.2007</c:v>
                </c:pt>
                <c:pt idx="123">
                  <c:v>21.Jun.2007</c:v>
                </c:pt>
                <c:pt idx="124">
                  <c:v>22.Jun.2007</c:v>
                </c:pt>
                <c:pt idx="125">
                  <c:v>25.Jun.2007</c:v>
                </c:pt>
                <c:pt idx="126">
                  <c:v>26.Jun.2007</c:v>
                </c:pt>
                <c:pt idx="127">
                  <c:v>27.Jun.2007</c:v>
                </c:pt>
                <c:pt idx="128">
                  <c:v>28.Jun.2007</c:v>
                </c:pt>
                <c:pt idx="129">
                  <c:v>29.Jun.2007</c:v>
                </c:pt>
                <c:pt idx="130">
                  <c:v>02.Jul.2007</c:v>
                </c:pt>
                <c:pt idx="131">
                  <c:v>03.Jul.2007</c:v>
                </c:pt>
                <c:pt idx="132">
                  <c:v>04.Jul.2007</c:v>
                </c:pt>
                <c:pt idx="133">
                  <c:v>05.Jul.2007</c:v>
                </c:pt>
                <c:pt idx="134">
                  <c:v>06.Jul.2007</c:v>
                </c:pt>
                <c:pt idx="135">
                  <c:v>09.Jul.2007</c:v>
                </c:pt>
                <c:pt idx="136">
                  <c:v>10.Jul.2007</c:v>
                </c:pt>
                <c:pt idx="137">
                  <c:v>11.Jul.2007</c:v>
                </c:pt>
                <c:pt idx="138">
                  <c:v>12.Jul.2007</c:v>
                </c:pt>
                <c:pt idx="139">
                  <c:v>13.Jul.2007</c:v>
                </c:pt>
                <c:pt idx="140">
                  <c:v>16.Jul.2007</c:v>
                </c:pt>
                <c:pt idx="141">
                  <c:v>17.Jul.2007</c:v>
                </c:pt>
                <c:pt idx="142">
                  <c:v>18.Jul.2007</c:v>
                </c:pt>
                <c:pt idx="143">
                  <c:v>19.Jul.2007</c:v>
                </c:pt>
                <c:pt idx="144">
                  <c:v>20.Jul.2007</c:v>
                </c:pt>
                <c:pt idx="145">
                  <c:v>23.Jul.2007</c:v>
                </c:pt>
                <c:pt idx="146">
                  <c:v>24.Jul.2007</c:v>
                </c:pt>
                <c:pt idx="147">
                  <c:v>25.Jul.2007</c:v>
                </c:pt>
                <c:pt idx="148">
                  <c:v>26.Jul.2007</c:v>
                </c:pt>
                <c:pt idx="149">
                  <c:v>27.Jul.2007</c:v>
                </c:pt>
                <c:pt idx="150">
                  <c:v>30.Jul.2007</c:v>
                </c:pt>
                <c:pt idx="151">
                  <c:v>31.Jul.2007</c:v>
                </c:pt>
                <c:pt idx="152">
                  <c:v>01.Aug.2007</c:v>
                </c:pt>
                <c:pt idx="153">
                  <c:v>02.Aug.2007</c:v>
                </c:pt>
                <c:pt idx="154">
                  <c:v>03.Aug.2007</c:v>
                </c:pt>
                <c:pt idx="155">
                  <c:v>06.Aug.2007</c:v>
                </c:pt>
                <c:pt idx="156">
                  <c:v>07.Aug.2007</c:v>
                </c:pt>
                <c:pt idx="157">
                  <c:v>08.Aug.2007</c:v>
                </c:pt>
                <c:pt idx="158">
                  <c:v>09.Aug.2007</c:v>
                </c:pt>
                <c:pt idx="159">
                  <c:v>10.Aug.2007</c:v>
                </c:pt>
                <c:pt idx="160">
                  <c:v>13.Aug.2007</c:v>
                </c:pt>
                <c:pt idx="161">
                  <c:v>14.Aug.2007</c:v>
                </c:pt>
                <c:pt idx="162">
                  <c:v>15.Aug.2007</c:v>
                </c:pt>
                <c:pt idx="163">
                  <c:v>16.Aug.2007</c:v>
                </c:pt>
                <c:pt idx="164">
                  <c:v>17.Aug.2007</c:v>
                </c:pt>
                <c:pt idx="165">
                  <c:v>20.Aug.2007</c:v>
                </c:pt>
                <c:pt idx="166">
                  <c:v>21.Aug.2007</c:v>
                </c:pt>
                <c:pt idx="167">
                  <c:v>22.Aug.2007</c:v>
                </c:pt>
                <c:pt idx="168">
                  <c:v>23.Aug.2007</c:v>
                </c:pt>
                <c:pt idx="169">
                  <c:v>24.Aug.2007</c:v>
                </c:pt>
                <c:pt idx="170">
                  <c:v>27.Aug.2007</c:v>
                </c:pt>
                <c:pt idx="171">
                  <c:v>28.Aug.2007</c:v>
                </c:pt>
                <c:pt idx="172">
                  <c:v>29.Aug.2007</c:v>
                </c:pt>
                <c:pt idx="173">
                  <c:v>30.Aug.2007</c:v>
                </c:pt>
                <c:pt idx="174">
                  <c:v>31.Aug.2007</c:v>
                </c:pt>
                <c:pt idx="175">
                  <c:v>03.Sept.2007</c:v>
                </c:pt>
                <c:pt idx="176">
                  <c:v>04.Sept.2007</c:v>
                </c:pt>
                <c:pt idx="177">
                  <c:v>05.Sept.2007</c:v>
                </c:pt>
                <c:pt idx="178">
                  <c:v>06.Sept.2007</c:v>
                </c:pt>
                <c:pt idx="179">
                  <c:v>07.Sept.2007</c:v>
                </c:pt>
                <c:pt idx="180">
                  <c:v>10.Sept.2007</c:v>
                </c:pt>
                <c:pt idx="181">
                  <c:v>11.Sept.2007</c:v>
                </c:pt>
                <c:pt idx="182">
                  <c:v>12.Sept.2007</c:v>
                </c:pt>
                <c:pt idx="183">
                  <c:v>13.Sept.2007</c:v>
                </c:pt>
                <c:pt idx="184">
                  <c:v>14.Sept.2007</c:v>
                </c:pt>
                <c:pt idx="185">
                  <c:v>17.Sept.2007</c:v>
                </c:pt>
                <c:pt idx="186">
                  <c:v>18.Sept.2007</c:v>
                </c:pt>
                <c:pt idx="187">
                  <c:v>19.Sept.2007</c:v>
                </c:pt>
                <c:pt idx="188">
                  <c:v>20.Sept.2007</c:v>
                </c:pt>
                <c:pt idx="189">
                  <c:v>21.Sept.2007</c:v>
                </c:pt>
                <c:pt idx="190">
                  <c:v>24.Sept.2007</c:v>
                </c:pt>
                <c:pt idx="191">
                  <c:v>25.Sept.2007</c:v>
                </c:pt>
                <c:pt idx="192">
                  <c:v>26.Sept.2007</c:v>
                </c:pt>
                <c:pt idx="193">
                  <c:v>27.Sept.2007</c:v>
                </c:pt>
                <c:pt idx="194">
                  <c:v>28.Sept.2007</c:v>
                </c:pt>
                <c:pt idx="195">
                  <c:v>01.Oct.2007</c:v>
                </c:pt>
                <c:pt idx="196">
                  <c:v>02.Oct.2007</c:v>
                </c:pt>
                <c:pt idx="197">
                  <c:v>03.Oct.2007</c:v>
                </c:pt>
                <c:pt idx="198">
                  <c:v>04.Oct.2007</c:v>
                </c:pt>
                <c:pt idx="199">
                  <c:v>05.Oct.2007</c:v>
                </c:pt>
                <c:pt idx="200">
                  <c:v>08.Oct.2007</c:v>
                </c:pt>
                <c:pt idx="201">
                  <c:v>09.Oct.2007</c:v>
                </c:pt>
                <c:pt idx="202">
                  <c:v>10.Oct.2007</c:v>
                </c:pt>
                <c:pt idx="203">
                  <c:v>11.Oct.2007</c:v>
                </c:pt>
                <c:pt idx="204">
                  <c:v>12.Oct.2007</c:v>
                </c:pt>
                <c:pt idx="205">
                  <c:v>15.Oct.2007</c:v>
                </c:pt>
                <c:pt idx="206">
                  <c:v>16.Oct.2007</c:v>
                </c:pt>
                <c:pt idx="207">
                  <c:v>17.Oct.2007</c:v>
                </c:pt>
                <c:pt idx="208">
                  <c:v>18.Oct.2007</c:v>
                </c:pt>
                <c:pt idx="209">
                  <c:v>19.Oct.2007</c:v>
                </c:pt>
                <c:pt idx="210">
                  <c:v>22.Oct.2007</c:v>
                </c:pt>
                <c:pt idx="211">
                  <c:v>23.Oct.2007</c:v>
                </c:pt>
                <c:pt idx="212">
                  <c:v>24.Oct.2007</c:v>
                </c:pt>
                <c:pt idx="213">
                  <c:v>25.Oct.2007</c:v>
                </c:pt>
                <c:pt idx="214">
                  <c:v>26.Oct.2007</c:v>
                </c:pt>
                <c:pt idx="215">
                  <c:v>29.Oct.2007</c:v>
                </c:pt>
                <c:pt idx="216">
                  <c:v>30.Oct.2007</c:v>
                </c:pt>
              </c:strCache>
            </c:strRef>
          </c:cat>
          <c:val>
            <c:numRef>
              <c:f>'Figure 1.2.7'!$E$5:$E$221</c:f>
              <c:numCache>
                <c:formatCode>0.0000</c:formatCode>
                <c:ptCount val="217"/>
                <c:pt idx="0">
                  <c:v>1.6789066758376402E-2</c:v>
                </c:pt>
                <c:pt idx="1">
                  <c:v>1.6803105682903101E-2</c:v>
                </c:pt>
                <c:pt idx="2">
                  <c:v>1.6261882373616199E-2</c:v>
                </c:pt>
                <c:pt idx="3">
                  <c:v>1.6227098661267401E-2</c:v>
                </c:pt>
                <c:pt idx="4">
                  <c:v>1.6236706657564499E-2</c:v>
                </c:pt>
                <c:pt idx="5">
                  <c:v>1.6610633105683802E-2</c:v>
                </c:pt>
                <c:pt idx="6">
                  <c:v>1.6436473875964398E-2</c:v>
                </c:pt>
                <c:pt idx="7">
                  <c:v>1.76607884290697E-2</c:v>
                </c:pt>
                <c:pt idx="8">
                  <c:v>1.7411922669341801E-2</c:v>
                </c:pt>
                <c:pt idx="9">
                  <c:v>1.7126782272927701E-2</c:v>
                </c:pt>
                <c:pt idx="10">
                  <c:v>1.7126782272927701E-2</c:v>
                </c:pt>
                <c:pt idx="11">
                  <c:v>1.6775572352741699E-2</c:v>
                </c:pt>
                <c:pt idx="12">
                  <c:v>1.6766219852382198E-2</c:v>
                </c:pt>
                <c:pt idx="13">
                  <c:v>1.6712539183964901E-2</c:v>
                </c:pt>
                <c:pt idx="14">
                  <c:v>1.6714313433845E-2</c:v>
                </c:pt>
                <c:pt idx="15">
                  <c:v>1.67126997158791E-2</c:v>
                </c:pt>
                <c:pt idx="16">
                  <c:v>1.6714347440736601E-2</c:v>
                </c:pt>
                <c:pt idx="17">
                  <c:v>1.63575467055283E-2</c:v>
                </c:pt>
                <c:pt idx="18">
                  <c:v>1.6359771150381199E-2</c:v>
                </c:pt>
                <c:pt idx="19">
                  <c:v>1.6541167395047601E-2</c:v>
                </c:pt>
                <c:pt idx="20">
                  <c:v>1.6541199710911201E-2</c:v>
                </c:pt>
                <c:pt idx="21">
                  <c:v>1.6735927397664999E-2</c:v>
                </c:pt>
                <c:pt idx="22">
                  <c:v>1.69671803846012E-2</c:v>
                </c:pt>
                <c:pt idx="23">
                  <c:v>1.7747913812088002E-2</c:v>
                </c:pt>
                <c:pt idx="24">
                  <c:v>1.7753953664399701E-2</c:v>
                </c:pt>
                <c:pt idx="25">
                  <c:v>1.7240002071573501E-2</c:v>
                </c:pt>
                <c:pt idx="26">
                  <c:v>1.7240812229344201E-2</c:v>
                </c:pt>
                <c:pt idx="27">
                  <c:v>1.7230392041418002E-2</c:v>
                </c:pt>
                <c:pt idx="28">
                  <c:v>1.7230582748274E-2</c:v>
                </c:pt>
                <c:pt idx="29">
                  <c:v>1.7400970077514601E-2</c:v>
                </c:pt>
                <c:pt idx="30">
                  <c:v>1.7400970077514601E-2</c:v>
                </c:pt>
                <c:pt idx="31">
                  <c:v>1.7400970077514601E-2</c:v>
                </c:pt>
                <c:pt idx="32">
                  <c:v>1.7400970077514601E-2</c:v>
                </c:pt>
                <c:pt idx="33">
                  <c:v>1.7793614926053601E-2</c:v>
                </c:pt>
                <c:pt idx="34">
                  <c:v>1.7810213038639999E-2</c:v>
                </c:pt>
                <c:pt idx="35">
                  <c:v>1.7810213038639999E-2</c:v>
                </c:pt>
                <c:pt idx="36">
                  <c:v>1.72596886945986E-2</c:v>
                </c:pt>
                <c:pt idx="37">
                  <c:v>1.7356038558525799E-2</c:v>
                </c:pt>
                <c:pt idx="38">
                  <c:v>1.7590189457577499E-2</c:v>
                </c:pt>
                <c:pt idx="39">
                  <c:v>1.7629173730991501E-2</c:v>
                </c:pt>
                <c:pt idx="40">
                  <c:v>1.7628152567765999E-2</c:v>
                </c:pt>
                <c:pt idx="41">
                  <c:v>1.8430559762568501E-2</c:v>
                </c:pt>
                <c:pt idx="42">
                  <c:v>1.8485583096532799E-2</c:v>
                </c:pt>
                <c:pt idx="43">
                  <c:v>1.9060369363632299E-2</c:v>
                </c:pt>
                <c:pt idx="44">
                  <c:v>1.8958817364102501E-2</c:v>
                </c:pt>
                <c:pt idx="45">
                  <c:v>1.96705924987793E-2</c:v>
                </c:pt>
                <c:pt idx="46">
                  <c:v>1.8010683430691201E-2</c:v>
                </c:pt>
                <c:pt idx="47">
                  <c:v>1.8012892779176799E-2</c:v>
                </c:pt>
                <c:pt idx="48">
                  <c:v>1.72652635064558E-2</c:v>
                </c:pt>
                <c:pt idx="49">
                  <c:v>1.7517385101318301E-2</c:v>
                </c:pt>
                <c:pt idx="50">
                  <c:v>1.70128442781513E-2</c:v>
                </c:pt>
                <c:pt idx="51">
                  <c:v>1.6531249344109301E-2</c:v>
                </c:pt>
                <c:pt idx="52">
                  <c:v>1.7643915176391502E-2</c:v>
                </c:pt>
                <c:pt idx="53">
                  <c:v>1.7554735586984799E-2</c:v>
                </c:pt>
                <c:pt idx="54">
                  <c:v>1.8393677520752001E-2</c:v>
                </c:pt>
                <c:pt idx="55">
                  <c:v>1.8293677520751901E-2</c:v>
                </c:pt>
                <c:pt idx="56">
                  <c:v>1.7999999999999901E-2</c:v>
                </c:pt>
                <c:pt idx="57">
                  <c:v>1.8018614959716801E-2</c:v>
                </c:pt>
                <c:pt idx="58">
                  <c:v>1.6962229467347999E-2</c:v>
                </c:pt>
                <c:pt idx="59">
                  <c:v>1.6967545767002701E-2</c:v>
                </c:pt>
                <c:pt idx="60">
                  <c:v>1.74675426483154E-2</c:v>
                </c:pt>
                <c:pt idx="61">
                  <c:v>1.69603464880555E-2</c:v>
                </c:pt>
                <c:pt idx="62">
                  <c:v>1.7165949665093699E-2</c:v>
                </c:pt>
                <c:pt idx="63">
                  <c:v>1.70351829329774E-2</c:v>
                </c:pt>
                <c:pt idx="64">
                  <c:v>1.7121134857728201E-2</c:v>
                </c:pt>
                <c:pt idx="65">
                  <c:v>1.71216744287764E-2</c:v>
                </c:pt>
                <c:pt idx="66">
                  <c:v>1.7077878466796901E-2</c:v>
                </c:pt>
                <c:pt idx="67">
                  <c:v>1.7063187275390499E-2</c:v>
                </c:pt>
                <c:pt idx="68">
                  <c:v>1.75166500091553E-2</c:v>
                </c:pt>
                <c:pt idx="69">
                  <c:v>1.75166500091553E-2</c:v>
                </c:pt>
                <c:pt idx="70">
                  <c:v>1.75166500091553E-2</c:v>
                </c:pt>
                <c:pt idx="71">
                  <c:v>1.7193619639300099E-2</c:v>
                </c:pt>
                <c:pt idx="72">
                  <c:v>1.7491768259122301E-2</c:v>
                </c:pt>
                <c:pt idx="73">
                  <c:v>1.71801129939201E-2</c:v>
                </c:pt>
                <c:pt idx="74">
                  <c:v>1.6696760039062501E-2</c:v>
                </c:pt>
                <c:pt idx="75">
                  <c:v>1.7291545104980498E-2</c:v>
                </c:pt>
                <c:pt idx="76">
                  <c:v>1.70164901733399E-2</c:v>
                </c:pt>
                <c:pt idx="77">
                  <c:v>1.6334863896484399E-2</c:v>
                </c:pt>
                <c:pt idx="78">
                  <c:v>1.6334065625000001E-2</c:v>
                </c:pt>
                <c:pt idx="79">
                  <c:v>1.59788063720703E-2</c:v>
                </c:pt>
                <c:pt idx="80">
                  <c:v>1.5888369558105499E-2</c:v>
                </c:pt>
                <c:pt idx="81">
                  <c:v>1.62369081328901E-2</c:v>
                </c:pt>
                <c:pt idx="82">
                  <c:v>1.63653233295348E-2</c:v>
                </c:pt>
                <c:pt idx="83">
                  <c:v>1.62191064549085E-2</c:v>
                </c:pt>
                <c:pt idx="84">
                  <c:v>1.6245282959004199E-2</c:v>
                </c:pt>
                <c:pt idx="85">
                  <c:v>1.6190146367203301E-2</c:v>
                </c:pt>
                <c:pt idx="86">
                  <c:v>1.6283211433125201E-2</c:v>
                </c:pt>
                <c:pt idx="87">
                  <c:v>1.6024663955078101E-2</c:v>
                </c:pt>
                <c:pt idx="88">
                  <c:v>1.5999523007812499E-2</c:v>
                </c:pt>
                <c:pt idx="89">
                  <c:v>1.60232030078125E-2</c:v>
                </c:pt>
                <c:pt idx="90">
                  <c:v>1.60232030078125E-2</c:v>
                </c:pt>
                <c:pt idx="91">
                  <c:v>1.685E-2</c:v>
                </c:pt>
                <c:pt idx="92">
                  <c:v>1.6170075622558601E-2</c:v>
                </c:pt>
                <c:pt idx="93">
                  <c:v>1.6280120117187501E-2</c:v>
                </c:pt>
                <c:pt idx="94">
                  <c:v>1.6829E-2</c:v>
                </c:pt>
                <c:pt idx="95">
                  <c:v>1.6209622285156301E-2</c:v>
                </c:pt>
                <c:pt idx="96">
                  <c:v>1.6584513548670601E-2</c:v>
                </c:pt>
                <c:pt idx="97">
                  <c:v>1.6367784027186302E-2</c:v>
                </c:pt>
                <c:pt idx="98">
                  <c:v>1.5975743896484401E-2</c:v>
                </c:pt>
                <c:pt idx="99">
                  <c:v>1.61258986400418E-2</c:v>
                </c:pt>
                <c:pt idx="100">
                  <c:v>1.59497729163759E-2</c:v>
                </c:pt>
                <c:pt idx="101">
                  <c:v>1.5759093823198799E-2</c:v>
                </c:pt>
                <c:pt idx="102">
                  <c:v>1.5372220569645999E-2</c:v>
                </c:pt>
                <c:pt idx="103">
                  <c:v>1.51899443137556E-2</c:v>
                </c:pt>
                <c:pt idx="104">
                  <c:v>1.52831284088008E-2</c:v>
                </c:pt>
                <c:pt idx="105">
                  <c:v>1.52831284088008E-2</c:v>
                </c:pt>
                <c:pt idx="106">
                  <c:v>1.5247716313347599E-2</c:v>
                </c:pt>
                <c:pt idx="107">
                  <c:v>1.55E-2</c:v>
                </c:pt>
                <c:pt idx="108">
                  <c:v>1.51002482947284E-2</c:v>
                </c:pt>
                <c:pt idx="109">
                  <c:v>1.4933991874340399E-2</c:v>
                </c:pt>
                <c:pt idx="110">
                  <c:v>1.4590831787931101E-2</c:v>
                </c:pt>
                <c:pt idx="111">
                  <c:v>1.54699673461914E-2</c:v>
                </c:pt>
                <c:pt idx="112">
                  <c:v>1.50826395761462E-2</c:v>
                </c:pt>
                <c:pt idx="113">
                  <c:v>1.55010423278808E-2</c:v>
                </c:pt>
                <c:pt idx="114">
                  <c:v>1.53790248467257E-2</c:v>
                </c:pt>
                <c:pt idx="115">
                  <c:v>1.5421511061039801E-2</c:v>
                </c:pt>
                <c:pt idx="116">
                  <c:v>1.53922933672114E-2</c:v>
                </c:pt>
                <c:pt idx="117">
                  <c:v>1.5785126338296099E-2</c:v>
                </c:pt>
                <c:pt idx="118">
                  <c:v>1.5453628048677901E-2</c:v>
                </c:pt>
                <c:pt idx="119">
                  <c:v>1.53463926219315E-2</c:v>
                </c:pt>
                <c:pt idx="120">
                  <c:v>1.5229988525902899E-2</c:v>
                </c:pt>
                <c:pt idx="121">
                  <c:v>1.52836475935845E-2</c:v>
                </c:pt>
                <c:pt idx="122">
                  <c:v>1.5258468273660401E-2</c:v>
                </c:pt>
                <c:pt idx="123">
                  <c:v>1.55125E-2</c:v>
                </c:pt>
                <c:pt idx="124">
                  <c:v>1.5506000000000001E-2</c:v>
                </c:pt>
                <c:pt idx="125">
                  <c:v>1.4911871543384201E-2</c:v>
                </c:pt>
                <c:pt idx="126">
                  <c:v>1.5377199990611001E-2</c:v>
                </c:pt>
                <c:pt idx="127">
                  <c:v>1.6040249141232601E-2</c:v>
                </c:pt>
                <c:pt idx="128">
                  <c:v>1.5581657299656999E-2</c:v>
                </c:pt>
                <c:pt idx="129">
                  <c:v>1.6192009613260502E-2</c:v>
                </c:pt>
                <c:pt idx="130">
                  <c:v>1.6486055032898399E-2</c:v>
                </c:pt>
                <c:pt idx="131">
                  <c:v>1.6331369344195299E-2</c:v>
                </c:pt>
                <c:pt idx="132">
                  <c:v>1.61605577470816E-2</c:v>
                </c:pt>
                <c:pt idx="133">
                  <c:v>1.6156707822641399E-2</c:v>
                </c:pt>
                <c:pt idx="134">
                  <c:v>1.6163313818116101E-2</c:v>
                </c:pt>
                <c:pt idx="135">
                  <c:v>1.5561892957604399E-2</c:v>
                </c:pt>
                <c:pt idx="136">
                  <c:v>1.6776652563778201E-2</c:v>
                </c:pt>
                <c:pt idx="137">
                  <c:v>1.6100279902265102E-2</c:v>
                </c:pt>
                <c:pt idx="138">
                  <c:v>1.6397392477398801E-2</c:v>
                </c:pt>
                <c:pt idx="139">
                  <c:v>1.6430200266431001E-2</c:v>
                </c:pt>
                <c:pt idx="140">
                  <c:v>1.72701820925307E-2</c:v>
                </c:pt>
                <c:pt idx="141">
                  <c:v>1.6599316974636999E-2</c:v>
                </c:pt>
                <c:pt idx="142">
                  <c:v>1.68183341672434E-2</c:v>
                </c:pt>
                <c:pt idx="143">
                  <c:v>1.58617018995654E-2</c:v>
                </c:pt>
                <c:pt idx="144">
                  <c:v>1.63263243689609E-2</c:v>
                </c:pt>
                <c:pt idx="145">
                  <c:v>1.6673394794299998E-2</c:v>
                </c:pt>
                <c:pt idx="146">
                  <c:v>1.7365344865146001E-2</c:v>
                </c:pt>
                <c:pt idx="147">
                  <c:v>1.7679208665779499E-2</c:v>
                </c:pt>
                <c:pt idx="148">
                  <c:v>1.9527889087893501E-2</c:v>
                </c:pt>
                <c:pt idx="149">
                  <c:v>1.9501248275470999E-2</c:v>
                </c:pt>
                <c:pt idx="150">
                  <c:v>1.99060237328509E-2</c:v>
                </c:pt>
                <c:pt idx="151">
                  <c:v>2.0422898518585E-2</c:v>
                </c:pt>
                <c:pt idx="152">
                  <c:v>2.0818729169428202E-2</c:v>
                </c:pt>
                <c:pt idx="153">
                  <c:v>2.1853482710102901E-2</c:v>
                </c:pt>
                <c:pt idx="154">
                  <c:v>2.20210007423766E-2</c:v>
                </c:pt>
                <c:pt idx="155">
                  <c:v>2.1637319721679701E-2</c:v>
                </c:pt>
                <c:pt idx="156">
                  <c:v>2.3586657703706101E-2</c:v>
                </c:pt>
                <c:pt idx="157">
                  <c:v>2.11004046067364E-2</c:v>
                </c:pt>
                <c:pt idx="158">
                  <c:v>2.14567662330068E-2</c:v>
                </c:pt>
                <c:pt idx="159">
                  <c:v>2.1864681205084099E-2</c:v>
                </c:pt>
                <c:pt idx="160">
                  <c:v>2.1034451735968299E-2</c:v>
                </c:pt>
                <c:pt idx="161">
                  <c:v>2.1067430489650402E-2</c:v>
                </c:pt>
                <c:pt idx="162">
                  <c:v>2.1869876816255698E-2</c:v>
                </c:pt>
                <c:pt idx="163">
                  <c:v>2.7253232661724702E-2</c:v>
                </c:pt>
                <c:pt idx="164">
                  <c:v>2.7084572799479199E-2</c:v>
                </c:pt>
                <c:pt idx="165">
                  <c:v>2.6541917262894999E-2</c:v>
                </c:pt>
                <c:pt idx="166">
                  <c:v>2.7360001465649202E-2</c:v>
                </c:pt>
                <c:pt idx="167">
                  <c:v>2.5131022219574799E-2</c:v>
                </c:pt>
                <c:pt idx="168">
                  <c:v>2.37099804867935E-2</c:v>
                </c:pt>
                <c:pt idx="169">
                  <c:v>2.3720856889892599E-2</c:v>
                </c:pt>
                <c:pt idx="170">
                  <c:v>2.3720856889892599E-2</c:v>
                </c:pt>
                <c:pt idx="171">
                  <c:v>2.3846032353094401E-2</c:v>
                </c:pt>
                <c:pt idx="172">
                  <c:v>2.3881261002170001E-2</c:v>
                </c:pt>
                <c:pt idx="173">
                  <c:v>2.40583791875193E-2</c:v>
                </c:pt>
                <c:pt idx="174">
                  <c:v>2.33686397822177E-2</c:v>
                </c:pt>
                <c:pt idx="175">
                  <c:v>2.3314311806497599E-2</c:v>
                </c:pt>
                <c:pt idx="176">
                  <c:v>2.3453229807107501E-2</c:v>
                </c:pt>
                <c:pt idx="177">
                  <c:v>2.25342315357096E-2</c:v>
                </c:pt>
                <c:pt idx="178">
                  <c:v>2.2280073672208699E-2</c:v>
                </c:pt>
                <c:pt idx="179">
                  <c:v>2.26450818698898E-2</c:v>
                </c:pt>
                <c:pt idx="180">
                  <c:v>2.2732397182888501E-2</c:v>
                </c:pt>
                <c:pt idx="181">
                  <c:v>2.37491515858704E-2</c:v>
                </c:pt>
                <c:pt idx="182">
                  <c:v>2.3724158466436201E-2</c:v>
                </c:pt>
                <c:pt idx="183">
                  <c:v>2.2807036183143999E-2</c:v>
                </c:pt>
                <c:pt idx="184">
                  <c:v>2.2450511037857699E-2</c:v>
                </c:pt>
                <c:pt idx="185">
                  <c:v>2.24750984743235E-2</c:v>
                </c:pt>
                <c:pt idx="186">
                  <c:v>2.3415725965432399E-2</c:v>
                </c:pt>
                <c:pt idx="187">
                  <c:v>2.25969710144809E-2</c:v>
                </c:pt>
                <c:pt idx="188">
                  <c:v>2.3762227115986901E-2</c:v>
                </c:pt>
                <c:pt idx="189">
                  <c:v>2.3189734661102301E-2</c:v>
                </c:pt>
                <c:pt idx="190">
                  <c:v>2.3041032791008501E-2</c:v>
                </c:pt>
                <c:pt idx="191">
                  <c:v>2.37249767829666E-2</c:v>
                </c:pt>
                <c:pt idx="192">
                  <c:v>2.3519585543867801E-2</c:v>
                </c:pt>
                <c:pt idx="193">
                  <c:v>2.4979795524896702E-2</c:v>
                </c:pt>
                <c:pt idx="194">
                  <c:v>2.7705328461878599E-2</c:v>
                </c:pt>
                <c:pt idx="195">
                  <c:v>2.8378698145410601E-2</c:v>
                </c:pt>
                <c:pt idx="196">
                  <c:v>2.8060536437205401E-2</c:v>
                </c:pt>
                <c:pt idx="197">
                  <c:v>3.3040664542859699E-2</c:v>
                </c:pt>
                <c:pt idx="198">
                  <c:v>3.3661431449799301E-2</c:v>
                </c:pt>
                <c:pt idx="199">
                  <c:v>2.7605943670500899E-2</c:v>
                </c:pt>
                <c:pt idx="200">
                  <c:v>2.7419310272718499E-2</c:v>
                </c:pt>
                <c:pt idx="201">
                  <c:v>2.1413172857437001E-2</c:v>
                </c:pt>
                <c:pt idx="202">
                  <c:v>1.9911840888329601E-2</c:v>
                </c:pt>
                <c:pt idx="203">
                  <c:v>1.9077217871309199E-2</c:v>
                </c:pt>
                <c:pt idx="204">
                  <c:v>1.8886945691488102E-2</c:v>
                </c:pt>
                <c:pt idx="205">
                  <c:v>1.8354103245693101E-2</c:v>
                </c:pt>
                <c:pt idx="206">
                  <c:v>1.9489122807017398E-2</c:v>
                </c:pt>
                <c:pt idx="207">
                  <c:v>1.9550256271506201E-2</c:v>
                </c:pt>
                <c:pt idx="208">
                  <c:v>2.11527752649746E-2</c:v>
                </c:pt>
                <c:pt idx="209">
                  <c:v>2.2555143151534202E-2</c:v>
                </c:pt>
                <c:pt idx="210">
                  <c:v>2.2802163283833801E-2</c:v>
                </c:pt>
                <c:pt idx="211">
                  <c:v>2.17331031666298E-2</c:v>
                </c:pt>
                <c:pt idx="212">
                  <c:v>2.1499627562259399E-2</c:v>
                </c:pt>
                <c:pt idx="213">
                  <c:v>2.12336842105263E-2</c:v>
                </c:pt>
                <c:pt idx="214">
                  <c:v>2.1418420990450701E-2</c:v>
                </c:pt>
                <c:pt idx="215">
                  <c:v>2.1313269103276199E-2</c:v>
                </c:pt>
                <c:pt idx="216">
                  <c:v>2.15822105214247E-2</c:v>
                </c:pt>
              </c:numCache>
            </c:numRef>
          </c:val>
          <c:smooth val="0"/>
          <c:extLst>
            <c:ext xmlns:c16="http://schemas.microsoft.com/office/drawing/2014/chart" uri="{C3380CC4-5D6E-409C-BE32-E72D297353CC}">
              <c16:uniqueId val="{00000002-4191-434A-8827-68F79730E301}"/>
            </c:ext>
          </c:extLst>
        </c:ser>
        <c:dLbls>
          <c:showLegendKey val="0"/>
          <c:showVal val="0"/>
          <c:showCatName val="0"/>
          <c:showSerName val="0"/>
          <c:showPercent val="0"/>
          <c:showBubbleSize val="0"/>
        </c:dLbls>
        <c:marker val="1"/>
        <c:smooth val="0"/>
        <c:axId val="471577440"/>
        <c:axId val="1"/>
      </c:lineChart>
      <c:lineChart>
        <c:grouping val="standard"/>
        <c:varyColors val="0"/>
        <c:ser>
          <c:idx val="3"/>
          <c:order val="3"/>
          <c:tx>
            <c:strRef>
              <c:f>'Figure 1.2.7'!$F$4</c:f>
              <c:strCache>
                <c:ptCount val="1"/>
                <c:pt idx="0">
                  <c:v>Kazakhstan (right axis)</c:v>
                </c:pt>
              </c:strCache>
            </c:strRef>
          </c:tx>
          <c:spPr>
            <a:ln w="38100">
              <a:solidFill>
                <a:srgbClr val="FF00FF"/>
              </a:solidFill>
              <a:prstDash val="solid"/>
            </a:ln>
          </c:spPr>
          <c:marker>
            <c:symbol val="none"/>
          </c:marker>
          <c:val>
            <c:numRef>
              <c:f>'Figure 1.2.7'!$F$5:$F$221</c:f>
              <c:numCache>
                <c:formatCode>0</c:formatCode>
                <c:ptCount val="217"/>
                <c:pt idx="2">
                  <c:v>51.6</c:v>
                </c:pt>
                <c:pt idx="3">
                  <c:v>47.8</c:v>
                </c:pt>
                <c:pt idx="4">
                  <c:v>47.8</c:v>
                </c:pt>
                <c:pt idx="5">
                  <c:v>49.7</c:v>
                </c:pt>
                <c:pt idx="6">
                  <c:v>49.7</c:v>
                </c:pt>
                <c:pt idx="7">
                  <c:v>50.7</c:v>
                </c:pt>
                <c:pt idx="8">
                  <c:v>48.7</c:v>
                </c:pt>
                <c:pt idx="9">
                  <c:v>48.7</c:v>
                </c:pt>
                <c:pt idx="10">
                  <c:v>48.7</c:v>
                </c:pt>
                <c:pt idx="11">
                  <c:v>48.7</c:v>
                </c:pt>
                <c:pt idx="12">
                  <c:v>48.7</c:v>
                </c:pt>
                <c:pt idx="13">
                  <c:v>47.5</c:v>
                </c:pt>
                <c:pt idx="14">
                  <c:v>47.5</c:v>
                </c:pt>
                <c:pt idx="15">
                  <c:v>46.1</c:v>
                </c:pt>
                <c:pt idx="16">
                  <c:v>46.1</c:v>
                </c:pt>
                <c:pt idx="17">
                  <c:v>46.1</c:v>
                </c:pt>
                <c:pt idx="18">
                  <c:v>46.1</c:v>
                </c:pt>
                <c:pt idx="19">
                  <c:v>46.9</c:v>
                </c:pt>
                <c:pt idx="20">
                  <c:v>46.9</c:v>
                </c:pt>
                <c:pt idx="21">
                  <c:v>46.9</c:v>
                </c:pt>
                <c:pt idx="22">
                  <c:v>46.9</c:v>
                </c:pt>
                <c:pt idx="23">
                  <c:v>46.9</c:v>
                </c:pt>
                <c:pt idx="24">
                  <c:v>46.9</c:v>
                </c:pt>
                <c:pt idx="25">
                  <c:v>46.9</c:v>
                </c:pt>
                <c:pt idx="26">
                  <c:v>46.9</c:v>
                </c:pt>
                <c:pt idx="27">
                  <c:v>46.9</c:v>
                </c:pt>
                <c:pt idx="28">
                  <c:v>46.7</c:v>
                </c:pt>
                <c:pt idx="29">
                  <c:v>46.7</c:v>
                </c:pt>
                <c:pt idx="30">
                  <c:v>46.7</c:v>
                </c:pt>
                <c:pt idx="31">
                  <c:v>46.7</c:v>
                </c:pt>
                <c:pt idx="32">
                  <c:v>46.7</c:v>
                </c:pt>
                <c:pt idx="33">
                  <c:v>46.7</c:v>
                </c:pt>
                <c:pt idx="34">
                  <c:v>46.7</c:v>
                </c:pt>
                <c:pt idx="35">
                  <c:v>46.7</c:v>
                </c:pt>
                <c:pt idx="36">
                  <c:v>47.1</c:v>
                </c:pt>
                <c:pt idx="37">
                  <c:v>47.1</c:v>
                </c:pt>
                <c:pt idx="38">
                  <c:v>45.5</c:v>
                </c:pt>
                <c:pt idx="39">
                  <c:v>45.5</c:v>
                </c:pt>
                <c:pt idx="40">
                  <c:v>45.5</c:v>
                </c:pt>
                <c:pt idx="41">
                  <c:v>46.9</c:v>
                </c:pt>
                <c:pt idx="42">
                  <c:v>48.9</c:v>
                </c:pt>
                <c:pt idx="43">
                  <c:v>49.9</c:v>
                </c:pt>
                <c:pt idx="44">
                  <c:v>50.8</c:v>
                </c:pt>
                <c:pt idx="45">
                  <c:v>61.3</c:v>
                </c:pt>
                <c:pt idx="46">
                  <c:v>58.3</c:v>
                </c:pt>
                <c:pt idx="47">
                  <c:v>57.2</c:v>
                </c:pt>
                <c:pt idx="48">
                  <c:v>50.7</c:v>
                </c:pt>
                <c:pt idx="49">
                  <c:v>51.6</c:v>
                </c:pt>
                <c:pt idx="50">
                  <c:v>51.6</c:v>
                </c:pt>
                <c:pt idx="51">
                  <c:v>51.6</c:v>
                </c:pt>
                <c:pt idx="52">
                  <c:v>51.6</c:v>
                </c:pt>
                <c:pt idx="53">
                  <c:v>53.6</c:v>
                </c:pt>
                <c:pt idx="54">
                  <c:v>59.5</c:v>
                </c:pt>
                <c:pt idx="55">
                  <c:v>56.5</c:v>
                </c:pt>
                <c:pt idx="56">
                  <c:v>57.1</c:v>
                </c:pt>
                <c:pt idx="57">
                  <c:v>53.1</c:v>
                </c:pt>
                <c:pt idx="58">
                  <c:v>50.6</c:v>
                </c:pt>
                <c:pt idx="59">
                  <c:v>51</c:v>
                </c:pt>
                <c:pt idx="60">
                  <c:v>51</c:v>
                </c:pt>
                <c:pt idx="61">
                  <c:v>52</c:v>
                </c:pt>
                <c:pt idx="62">
                  <c:v>52</c:v>
                </c:pt>
                <c:pt idx="63">
                  <c:v>52</c:v>
                </c:pt>
                <c:pt idx="64">
                  <c:v>52</c:v>
                </c:pt>
                <c:pt idx="65">
                  <c:v>52</c:v>
                </c:pt>
                <c:pt idx="66">
                  <c:v>52</c:v>
                </c:pt>
                <c:pt idx="67">
                  <c:v>52</c:v>
                </c:pt>
                <c:pt idx="68">
                  <c:v>52</c:v>
                </c:pt>
                <c:pt idx="69">
                  <c:v>52</c:v>
                </c:pt>
                <c:pt idx="70">
                  <c:v>52</c:v>
                </c:pt>
                <c:pt idx="71">
                  <c:v>49.7</c:v>
                </c:pt>
                <c:pt idx="72">
                  <c:v>49.7</c:v>
                </c:pt>
                <c:pt idx="73">
                  <c:v>49.7</c:v>
                </c:pt>
                <c:pt idx="74">
                  <c:v>49.7</c:v>
                </c:pt>
                <c:pt idx="75">
                  <c:v>49.7</c:v>
                </c:pt>
                <c:pt idx="76">
                  <c:v>47.5</c:v>
                </c:pt>
                <c:pt idx="77">
                  <c:v>47.5</c:v>
                </c:pt>
                <c:pt idx="78">
                  <c:v>47.5</c:v>
                </c:pt>
                <c:pt idx="79">
                  <c:v>50.1</c:v>
                </c:pt>
                <c:pt idx="80">
                  <c:v>47.5</c:v>
                </c:pt>
                <c:pt idx="81">
                  <c:v>47.5</c:v>
                </c:pt>
                <c:pt idx="82">
                  <c:v>47.5</c:v>
                </c:pt>
                <c:pt idx="83">
                  <c:v>47.5</c:v>
                </c:pt>
                <c:pt idx="84">
                  <c:v>47.5</c:v>
                </c:pt>
                <c:pt idx="85">
                  <c:v>47.5</c:v>
                </c:pt>
                <c:pt idx="86">
                  <c:v>47.4</c:v>
                </c:pt>
                <c:pt idx="87">
                  <c:v>46.5</c:v>
                </c:pt>
                <c:pt idx="88">
                  <c:v>46.5</c:v>
                </c:pt>
                <c:pt idx="89">
                  <c:v>46.5</c:v>
                </c:pt>
                <c:pt idx="90">
                  <c:v>46.5</c:v>
                </c:pt>
                <c:pt idx="91">
                  <c:v>42.7</c:v>
                </c:pt>
                <c:pt idx="92">
                  <c:v>40.700000000000003</c:v>
                </c:pt>
                <c:pt idx="93">
                  <c:v>40.700000000000003</c:v>
                </c:pt>
                <c:pt idx="94">
                  <c:v>36.6</c:v>
                </c:pt>
                <c:pt idx="95">
                  <c:v>36.6</c:v>
                </c:pt>
                <c:pt idx="96">
                  <c:v>35.6</c:v>
                </c:pt>
                <c:pt idx="97">
                  <c:v>35.6</c:v>
                </c:pt>
                <c:pt idx="98">
                  <c:v>35.6</c:v>
                </c:pt>
                <c:pt idx="99">
                  <c:v>35.6</c:v>
                </c:pt>
                <c:pt idx="100">
                  <c:v>35</c:v>
                </c:pt>
                <c:pt idx="101">
                  <c:v>35</c:v>
                </c:pt>
                <c:pt idx="102">
                  <c:v>35</c:v>
                </c:pt>
                <c:pt idx="103">
                  <c:v>35</c:v>
                </c:pt>
                <c:pt idx="104">
                  <c:v>35</c:v>
                </c:pt>
                <c:pt idx="105">
                  <c:v>35</c:v>
                </c:pt>
                <c:pt idx="106">
                  <c:v>35</c:v>
                </c:pt>
                <c:pt idx="107">
                  <c:v>35</c:v>
                </c:pt>
                <c:pt idx="108">
                  <c:v>35</c:v>
                </c:pt>
                <c:pt idx="109">
                  <c:v>35</c:v>
                </c:pt>
                <c:pt idx="110">
                  <c:v>35</c:v>
                </c:pt>
                <c:pt idx="111">
                  <c:v>35</c:v>
                </c:pt>
                <c:pt idx="112">
                  <c:v>36.700000000000003</c:v>
                </c:pt>
                <c:pt idx="113">
                  <c:v>36.700000000000003</c:v>
                </c:pt>
                <c:pt idx="114">
                  <c:v>36.700000000000003</c:v>
                </c:pt>
                <c:pt idx="115">
                  <c:v>36.700000000000003</c:v>
                </c:pt>
                <c:pt idx="116">
                  <c:v>36.700000000000003</c:v>
                </c:pt>
                <c:pt idx="117">
                  <c:v>37.6</c:v>
                </c:pt>
                <c:pt idx="118">
                  <c:v>37.6</c:v>
                </c:pt>
                <c:pt idx="119">
                  <c:v>37.6</c:v>
                </c:pt>
                <c:pt idx="120">
                  <c:v>37.6</c:v>
                </c:pt>
                <c:pt idx="121">
                  <c:v>37.6</c:v>
                </c:pt>
                <c:pt idx="122">
                  <c:v>36.5</c:v>
                </c:pt>
                <c:pt idx="123">
                  <c:v>36.5</c:v>
                </c:pt>
                <c:pt idx="124">
                  <c:v>36.4</c:v>
                </c:pt>
                <c:pt idx="125">
                  <c:v>36.4</c:v>
                </c:pt>
                <c:pt idx="126">
                  <c:v>36.4</c:v>
                </c:pt>
                <c:pt idx="127">
                  <c:v>36.4</c:v>
                </c:pt>
                <c:pt idx="128">
                  <c:v>36.4</c:v>
                </c:pt>
                <c:pt idx="129">
                  <c:v>36.4</c:v>
                </c:pt>
                <c:pt idx="130">
                  <c:v>39.5</c:v>
                </c:pt>
                <c:pt idx="131">
                  <c:v>39.5</c:v>
                </c:pt>
                <c:pt idx="132">
                  <c:v>39.5</c:v>
                </c:pt>
                <c:pt idx="133">
                  <c:v>39.5</c:v>
                </c:pt>
                <c:pt idx="134">
                  <c:v>39.5</c:v>
                </c:pt>
                <c:pt idx="135">
                  <c:v>38.5</c:v>
                </c:pt>
                <c:pt idx="136">
                  <c:v>40.5</c:v>
                </c:pt>
                <c:pt idx="137">
                  <c:v>41.5</c:v>
                </c:pt>
                <c:pt idx="138">
                  <c:v>41.5</c:v>
                </c:pt>
                <c:pt idx="139">
                  <c:v>41.5</c:v>
                </c:pt>
                <c:pt idx="140">
                  <c:v>41.5</c:v>
                </c:pt>
                <c:pt idx="141">
                  <c:v>41.5</c:v>
                </c:pt>
                <c:pt idx="142">
                  <c:v>44.5</c:v>
                </c:pt>
                <c:pt idx="143">
                  <c:v>43</c:v>
                </c:pt>
                <c:pt idx="144">
                  <c:v>48</c:v>
                </c:pt>
                <c:pt idx="145">
                  <c:v>50.5</c:v>
                </c:pt>
                <c:pt idx="146">
                  <c:v>50.5</c:v>
                </c:pt>
                <c:pt idx="147">
                  <c:v>52.5</c:v>
                </c:pt>
                <c:pt idx="148">
                  <c:v>65.400000000000006</c:v>
                </c:pt>
                <c:pt idx="149">
                  <c:v>71.3</c:v>
                </c:pt>
                <c:pt idx="150">
                  <c:v>78.900000000000006</c:v>
                </c:pt>
                <c:pt idx="151">
                  <c:v>73.900000000000006</c:v>
                </c:pt>
                <c:pt idx="152">
                  <c:v>82.9</c:v>
                </c:pt>
                <c:pt idx="153">
                  <c:v>73.3</c:v>
                </c:pt>
                <c:pt idx="154">
                  <c:v>73.3</c:v>
                </c:pt>
                <c:pt idx="155">
                  <c:v>79.3</c:v>
                </c:pt>
                <c:pt idx="156">
                  <c:v>79.3</c:v>
                </c:pt>
                <c:pt idx="157">
                  <c:v>68.2</c:v>
                </c:pt>
                <c:pt idx="158">
                  <c:v>75.2</c:v>
                </c:pt>
                <c:pt idx="159">
                  <c:v>79.599999999999994</c:v>
                </c:pt>
                <c:pt idx="160">
                  <c:v>77.5</c:v>
                </c:pt>
                <c:pt idx="161">
                  <c:v>84.5</c:v>
                </c:pt>
                <c:pt idx="162">
                  <c:v>89</c:v>
                </c:pt>
                <c:pt idx="163">
                  <c:v>120</c:v>
                </c:pt>
                <c:pt idx="164">
                  <c:v>105</c:v>
                </c:pt>
                <c:pt idx="165">
                  <c:v>105</c:v>
                </c:pt>
                <c:pt idx="166">
                  <c:v>105</c:v>
                </c:pt>
                <c:pt idx="167">
                  <c:v>88</c:v>
                </c:pt>
                <c:pt idx="168">
                  <c:v>88</c:v>
                </c:pt>
                <c:pt idx="169">
                  <c:v>88</c:v>
                </c:pt>
                <c:pt idx="170">
                  <c:v>93</c:v>
                </c:pt>
                <c:pt idx="171">
                  <c:v>88.5</c:v>
                </c:pt>
                <c:pt idx="172">
                  <c:v>88.5</c:v>
                </c:pt>
                <c:pt idx="173">
                  <c:v>85.5</c:v>
                </c:pt>
                <c:pt idx="174">
                  <c:v>85.5</c:v>
                </c:pt>
                <c:pt idx="175">
                  <c:v>85.5</c:v>
                </c:pt>
                <c:pt idx="176">
                  <c:v>83.5</c:v>
                </c:pt>
                <c:pt idx="177">
                  <c:v>83.5</c:v>
                </c:pt>
                <c:pt idx="178">
                  <c:v>83.5</c:v>
                </c:pt>
                <c:pt idx="179">
                  <c:v>83.5</c:v>
                </c:pt>
                <c:pt idx="180">
                  <c:v>90.5</c:v>
                </c:pt>
                <c:pt idx="181">
                  <c:v>92</c:v>
                </c:pt>
                <c:pt idx="182">
                  <c:v>91.5</c:v>
                </c:pt>
                <c:pt idx="183">
                  <c:v>85</c:v>
                </c:pt>
                <c:pt idx="184">
                  <c:v>85</c:v>
                </c:pt>
                <c:pt idx="185">
                  <c:v>85</c:v>
                </c:pt>
                <c:pt idx="186">
                  <c:v>85</c:v>
                </c:pt>
                <c:pt idx="187">
                  <c:v>81</c:v>
                </c:pt>
                <c:pt idx="188">
                  <c:v>82.5</c:v>
                </c:pt>
                <c:pt idx="189">
                  <c:v>84.5</c:v>
                </c:pt>
                <c:pt idx="190">
                  <c:v>85</c:v>
                </c:pt>
                <c:pt idx="191">
                  <c:v>88</c:v>
                </c:pt>
                <c:pt idx="192">
                  <c:v>95</c:v>
                </c:pt>
                <c:pt idx="193">
                  <c:v>100</c:v>
                </c:pt>
                <c:pt idx="194">
                  <c:v>120</c:v>
                </c:pt>
                <c:pt idx="195">
                  <c:v>133.5</c:v>
                </c:pt>
                <c:pt idx="196">
                  <c:v>125</c:v>
                </c:pt>
                <c:pt idx="197">
                  <c:v>154.5</c:v>
                </c:pt>
                <c:pt idx="198">
                  <c:v>146.5</c:v>
                </c:pt>
                <c:pt idx="199">
                  <c:v>132.5</c:v>
                </c:pt>
                <c:pt idx="200">
                  <c:v>123</c:v>
                </c:pt>
                <c:pt idx="201">
                  <c:v>113</c:v>
                </c:pt>
                <c:pt idx="202">
                  <c:v>100.5</c:v>
                </c:pt>
                <c:pt idx="203">
                  <c:v>93.5</c:v>
                </c:pt>
                <c:pt idx="204">
                  <c:v>90</c:v>
                </c:pt>
                <c:pt idx="205">
                  <c:v>90</c:v>
                </c:pt>
                <c:pt idx="206">
                  <c:v>90</c:v>
                </c:pt>
                <c:pt idx="207">
                  <c:v>98.5</c:v>
                </c:pt>
                <c:pt idx="208">
                  <c:v>111</c:v>
                </c:pt>
                <c:pt idx="209">
                  <c:v>111</c:v>
                </c:pt>
                <c:pt idx="210">
                  <c:v>126.5</c:v>
                </c:pt>
                <c:pt idx="211">
                  <c:v>123.5</c:v>
                </c:pt>
                <c:pt idx="212">
                  <c:v>126</c:v>
                </c:pt>
                <c:pt idx="213">
                  <c:v>126</c:v>
                </c:pt>
                <c:pt idx="214">
                  <c:v>124</c:v>
                </c:pt>
                <c:pt idx="215">
                  <c:v>124</c:v>
                </c:pt>
                <c:pt idx="216">
                  <c:v>124.5</c:v>
                </c:pt>
              </c:numCache>
            </c:numRef>
          </c:val>
          <c:smooth val="0"/>
          <c:extLst>
            <c:ext xmlns:c16="http://schemas.microsoft.com/office/drawing/2014/chart" uri="{C3380CC4-5D6E-409C-BE32-E72D297353CC}">
              <c16:uniqueId val="{00000003-4191-434A-8827-68F79730E301}"/>
            </c:ext>
          </c:extLst>
        </c:ser>
        <c:dLbls>
          <c:showLegendKey val="0"/>
          <c:showVal val="0"/>
          <c:showCatName val="0"/>
          <c:showSerName val="0"/>
          <c:showPercent val="0"/>
          <c:showBubbleSize val="0"/>
        </c:dLbls>
        <c:marker val="1"/>
        <c:smooth val="0"/>
        <c:axId val="3"/>
        <c:axId val="4"/>
      </c:lineChart>
      <c:catAx>
        <c:axId val="4715774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9"/>
        <c:tickMarkSkip val="1"/>
        <c:noMultiLvlLbl val="0"/>
      </c:catAx>
      <c:valAx>
        <c:axId val="1"/>
        <c:scaling>
          <c:orientation val="minMax"/>
        </c:scaling>
        <c:delete val="0"/>
        <c:axPos val="l"/>
        <c:majorGridlines>
          <c:spPr>
            <a:ln w="3175">
              <a:solidFill>
                <a:srgbClr val="000000"/>
              </a:solidFill>
              <a:prstDash val="solid"/>
            </a:ln>
          </c:spPr>
        </c:majorGridlines>
        <c:numFmt formatCode="0.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1577440"/>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808080"/>
          </a:solidFill>
          <a:prstDash val="solid"/>
        </a:ln>
      </c:spPr>
    </c:plotArea>
    <c:legend>
      <c:legendPos val="b"/>
      <c:layout>
        <c:manualLayout>
          <c:xMode val="edge"/>
          <c:yMode val="edge"/>
          <c:x val="9.7943192948090115E-3"/>
          <c:y val="0.84168336673346689"/>
          <c:w val="0.94809010773751223"/>
          <c:h val="0.1322645290581162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75" b="0" i="0" u="none" strike="noStrike" baseline="0">
          <a:solidFill>
            <a:srgbClr val="000000"/>
          </a:solidFill>
          <a:latin typeface="Arial Cyr"/>
          <a:ea typeface="Arial Cyr"/>
          <a:cs typeface="Arial Cyr"/>
        </a:defRPr>
      </a:pPr>
      <a:endParaRPr lang="ru-RU"/>
    </a:p>
  </c:txPr>
  <c:printSettings>
    <c:headerFooter alignWithMargins="0"/>
    <c:pageMargins b="0.98425196850393704" l="0.78740157480314965" r="0.78740157480314965" t="0.98425196850393704" header="0.51181102362204722" footer="0.51181102362204722"/>
    <c:pageSetup paperSize="9" orientation="landscape" verticalDpi="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'Figure 1.3.1'!#REF!</c:f>
              <c:strCache>
                <c:ptCount val="1"/>
                <c:pt idx="0">
                  <c:v>#ССЫЛКА!</c:v>
                </c:pt>
              </c:strCache>
            </c:strRef>
          </c:tx>
          <c:spPr>
            <a:solidFill>
              <a:srgbClr val="339966"/>
            </a:solidFill>
            <a:ln w="12700">
              <a:solidFill>
                <a:srgbClr val="000000"/>
              </a:solidFill>
              <a:prstDash val="solid"/>
            </a:ln>
          </c:spPr>
          <c:invertIfNegative val="0"/>
          <c:cat>
            <c:numRef>
              <c:f>'Figure 1.3.1'!#REF!</c:f>
              <c:numCache>
                <c:formatCode>General</c:formatCode>
                <c:ptCount val="1"/>
                <c:pt idx="0">
                  <c:v>1</c:v>
                </c:pt>
              </c:numCache>
            </c:numRef>
          </c:cat>
          <c:val>
            <c:numRef>
              <c:f>'Figure 1.3.1'!#REF!</c:f>
              <c:numCache>
                <c:formatCode>General</c:formatCode>
                <c:ptCount val="1"/>
                <c:pt idx="0">
                  <c:v>1</c:v>
                </c:pt>
              </c:numCache>
            </c:numRef>
          </c:val>
          <c:extLst>
            <c:ext xmlns:c16="http://schemas.microsoft.com/office/drawing/2014/chart" uri="{C3380CC4-5D6E-409C-BE32-E72D297353CC}">
              <c16:uniqueId val="{00000000-1994-434D-AB8F-405CF80AF71E}"/>
            </c:ext>
          </c:extLst>
        </c:ser>
        <c:ser>
          <c:idx val="1"/>
          <c:order val="1"/>
          <c:tx>
            <c:strRef>
              <c:f>'Figure 1.3.1'!#REF!</c:f>
              <c:strCache>
                <c:ptCount val="1"/>
                <c:pt idx="0">
                  <c:v>#ССЫЛКА!</c:v>
                </c:pt>
              </c:strCache>
            </c:strRef>
          </c:tx>
          <c:spPr>
            <a:solidFill>
              <a:srgbClr val="FF6600"/>
            </a:solidFill>
            <a:ln w="12700">
              <a:solidFill>
                <a:srgbClr val="000000"/>
              </a:solidFill>
              <a:prstDash val="solid"/>
            </a:ln>
          </c:spPr>
          <c:invertIfNegative val="0"/>
          <c:cat>
            <c:numRef>
              <c:f>'Figure 1.3.1'!#REF!</c:f>
              <c:numCache>
                <c:formatCode>General</c:formatCode>
                <c:ptCount val="1"/>
                <c:pt idx="0">
                  <c:v>1</c:v>
                </c:pt>
              </c:numCache>
            </c:numRef>
          </c:cat>
          <c:val>
            <c:numRef>
              <c:f>'Figure 1.3.1'!#REF!</c:f>
              <c:numCache>
                <c:formatCode>General</c:formatCode>
                <c:ptCount val="1"/>
                <c:pt idx="0">
                  <c:v>1</c:v>
                </c:pt>
              </c:numCache>
            </c:numRef>
          </c:val>
          <c:extLst>
            <c:ext xmlns:c16="http://schemas.microsoft.com/office/drawing/2014/chart" uri="{C3380CC4-5D6E-409C-BE32-E72D297353CC}">
              <c16:uniqueId val="{00000001-1994-434D-AB8F-405CF80AF71E}"/>
            </c:ext>
          </c:extLst>
        </c:ser>
        <c:ser>
          <c:idx val="2"/>
          <c:order val="2"/>
          <c:tx>
            <c:strRef>
              <c:f>'Figure 1.3.1'!#REF!</c:f>
              <c:strCache>
                <c:ptCount val="1"/>
                <c:pt idx="0">
                  <c:v>#ССЫЛКА!</c:v>
                </c:pt>
              </c:strCache>
            </c:strRef>
          </c:tx>
          <c:spPr>
            <a:solidFill>
              <a:srgbClr val="CCCCFF"/>
            </a:solidFill>
            <a:ln w="12700">
              <a:solidFill>
                <a:srgbClr val="000000"/>
              </a:solidFill>
              <a:prstDash val="solid"/>
            </a:ln>
          </c:spPr>
          <c:invertIfNegative val="0"/>
          <c:cat>
            <c:numRef>
              <c:f>'Figure 1.3.1'!#REF!</c:f>
              <c:numCache>
                <c:formatCode>General</c:formatCode>
                <c:ptCount val="1"/>
                <c:pt idx="0">
                  <c:v>1</c:v>
                </c:pt>
              </c:numCache>
            </c:numRef>
          </c:cat>
          <c:val>
            <c:numRef>
              <c:f>'Figure 1.3.1'!#REF!</c:f>
              <c:numCache>
                <c:formatCode>General</c:formatCode>
                <c:ptCount val="1"/>
                <c:pt idx="0">
                  <c:v>1</c:v>
                </c:pt>
              </c:numCache>
            </c:numRef>
          </c:val>
          <c:extLst>
            <c:ext xmlns:c16="http://schemas.microsoft.com/office/drawing/2014/chart" uri="{C3380CC4-5D6E-409C-BE32-E72D297353CC}">
              <c16:uniqueId val="{00000002-1994-434D-AB8F-405CF80AF71E}"/>
            </c:ext>
          </c:extLst>
        </c:ser>
        <c:ser>
          <c:idx val="3"/>
          <c:order val="3"/>
          <c:tx>
            <c:strRef>
              <c:f>'Figure 1.3.1'!#REF!</c:f>
              <c:strCache>
                <c:ptCount val="1"/>
                <c:pt idx="0">
                  <c:v>#ССЫЛКА!</c:v>
                </c:pt>
              </c:strCache>
            </c:strRef>
          </c:tx>
          <c:spPr>
            <a:solidFill>
              <a:srgbClr val="CCFFFF"/>
            </a:solidFill>
            <a:ln w="12700">
              <a:solidFill>
                <a:srgbClr val="000000"/>
              </a:solidFill>
              <a:prstDash val="solid"/>
            </a:ln>
          </c:spPr>
          <c:invertIfNegative val="0"/>
          <c:cat>
            <c:numRef>
              <c:f>'Figure 1.3.1'!#REF!</c:f>
              <c:numCache>
                <c:formatCode>General</c:formatCode>
                <c:ptCount val="1"/>
                <c:pt idx="0">
                  <c:v>1</c:v>
                </c:pt>
              </c:numCache>
            </c:numRef>
          </c:cat>
          <c:val>
            <c:numRef>
              <c:f>'Figure 1.3.1'!#REF!</c:f>
              <c:numCache>
                <c:formatCode>General</c:formatCode>
                <c:ptCount val="1"/>
                <c:pt idx="0">
                  <c:v>1</c:v>
                </c:pt>
              </c:numCache>
            </c:numRef>
          </c:val>
          <c:extLst>
            <c:ext xmlns:c16="http://schemas.microsoft.com/office/drawing/2014/chart" uri="{C3380CC4-5D6E-409C-BE32-E72D297353CC}">
              <c16:uniqueId val="{00000003-1994-434D-AB8F-405CF80AF71E}"/>
            </c:ext>
          </c:extLst>
        </c:ser>
        <c:ser>
          <c:idx val="4"/>
          <c:order val="4"/>
          <c:tx>
            <c:strRef>
              <c:f>'Figure 1.3.1'!#REF!</c:f>
              <c:strCache>
                <c:ptCount val="1"/>
                <c:pt idx="0">
                  <c:v>#ССЫЛКА!</c:v>
                </c:pt>
              </c:strCache>
            </c:strRef>
          </c:tx>
          <c:spPr>
            <a:solidFill>
              <a:srgbClr val="660066"/>
            </a:solidFill>
            <a:ln w="12700">
              <a:solidFill>
                <a:srgbClr val="000000"/>
              </a:solidFill>
              <a:prstDash val="solid"/>
            </a:ln>
          </c:spPr>
          <c:invertIfNegative val="0"/>
          <c:cat>
            <c:numRef>
              <c:f>'Figure 1.3.1'!#REF!</c:f>
              <c:numCache>
                <c:formatCode>General</c:formatCode>
                <c:ptCount val="1"/>
                <c:pt idx="0">
                  <c:v>1</c:v>
                </c:pt>
              </c:numCache>
            </c:numRef>
          </c:cat>
          <c:val>
            <c:numRef>
              <c:f>'Figure 1.3.1'!#REF!</c:f>
              <c:numCache>
                <c:formatCode>General</c:formatCode>
                <c:ptCount val="1"/>
                <c:pt idx="0">
                  <c:v>1</c:v>
                </c:pt>
              </c:numCache>
            </c:numRef>
          </c:val>
          <c:extLst>
            <c:ext xmlns:c16="http://schemas.microsoft.com/office/drawing/2014/chart" uri="{C3380CC4-5D6E-409C-BE32-E72D297353CC}">
              <c16:uniqueId val="{00000004-1994-434D-AB8F-405CF80AF71E}"/>
            </c:ext>
          </c:extLst>
        </c:ser>
        <c:ser>
          <c:idx val="5"/>
          <c:order val="5"/>
          <c:tx>
            <c:strRef>
              <c:f>'Figure 1.3.1'!#REF!</c:f>
              <c:strCache>
                <c:ptCount val="1"/>
                <c:pt idx="0">
                  <c:v>#ССЫЛКА!</c:v>
                </c:pt>
              </c:strCache>
            </c:strRef>
          </c:tx>
          <c:spPr>
            <a:solidFill>
              <a:srgbClr val="FF8080"/>
            </a:solidFill>
            <a:ln w="12700">
              <a:solidFill>
                <a:srgbClr val="000000"/>
              </a:solidFill>
              <a:prstDash val="solid"/>
            </a:ln>
          </c:spPr>
          <c:invertIfNegative val="0"/>
          <c:cat>
            <c:numRef>
              <c:f>'Figure 1.3.1'!#REF!</c:f>
              <c:numCache>
                <c:formatCode>General</c:formatCode>
                <c:ptCount val="1"/>
                <c:pt idx="0">
                  <c:v>1</c:v>
                </c:pt>
              </c:numCache>
            </c:numRef>
          </c:cat>
          <c:val>
            <c:numRef>
              <c:f>'Figure 1.3.1'!#REF!</c:f>
              <c:numCache>
                <c:formatCode>General</c:formatCode>
                <c:ptCount val="1"/>
                <c:pt idx="0">
                  <c:v>1</c:v>
                </c:pt>
              </c:numCache>
            </c:numRef>
          </c:val>
          <c:extLst>
            <c:ext xmlns:c16="http://schemas.microsoft.com/office/drawing/2014/chart" uri="{C3380CC4-5D6E-409C-BE32-E72D297353CC}">
              <c16:uniqueId val="{00000005-1994-434D-AB8F-405CF80AF71E}"/>
            </c:ext>
          </c:extLst>
        </c:ser>
        <c:dLbls>
          <c:showLegendKey val="0"/>
          <c:showVal val="0"/>
          <c:showCatName val="0"/>
          <c:showSerName val="0"/>
          <c:showPercent val="0"/>
          <c:showBubbleSize val="0"/>
        </c:dLbls>
        <c:gapWidth val="80"/>
        <c:overlap val="100"/>
        <c:axId val="471592856"/>
        <c:axId val="1"/>
      </c:barChart>
      <c:catAx>
        <c:axId val="4715928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CYR"/>
                <a:ea typeface="Arial CYR"/>
                <a:cs typeface="Arial CYR"/>
              </a:defRPr>
            </a:pPr>
            <a:endParaRPr lang="ru-RU"/>
          </a:p>
        </c:txPr>
        <c:crossAx val="1"/>
        <c:crosses val="autoZero"/>
        <c:auto val="1"/>
        <c:lblAlgn val="ctr"/>
        <c:lblOffset val="900"/>
        <c:tickLblSkip val="1"/>
        <c:tickMarkSkip val="1"/>
        <c:noMultiLvlLbl val="0"/>
      </c:catAx>
      <c:valAx>
        <c:axId val="1"/>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YR"/>
                <a:ea typeface="Arial CYR"/>
                <a:cs typeface="Arial CYR"/>
              </a:defRPr>
            </a:pPr>
            <a:endParaRPr lang="ru-RU"/>
          </a:p>
        </c:txPr>
        <c:crossAx val="471592856"/>
        <c:crosses val="autoZero"/>
        <c:crossBetween val="between"/>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6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verticalDpi="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649694501018328E-2"/>
          <c:y val="8.3333575537038268E-2"/>
          <c:w val="0.87576374745417518"/>
          <c:h val="0.63095421478043268"/>
        </c:manualLayout>
      </c:layout>
      <c:barChart>
        <c:barDir val="col"/>
        <c:grouping val="stacked"/>
        <c:varyColors val="0"/>
        <c:ser>
          <c:idx val="0"/>
          <c:order val="0"/>
          <c:tx>
            <c:strRef>
              <c:f>'Figure 1.3.1'!$B$7</c:f>
              <c:strCache>
                <c:ptCount val="1"/>
                <c:pt idx="0">
                  <c:v>Private direct investment</c:v>
                </c:pt>
              </c:strCache>
            </c:strRef>
          </c:tx>
          <c:spPr>
            <a:solidFill>
              <a:srgbClr val="008000"/>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5-A50D-4F91-BB91-20AA103FDDEA}"/>
              </c:ext>
            </c:extLst>
          </c:dPt>
          <c:dPt>
            <c:idx val="6"/>
            <c:invertIfNegative val="0"/>
            <c:bubble3D val="0"/>
            <c:extLst>
              <c:ext xmlns:c16="http://schemas.microsoft.com/office/drawing/2014/chart" uri="{C3380CC4-5D6E-409C-BE32-E72D297353CC}">
                <c16:uniqueId val="{00000006-A50D-4F91-BB91-20AA103FDDEA}"/>
              </c:ext>
            </c:extLst>
          </c:dPt>
          <c:dPt>
            <c:idx val="13"/>
            <c:invertIfNegative val="0"/>
            <c:bubble3D val="0"/>
            <c:extLst>
              <c:ext xmlns:c16="http://schemas.microsoft.com/office/drawing/2014/chart" uri="{C3380CC4-5D6E-409C-BE32-E72D297353CC}">
                <c16:uniqueId val="{00000003-A50D-4F91-BB91-20AA103FDDEA}"/>
              </c:ext>
            </c:extLst>
          </c:dPt>
          <c:dPt>
            <c:idx val="14"/>
            <c:invertIfNegative val="0"/>
            <c:bubble3D val="0"/>
            <c:extLst>
              <c:ext xmlns:c16="http://schemas.microsoft.com/office/drawing/2014/chart" uri="{C3380CC4-5D6E-409C-BE32-E72D297353CC}">
                <c16:uniqueId val="{00000004-A50D-4F91-BB91-20AA103FDDEA}"/>
              </c:ext>
            </c:extLst>
          </c:dPt>
          <c:dPt>
            <c:idx val="22"/>
            <c:invertIfNegative val="0"/>
            <c:bubble3D val="0"/>
            <c:extLst>
              <c:ext xmlns:c16="http://schemas.microsoft.com/office/drawing/2014/chart" uri="{C3380CC4-5D6E-409C-BE32-E72D297353CC}">
                <c16:uniqueId val="{00000002-A50D-4F91-BB91-20AA103FDDEA}"/>
              </c:ext>
            </c:extLst>
          </c:dPt>
          <c:dPt>
            <c:idx val="29"/>
            <c:invertIfNegative val="0"/>
            <c:bubble3D val="0"/>
            <c:extLst>
              <c:ext xmlns:c16="http://schemas.microsoft.com/office/drawing/2014/chart" uri="{C3380CC4-5D6E-409C-BE32-E72D297353CC}">
                <c16:uniqueId val="{00000001-A50D-4F91-BB91-20AA103FDDEA}"/>
              </c:ext>
            </c:extLst>
          </c:dPt>
          <c:dPt>
            <c:idx val="30"/>
            <c:invertIfNegative val="0"/>
            <c:bubble3D val="0"/>
            <c:extLst>
              <c:ext xmlns:c16="http://schemas.microsoft.com/office/drawing/2014/chart" uri="{C3380CC4-5D6E-409C-BE32-E72D297353CC}">
                <c16:uniqueId val="{00000000-A50D-4F91-BB91-20AA103FDDEA}"/>
              </c:ext>
            </c:extLst>
          </c:dPt>
          <c:cat>
            <c:multiLvlStrRef>
              <c:f>'Figure 1.3.1'!$C$4:$AG$5</c:f>
              <c:multiLvlStrCache>
                <c:ptCount val="31"/>
                <c:lvl>
                  <c:pt idx="0">
                    <c:v>2002</c:v>
                  </c:pt>
                  <c:pt idx="1">
                    <c:v>2003</c:v>
                  </c:pt>
                  <c:pt idx="2">
                    <c:v>2004</c:v>
                  </c:pt>
                  <c:pt idx="3">
                    <c:v>2005</c:v>
                  </c:pt>
                  <c:pt idx="4">
                    <c:v>2006</c:v>
                  </c:pt>
                  <c:pt idx="5">
                    <c:v>2007*</c:v>
                  </c:pt>
                  <c:pt idx="6">
                    <c:v>2008*</c:v>
                  </c:pt>
                  <c:pt idx="8">
                    <c:v>2002</c:v>
                  </c:pt>
                  <c:pt idx="9">
                    <c:v>2003</c:v>
                  </c:pt>
                  <c:pt idx="10">
                    <c:v>2004</c:v>
                  </c:pt>
                  <c:pt idx="11">
                    <c:v>2005</c:v>
                  </c:pt>
                  <c:pt idx="12">
                    <c:v>2006</c:v>
                  </c:pt>
                  <c:pt idx="13">
                    <c:v>2007*</c:v>
                  </c:pt>
                  <c:pt idx="14">
                    <c:v>2008*</c:v>
                  </c:pt>
                  <c:pt idx="16">
                    <c:v>2002</c:v>
                  </c:pt>
                  <c:pt idx="17">
                    <c:v>2003</c:v>
                  </c:pt>
                  <c:pt idx="18">
                    <c:v>2004</c:v>
                  </c:pt>
                  <c:pt idx="19">
                    <c:v>2005</c:v>
                  </c:pt>
                  <c:pt idx="20">
                    <c:v>2006</c:v>
                  </c:pt>
                  <c:pt idx="21">
                    <c:v>2007*</c:v>
                  </c:pt>
                  <c:pt idx="22">
                    <c:v>2008*</c:v>
                  </c:pt>
                  <c:pt idx="24">
                    <c:v>2002</c:v>
                  </c:pt>
                  <c:pt idx="25">
                    <c:v>2003</c:v>
                  </c:pt>
                  <c:pt idx="26">
                    <c:v>2004</c:v>
                  </c:pt>
                  <c:pt idx="27">
                    <c:v>2005</c:v>
                  </c:pt>
                  <c:pt idx="28">
                    <c:v>2006</c:v>
                  </c:pt>
                  <c:pt idx="29">
                    <c:v>2007*</c:v>
                  </c:pt>
                  <c:pt idx="30">
                    <c:v>2008*</c:v>
                  </c:pt>
                </c:lvl>
                <c:lvl>
                  <c:pt idx="0">
                    <c:v>Developing countries and countries with emerging markets</c:v>
                  </c:pt>
                  <c:pt idx="8">
                    <c:v>Central and Eastern Europe</c:v>
                  </c:pt>
                  <c:pt idx="16">
                    <c:v>CIS countries</c:v>
                  </c:pt>
                  <c:pt idx="24">
                    <c:v>Asian countries with emerging market</c:v>
                  </c:pt>
                </c:lvl>
              </c:multiLvlStrCache>
            </c:multiLvlStrRef>
          </c:cat>
          <c:val>
            <c:numRef>
              <c:f>'Figure 1.3.1'!$C$7:$AG$7</c:f>
              <c:numCache>
                <c:formatCode>General</c:formatCode>
                <c:ptCount val="31"/>
                <c:pt idx="0">
                  <c:v>154.69999999999999</c:v>
                </c:pt>
                <c:pt idx="1">
                  <c:v>164.4</c:v>
                </c:pt>
                <c:pt idx="2">
                  <c:v>191.5</c:v>
                </c:pt>
                <c:pt idx="3">
                  <c:v>262.7</c:v>
                </c:pt>
                <c:pt idx="4">
                  <c:v>258.3</c:v>
                </c:pt>
                <c:pt idx="5" formatCode="0.00">
                  <c:v>302.2</c:v>
                </c:pt>
                <c:pt idx="6" formatCode="0.00">
                  <c:v>293.89999999999998</c:v>
                </c:pt>
                <c:pt idx="8">
                  <c:v>24.1</c:v>
                </c:pt>
                <c:pt idx="9">
                  <c:v>17.5</c:v>
                </c:pt>
                <c:pt idx="10">
                  <c:v>36.200000000000003</c:v>
                </c:pt>
                <c:pt idx="11">
                  <c:v>51.7</c:v>
                </c:pt>
                <c:pt idx="12">
                  <c:v>67.2</c:v>
                </c:pt>
                <c:pt idx="13">
                  <c:v>68.599999999999994</c:v>
                </c:pt>
                <c:pt idx="14">
                  <c:v>68.400000000000006</c:v>
                </c:pt>
                <c:pt idx="16">
                  <c:v>5.2</c:v>
                </c:pt>
                <c:pt idx="17">
                  <c:v>5.4</c:v>
                </c:pt>
                <c:pt idx="18">
                  <c:v>13</c:v>
                </c:pt>
                <c:pt idx="19">
                  <c:v>11.4</c:v>
                </c:pt>
                <c:pt idx="20">
                  <c:v>22.7</c:v>
                </c:pt>
                <c:pt idx="21">
                  <c:v>12.8</c:v>
                </c:pt>
                <c:pt idx="22">
                  <c:v>24.5</c:v>
                </c:pt>
                <c:pt idx="24">
                  <c:v>53.4</c:v>
                </c:pt>
                <c:pt idx="25">
                  <c:v>70.2</c:v>
                </c:pt>
                <c:pt idx="26">
                  <c:v>66.900000000000006</c:v>
                </c:pt>
                <c:pt idx="27">
                  <c:v>107</c:v>
                </c:pt>
                <c:pt idx="28">
                  <c:v>102</c:v>
                </c:pt>
                <c:pt idx="29">
                  <c:v>97.7</c:v>
                </c:pt>
                <c:pt idx="30">
                  <c:v>94.1</c:v>
                </c:pt>
              </c:numCache>
            </c:numRef>
          </c:val>
          <c:extLst>
            <c:ext xmlns:c16="http://schemas.microsoft.com/office/drawing/2014/chart" uri="{C3380CC4-5D6E-409C-BE32-E72D297353CC}">
              <c16:uniqueId val="{00000007-A50D-4F91-BB91-20AA103FDDEA}"/>
            </c:ext>
          </c:extLst>
        </c:ser>
        <c:ser>
          <c:idx val="1"/>
          <c:order val="1"/>
          <c:tx>
            <c:strRef>
              <c:f>'Figure 1.3.1'!$B$8</c:f>
              <c:strCache>
                <c:ptCount val="1"/>
                <c:pt idx="0">
                  <c:v>Private portfolio investment</c:v>
                </c:pt>
              </c:strCache>
            </c:strRef>
          </c:tx>
          <c:spPr>
            <a:solidFill>
              <a:srgbClr val="FF9900"/>
            </a:solidFill>
            <a:ln w="12700">
              <a:solidFill>
                <a:srgbClr val="000000"/>
              </a:solidFill>
              <a:prstDash val="solid"/>
            </a:ln>
          </c:spPr>
          <c:invertIfNegative val="0"/>
          <c:dPt>
            <c:idx val="5"/>
            <c:invertIfNegative val="0"/>
            <c:bubble3D val="0"/>
            <c:spPr>
              <a:solidFill>
                <a:srgbClr val="FF9900"/>
              </a:solidFill>
              <a:ln w="25400">
                <a:solidFill>
                  <a:srgbClr val="000000"/>
                </a:solidFill>
                <a:prstDash val="sysDash"/>
              </a:ln>
            </c:spPr>
            <c:extLst>
              <c:ext xmlns:c16="http://schemas.microsoft.com/office/drawing/2014/chart" uri="{C3380CC4-5D6E-409C-BE32-E72D297353CC}">
                <c16:uniqueId val="{00000009-A50D-4F91-BB91-20AA103FDDEA}"/>
              </c:ext>
            </c:extLst>
          </c:dPt>
          <c:dPt>
            <c:idx val="14"/>
            <c:invertIfNegative val="0"/>
            <c:bubble3D val="0"/>
            <c:spPr>
              <a:solidFill>
                <a:srgbClr val="FF9900"/>
              </a:solidFill>
              <a:ln w="12700">
                <a:solidFill>
                  <a:srgbClr val="000000"/>
                </a:solidFill>
                <a:prstDash val="sysDash"/>
              </a:ln>
            </c:spPr>
            <c:extLst>
              <c:ext xmlns:c16="http://schemas.microsoft.com/office/drawing/2014/chart" uri="{C3380CC4-5D6E-409C-BE32-E72D297353CC}">
                <c16:uniqueId val="{00000008-A50D-4F91-BB91-20AA103FDDEA}"/>
              </c:ext>
            </c:extLst>
          </c:dPt>
          <c:cat>
            <c:multiLvlStrRef>
              <c:f>'Figure 1.3.1'!$C$4:$AG$5</c:f>
              <c:multiLvlStrCache>
                <c:ptCount val="31"/>
                <c:lvl>
                  <c:pt idx="0">
                    <c:v>2002</c:v>
                  </c:pt>
                  <c:pt idx="1">
                    <c:v>2003</c:v>
                  </c:pt>
                  <c:pt idx="2">
                    <c:v>2004</c:v>
                  </c:pt>
                  <c:pt idx="3">
                    <c:v>2005</c:v>
                  </c:pt>
                  <c:pt idx="4">
                    <c:v>2006</c:v>
                  </c:pt>
                  <c:pt idx="5">
                    <c:v>2007*</c:v>
                  </c:pt>
                  <c:pt idx="6">
                    <c:v>2008*</c:v>
                  </c:pt>
                  <c:pt idx="8">
                    <c:v>2002</c:v>
                  </c:pt>
                  <c:pt idx="9">
                    <c:v>2003</c:v>
                  </c:pt>
                  <c:pt idx="10">
                    <c:v>2004</c:v>
                  </c:pt>
                  <c:pt idx="11">
                    <c:v>2005</c:v>
                  </c:pt>
                  <c:pt idx="12">
                    <c:v>2006</c:v>
                  </c:pt>
                  <c:pt idx="13">
                    <c:v>2007*</c:v>
                  </c:pt>
                  <c:pt idx="14">
                    <c:v>2008*</c:v>
                  </c:pt>
                  <c:pt idx="16">
                    <c:v>2002</c:v>
                  </c:pt>
                  <c:pt idx="17">
                    <c:v>2003</c:v>
                  </c:pt>
                  <c:pt idx="18">
                    <c:v>2004</c:v>
                  </c:pt>
                  <c:pt idx="19">
                    <c:v>2005</c:v>
                  </c:pt>
                  <c:pt idx="20">
                    <c:v>2006</c:v>
                  </c:pt>
                  <c:pt idx="21">
                    <c:v>2007*</c:v>
                  </c:pt>
                  <c:pt idx="22">
                    <c:v>2008*</c:v>
                  </c:pt>
                  <c:pt idx="24">
                    <c:v>2002</c:v>
                  </c:pt>
                  <c:pt idx="25">
                    <c:v>2003</c:v>
                  </c:pt>
                  <c:pt idx="26">
                    <c:v>2004</c:v>
                  </c:pt>
                  <c:pt idx="27">
                    <c:v>2005</c:v>
                  </c:pt>
                  <c:pt idx="28">
                    <c:v>2006</c:v>
                  </c:pt>
                  <c:pt idx="29">
                    <c:v>2007*</c:v>
                  </c:pt>
                  <c:pt idx="30">
                    <c:v>2008*</c:v>
                  </c:pt>
                </c:lvl>
                <c:lvl>
                  <c:pt idx="0">
                    <c:v>Developing countries and countries with emerging markets</c:v>
                  </c:pt>
                  <c:pt idx="8">
                    <c:v>Central and Eastern Europe</c:v>
                  </c:pt>
                  <c:pt idx="16">
                    <c:v>CIS countries</c:v>
                  </c:pt>
                  <c:pt idx="24">
                    <c:v>Asian countries with emerging market</c:v>
                  </c:pt>
                </c:lvl>
              </c:multiLvlStrCache>
            </c:multiLvlStrRef>
          </c:cat>
          <c:val>
            <c:numRef>
              <c:f>'Figure 1.3.1'!$C$8:$AG$8</c:f>
              <c:numCache>
                <c:formatCode>General</c:formatCode>
                <c:ptCount val="31"/>
                <c:pt idx="0">
                  <c:v>-91.3</c:v>
                </c:pt>
                <c:pt idx="1">
                  <c:v>-11.7</c:v>
                </c:pt>
                <c:pt idx="2">
                  <c:v>21.1</c:v>
                </c:pt>
                <c:pt idx="3">
                  <c:v>23.3</c:v>
                </c:pt>
                <c:pt idx="4">
                  <c:v>-111.9</c:v>
                </c:pt>
                <c:pt idx="5" formatCode="0.00">
                  <c:v>20.6</c:v>
                </c:pt>
                <c:pt idx="6" formatCode="0.00">
                  <c:v>-93.1</c:v>
                </c:pt>
                <c:pt idx="8">
                  <c:v>1.7</c:v>
                </c:pt>
                <c:pt idx="9">
                  <c:v>6.4</c:v>
                </c:pt>
                <c:pt idx="10">
                  <c:v>26.3</c:v>
                </c:pt>
                <c:pt idx="11">
                  <c:v>18.899999999999999</c:v>
                </c:pt>
                <c:pt idx="12">
                  <c:v>7.7</c:v>
                </c:pt>
                <c:pt idx="13">
                  <c:v>5.8</c:v>
                </c:pt>
                <c:pt idx="14">
                  <c:v>17</c:v>
                </c:pt>
                <c:pt idx="16">
                  <c:v>0.4</c:v>
                </c:pt>
                <c:pt idx="17">
                  <c:v>-0.5</c:v>
                </c:pt>
                <c:pt idx="18">
                  <c:v>8.1</c:v>
                </c:pt>
                <c:pt idx="19">
                  <c:v>-3.1</c:v>
                </c:pt>
                <c:pt idx="20">
                  <c:v>12.7</c:v>
                </c:pt>
                <c:pt idx="21">
                  <c:v>13.8</c:v>
                </c:pt>
                <c:pt idx="22">
                  <c:v>6.1</c:v>
                </c:pt>
                <c:pt idx="24">
                  <c:v>-60</c:v>
                </c:pt>
                <c:pt idx="25">
                  <c:v>7.9</c:v>
                </c:pt>
                <c:pt idx="26">
                  <c:v>11.8</c:v>
                </c:pt>
                <c:pt idx="27">
                  <c:v>-13.5</c:v>
                </c:pt>
                <c:pt idx="28">
                  <c:v>-120.8</c:v>
                </c:pt>
                <c:pt idx="29">
                  <c:v>-26.7</c:v>
                </c:pt>
                <c:pt idx="30">
                  <c:v>-146.1</c:v>
                </c:pt>
              </c:numCache>
            </c:numRef>
          </c:val>
          <c:extLst>
            <c:ext xmlns:c16="http://schemas.microsoft.com/office/drawing/2014/chart" uri="{C3380CC4-5D6E-409C-BE32-E72D297353CC}">
              <c16:uniqueId val="{0000000A-A50D-4F91-BB91-20AA103FDDEA}"/>
            </c:ext>
          </c:extLst>
        </c:ser>
        <c:ser>
          <c:idx val="2"/>
          <c:order val="2"/>
          <c:tx>
            <c:strRef>
              <c:f>'Figure 1.3.1'!$B$9</c:f>
              <c:strCache>
                <c:ptCount val="1"/>
                <c:pt idx="0">
                  <c:v>Other net flows of private capital</c:v>
                </c:pt>
              </c:strCache>
            </c:strRef>
          </c:tx>
          <c:spPr>
            <a:solidFill>
              <a:srgbClr val="FFFF99"/>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11-A50D-4F91-BB91-20AA103FDDEA}"/>
              </c:ext>
            </c:extLst>
          </c:dPt>
          <c:dPt>
            <c:idx val="6"/>
            <c:invertIfNegative val="0"/>
            <c:bubble3D val="0"/>
            <c:extLst>
              <c:ext xmlns:c16="http://schemas.microsoft.com/office/drawing/2014/chart" uri="{C3380CC4-5D6E-409C-BE32-E72D297353CC}">
                <c16:uniqueId val="{00000010-A50D-4F91-BB91-20AA103FDDEA}"/>
              </c:ext>
            </c:extLst>
          </c:dPt>
          <c:dPt>
            <c:idx val="13"/>
            <c:invertIfNegative val="0"/>
            <c:bubble3D val="0"/>
            <c:extLst>
              <c:ext xmlns:c16="http://schemas.microsoft.com/office/drawing/2014/chart" uri="{C3380CC4-5D6E-409C-BE32-E72D297353CC}">
                <c16:uniqueId val="{0000000F-A50D-4F91-BB91-20AA103FDDEA}"/>
              </c:ext>
            </c:extLst>
          </c:dPt>
          <c:dPt>
            <c:idx val="14"/>
            <c:invertIfNegative val="0"/>
            <c:bubble3D val="0"/>
            <c:extLst>
              <c:ext xmlns:c16="http://schemas.microsoft.com/office/drawing/2014/chart" uri="{C3380CC4-5D6E-409C-BE32-E72D297353CC}">
                <c16:uniqueId val="{0000000E-A50D-4F91-BB91-20AA103FDDEA}"/>
              </c:ext>
            </c:extLst>
          </c:dPt>
          <c:dPt>
            <c:idx val="21"/>
            <c:invertIfNegative val="0"/>
            <c:bubble3D val="0"/>
            <c:extLst>
              <c:ext xmlns:c16="http://schemas.microsoft.com/office/drawing/2014/chart" uri="{C3380CC4-5D6E-409C-BE32-E72D297353CC}">
                <c16:uniqueId val="{0000000D-A50D-4F91-BB91-20AA103FDDEA}"/>
              </c:ext>
            </c:extLst>
          </c:dPt>
          <c:dPt>
            <c:idx val="29"/>
            <c:invertIfNegative val="0"/>
            <c:bubble3D val="0"/>
            <c:extLst>
              <c:ext xmlns:c16="http://schemas.microsoft.com/office/drawing/2014/chart" uri="{C3380CC4-5D6E-409C-BE32-E72D297353CC}">
                <c16:uniqueId val="{0000000B-A50D-4F91-BB91-20AA103FDDEA}"/>
              </c:ext>
            </c:extLst>
          </c:dPt>
          <c:dPt>
            <c:idx val="30"/>
            <c:invertIfNegative val="0"/>
            <c:bubble3D val="0"/>
            <c:extLst>
              <c:ext xmlns:c16="http://schemas.microsoft.com/office/drawing/2014/chart" uri="{C3380CC4-5D6E-409C-BE32-E72D297353CC}">
                <c16:uniqueId val="{0000000C-A50D-4F91-BB91-20AA103FDDEA}"/>
              </c:ext>
            </c:extLst>
          </c:dPt>
          <c:cat>
            <c:multiLvlStrRef>
              <c:f>'Figure 1.3.1'!$C$4:$AG$5</c:f>
              <c:multiLvlStrCache>
                <c:ptCount val="31"/>
                <c:lvl>
                  <c:pt idx="0">
                    <c:v>2002</c:v>
                  </c:pt>
                  <c:pt idx="1">
                    <c:v>2003</c:v>
                  </c:pt>
                  <c:pt idx="2">
                    <c:v>2004</c:v>
                  </c:pt>
                  <c:pt idx="3">
                    <c:v>2005</c:v>
                  </c:pt>
                  <c:pt idx="4">
                    <c:v>2006</c:v>
                  </c:pt>
                  <c:pt idx="5">
                    <c:v>2007*</c:v>
                  </c:pt>
                  <c:pt idx="6">
                    <c:v>2008*</c:v>
                  </c:pt>
                  <c:pt idx="8">
                    <c:v>2002</c:v>
                  </c:pt>
                  <c:pt idx="9">
                    <c:v>2003</c:v>
                  </c:pt>
                  <c:pt idx="10">
                    <c:v>2004</c:v>
                  </c:pt>
                  <c:pt idx="11">
                    <c:v>2005</c:v>
                  </c:pt>
                  <c:pt idx="12">
                    <c:v>2006</c:v>
                  </c:pt>
                  <c:pt idx="13">
                    <c:v>2007*</c:v>
                  </c:pt>
                  <c:pt idx="14">
                    <c:v>2008*</c:v>
                  </c:pt>
                  <c:pt idx="16">
                    <c:v>2002</c:v>
                  </c:pt>
                  <c:pt idx="17">
                    <c:v>2003</c:v>
                  </c:pt>
                  <c:pt idx="18">
                    <c:v>2004</c:v>
                  </c:pt>
                  <c:pt idx="19">
                    <c:v>2005</c:v>
                  </c:pt>
                  <c:pt idx="20">
                    <c:v>2006</c:v>
                  </c:pt>
                  <c:pt idx="21">
                    <c:v>2007*</c:v>
                  </c:pt>
                  <c:pt idx="22">
                    <c:v>2008*</c:v>
                  </c:pt>
                  <c:pt idx="24">
                    <c:v>2002</c:v>
                  </c:pt>
                  <c:pt idx="25">
                    <c:v>2003</c:v>
                  </c:pt>
                  <c:pt idx="26">
                    <c:v>2004</c:v>
                  </c:pt>
                  <c:pt idx="27">
                    <c:v>2005</c:v>
                  </c:pt>
                  <c:pt idx="28">
                    <c:v>2006</c:v>
                  </c:pt>
                  <c:pt idx="29">
                    <c:v>2007*</c:v>
                  </c:pt>
                  <c:pt idx="30">
                    <c:v>2008*</c:v>
                  </c:pt>
                </c:lvl>
                <c:lvl>
                  <c:pt idx="0">
                    <c:v>Developing countries and countries with emerging markets</c:v>
                  </c:pt>
                  <c:pt idx="8">
                    <c:v>Central and Eastern Europe</c:v>
                  </c:pt>
                  <c:pt idx="16">
                    <c:v>CIS countries</c:v>
                  </c:pt>
                  <c:pt idx="24">
                    <c:v>Asian countries with emerging market</c:v>
                  </c:pt>
                </c:lvl>
              </c:multiLvlStrCache>
            </c:multiLvlStrRef>
          </c:cat>
          <c:val>
            <c:numRef>
              <c:f>'Figure 1.3.1'!$C$9:$AG$9</c:f>
              <c:numCache>
                <c:formatCode>General</c:formatCode>
                <c:ptCount val="31"/>
                <c:pt idx="0">
                  <c:v>26</c:v>
                </c:pt>
                <c:pt idx="1">
                  <c:v>14.5</c:v>
                </c:pt>
                <c:pt idx="2">
                  <c:v>25.1</c:v>
                </c:pt>
                <c:pt idx="3">
                  <c:v>-17</c:v>
                </c:pt>
                <c:pt idx="4">
                  <c:v>73.599999999999994</c:v>
                </c:pt>
                <c:pt idx="5" formatCode="0.00">
                  <c:v>171</c:v>
                </c:pt>
                <c:pt idx="6" formatCode="0.00">
                  <c:v>88.8</c:v>
                </c:pt>
                <c:pt idx="8">
                  <c:v>27.2</c:v>
                </c:pt>
                <c:pt idx="9">
                  <c:v>28.7</c:v>
                </c:pt>
                <c:pt idx="10">
                  <c:v>11.1</c:v>
                </c:pt>
                <c:pt idx="11">
                  <c:v>43.4</c:v>
                </c:pt>
                <c:pt idx="12">
                  <c:v>46.6</c:v>
                </c:pt>
                <c:pt idx="13">
                  <c:v>64.599999999999994</c:v>
                </c:pt>
                <c:pt idx="14">
                  <c:v>58.3</c:v>
                </c:pt>
                <c:pt idx="16">
                  <c:v>10.3</c:v>
                </c:pt>
                <c:pt idx="17">
                  <c:v>13.4</c:v>
                </c:pt>
                <c:pt idx="18">
                  <c:v>-13.6</c:v>
                </c:pt>
                <c:pt idx="19">
                  <c:v>26.2</c:v>
                </c:pt>
                <c:pt idx="20">
                  <c:v>23.4</c:v>
                </c:pt>
                <c:pt idx="21">
                  <c:v>55.8</c:v>
                </c:pt>
                <c:pt idx="22">
                  <c:v>12.3</c:v>
                </c:pt>
                <c:pt idx="24" formatCode="0.00">
                  <c:v>31.1</c:v>
                </c:pt>
                <c:pt idx="25" formatCode="0.00">
                  <c:v>-12.9</c:v>
                </c:pt>
                <c:pt idx="26" formatCode="0.00">
                  <c:v>68.099999999999994</c:v>
                </c:pt>
                <c:pt idx="27" formatCode="0.00">
                  <c:v>-10.199999999999999</c:v>
                </c:pt>
                <c:pt idx="28" formatCode="0.00">
                  <c:v>59.3</c:v>
                </c:pt>
                <c:pt idx="29" formatCode="0.00">
                  <c:v>86.2</c:v>
                </c:pt>
                <c:pt idx="30" formatCode="0.00">
                  <c:v>57.1</c:v>
                </c:pt>
              </c:numCache>
            </c:numRef>
          </c:val>
          <c:extLst>
            <c:ext xmlns:c16="http://schemas.microsoft.com/office/drawing/2014/chart" uri="{C3380CC4-5D6E-409C-BE32-E72D297353CC}">
              <c16:uniqueId val="{00000012-A50D-4F91-BB91-20AA103FDDEA}"/>
            </c:ext>
          </c:extLst>
        </c:ser>
        <c:dLbls>
          <c:showLegendKey val="0"/>
          <c:showVal val="0"/>
          <c:showCatName val="0"/>
          <c:showSerName val="0"/>
          <c:showPercent val="0"/>
          <c:showBubbleSize val="0"/>
        </c:dLbls>
        <c:gapWidth val="150"/>
        <c:overlap val="100"/>
        <c:axId val="471587608"/>
        <c:axId val="1"/>
      </c:barChart>
      <c:lineChart>
        <c:grouping val="standard"/>
        <c:varyColors val="0"/>
        <c:ser>
          <c:idx val="3"/>
          <c:order val="3"/>
          <c:tx>
            <c:strRef>
              <c:f>'Figure 1.3.1'!$B$6</c:f>
              <c:strCache>
                <c:ptCount val="1"/>
                <c:pt idx="0">
                  <c:v>Net flows of the private capital</c:v>
                </c:pt>
              </c:strCache>
            </c:strRef>
          </c:tx>
          <c:spPr>
            <a:ln w="25400">
              <a:solidFill>
                <a:srgbClr val="FF0000"/>
              </a:solidFill>
              <a:prstDash val="solid"/>
            </a:ln>
          </c:spPr>
          <c:marker>
            <c:symbol val="square"/>
            <c:size val="6"/>
            <c:spPr>
              <a:noFill/>
              <a:ln w="6350">
                <a:noFill/>
              </a:ln>
            </c:spPr>
          </c:marker>
          <c:cat>
            <c:multiLvlStrRef>
              <c:f>'Figure 1.3.1'!$C$4:$AG$5</c:f>
              <c:multiLvlStrCache>
                <c:ptCount val="31"/>
                <c:lvl>
                  <c:pt idx="0">
                    <c:v>2002</c:v>
                  </c:pt>
                  <c:pt idx="1">
                    <c:v>2003</c:v>
                  </c:pt>
                  <c:pt idx="2">
                    <c:v>2004</c:v>
                  </c:pt>
                  <c:pt idx="3">
                    <c:v>2005</c:v>
                  </c:pt>
                  <c:pt idx="4">
                    <c:v>2006</c:v>
                  </c:pt>
                  <c:pt idx="5">
                    <c:v>2007*</c:v>
                  </c:pt>
                  <c:pt idx="6">
                    <c:v>2008*</c:v>
                  </c:pt>
                  <c:pt idx="8">
                    <c:v>2002</c:v>
                  </c:pt>
                  <c:pt idx="9">
                    <c:v>2003</c:v>
                  </c:pt>
                  <c:pt idx="10">
                    <c:v>2004</c:v>
                  </c:pt>
                  <c:pt idx="11">
                    <c:v>2005</c:v>
                  </c:pt>
                  <c:pt idx="12">
                    <c:v>2006</c:v>
                  </c:pt>
                  <c:pt idx="13">
                    <c:v>2007*</c:v>
                  </c:pt>
                  <c:pt idx="14">
                    <c:v>2008*</c:v>
                  </c:pt>
                  <c:pt idx="16">
                    <c:v>2002</c:v>
                  </c:pt>
                  <c:pt idx="17">
                    <c:v>2003</c:v>
                  </c:pt>
                  <c:pt idx="18">
                    <c:v>2004</c:v>
                  </c:pt>
                  <c:pt idx="19">
                    <c:v>2005</c:v>
                  </c:pt>
                  <c:pt idx="20">
                    <c:v>2006</c:v>
                  </c:pt>
                  <c:pt idx="21">
                    <c:v>2007*</c:v>
                  </c:pt>
                  <c:pt idx="22">
                    <c:v>2008*</c:v>
                  </c:pt>
                  <c:pt idx="24">
                    <c:v>2002</c:v>
                  </c:pt>
                  <c:pt idx="25">
                    <c:v>2003</c:v>
                  </c:pt>
                  <c:pt idx="26">
                    <c:v>2004</c:v>
                  </c:pt>
                  <c:pt idx="27">
                    <c:v>2005</c:v>
                  </c:pt>
                  <c:pt idx="28">
                    <c:v>2006</c:v>
                  </c:pt>
                  <c:pt idx="29">
                    <c:v>2007*</c:v>
                  </c:pt>
                  <c:pt idx="30">
                    <c:v>2008*</c:v>
                  </c:pt>
                </c:lvl>
                <c:lvl>
                  <c:pt idx="0">
                    <c:v>Developing countries and countries with emerging markets</c:v>
                  </c:pt>
                  <c:pt idx="8">
                    <c:v>Central and Eastern Europe</c:v>
                  </c:pt>
                  <c:pt idx="16">
                    <c:v>CIS countries</c:v>
                  </c:pt>
                  <c:pt idx="24">
                    <c:v>Asian countries with emerging market</c:v>
                  </c:pt>
                </c:lvl>
              </c:multiLvlStrCache>
            </c:multiLvlStrRef>
          </c:cat>
          <c:val>
            <c:numRef>
              <c:f>'Figure 1.3.1'!$C$6:$AG$6</c:f>
              <c:numCache>
                <c:formatCode>General</c:formatCode>
                <c:ptCount val="31"/>
                <c:pt idx="0">
                  <c:v>90.1</c:v>
                </c:pt>
                <c:pt idx="1">
                  <c:v>168.3</c:v>
                </c:pt>
                <c:pt idx="2">
                  <c:v>239.4</c:v>
                </c:pt>
                <c:pt idx="3">
                  <c:v>271.10000000000002</c:v>
                </c:pt>
                <c:pt idx="4">
                  <c:v>220.9</c:v>
                </c:pt>
                <c:pt idx="5" formatCode="0.00">
                  <c:v>495.4</c:v>
                </c:pt>
                <c:pt idx="6" formatCode="0.00">
                  <c:v>291.3</c:v>
                </c:pt>
                <c:pt idx="8">
                  <c:v>53.8</c:v>
                </c:pt>
                <c:pt idx="9">
                  <c:v>53.7</c:v>
                </c:pt>
                <c:pt idx="10">
                  <c:v>75.3</c:v>
                </c:pt>
                <c:pt idx="11">
                  <c:v>116.1</c:v>
                </c:pt>
                <c:pt idx="12">
                  <c:v>122.4</c:v>
                </c:pt>
                <c:pt idx="13">
                  <c:v>140.5</c:v>
                </c:pt>
                <c:pt idx="14">
                  <c:v>145.5</c:v>
                </c:pt>
                <c:pt idx="16">
                  <c:v>15.8</c:v>
                </c:pt>
                <c:pt idx="17">
                  <c:v>18.3</c:v>
                </c:pt>
                <c:pt idx="18">
                  <c:v>7.6</c:v>
                </c:pt>
                <c:pt idx="19">
                  <c:v>34.4</c:v>
                </c:pt>
                <c:pt idx="20">
                  <c:v>58.8</c:v>
                </c:pt>
                <c:pt idx="21">
                  <c:v>82.4</c:v>
                </c:pt>
                <c:pt idx="22">
                  <c:v>42.8</c:v>
                </c:pt>
                <c:pt idx="24">
                  <c:v>24.4</c:v>
                </c:pt>
                <c:pt idx="25">
                  <c:v>65.3</c:v>
                </c:pt>
                <c:pt idx="26">
                  <c:v>146.80000000000001</c:v>
                </c:pt>
                <c:pt idx="27">
                  <c:v>83.3</c:v>
                </c:pt>
                <c:pt idx="28">
                  <c:v>40.5</c:v>
                </c:pt>
                <c:pt idx="29">
                  <c:v>157.19999999999999</c:v>
                </c:pt>
                <c:pt idx="30">
                  <c:v>5.0999999999999996</c:v>
                </c:pt>
              </c:numCache>
            </c:numRef>
          </c:val>
          <c:smooth val="0"/>
          <c:extLst>
            <c:ext xmlns:c16="http://schemas.microsoft.com/office/drawing/2014/chart" uri="{C3380CC4-5D6E-409C-BE32-E72D297353CC}">
              <c16:uniqueId val="{00000013-A50D-4F91-BB91-20AA103FDDEA}"/>
            </c:ext>
          </c:extLst>
        </c:ser>
        <c:dLbls>
          <c:showLegendKey val="0"/>
          <c:showVal val="0"/>
          <c:showCatName val="0"/>
          <c:showSerName val="0"/>
          <c:showPercent val="0"/>
          <c:showBubbleSize val="0"/>
        </c:dLbls>
        <c:marker val="1"/>
        <c:smooth val="0"/>
        <c:axId val="471587608"/>
        <c:axId val="1"/>
      </c:lineChart>
      <c:catAx>
        <c:axId val="4715876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78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220"/>
        <c:tickLblSkip val="2"/>
        <c:tickMarkSkip val="1"/>
        <c:noMultiLvlLbl val="0"/>
      </c:catAx>
      <c:valAx>
        <c:axId val="1"/>
        <c:scaling>
          <c:orientation val="minMax"/>
          <c:max val="500"/>
          <c:min val="-15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1587608"/>
        <c:crosses val="autoZero"/>
        <c:crossBetween val="between"/>
      </c:valAx>
      <c:spPr>
        <a:noFill/>
        <a:ln w="12700">
          <a:solidFill>
            <a:srgbClr val="808080"/>
          </a:solidFill>
          <a:prstDash val="solid"/>
        </a:ln>
      </c:spPr>
    </c:plotArea>
    <c:legend>
      <c:legendPos val="b"/>
      <c:layout>
        <c:manualLayout>
          <c:xMode val="edge"/>
          <c:yMode val="edge"/>
          <c:x val="0.11201629327902241"/>
          <c:y val="0.8988121361494843"/>
          <c:w val="0.85539714867617112"/>
          <c:h val="8.3333575537038268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verticalDpi="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1538461538458E-2"/>
          <c:y val="5.9574591868749728E-2"/>
          <c:w val="0.86"/>
          <c:h val="0.62127788663124717"/>
        </c:manualLayout>
      </c:layout>
      <c:barChart>
        <c:barDir val="col"/>
        <c:grouping val="clustered"/>
        <c:varyColors val="0"/>
        <c:ser>
          <c:idx val="0"/>
          <c:order val="0"/>
          <c:tx>
            <c:strRef>
              <c:f>'Figure 1.3.2'!$B$5</c:f>
              <c:strCache>
                <c:ptCount val="1"/>
                <c:pt idx="0">
                  <c:v>2002</c:v>
                </c:pt>
              </c:strCache>
            </c:strRef>
          </c:tx>
          <c:spPr>
            <a:solidFill>
              <a:srgbClr val="FF9900"/>
            </a:solidFill>
            <a:ln w="12700">
              <a:solidFill>
                <a:srgbClr val="000000"/>
              </a:solidFill>
              <a:prstDash val="solid"/>
            </a:ln>
          </c:spPr>
          <c:invertIfNegative val="0"/>
          <c:cat>
            <c:strRef>
              <c:f>'Figure 1.3.2'!$C$4:$J$4</c:f>
              <c:strCache>
                <c:ptCount val="8"/>
                <c:pt idx="0">
                  <c:v>World</c:v>
                </c:pt>
                <c:pt idx="1">
                  <c:v>Developing countries</c:v>
                </c:pt>
                <c:pt idx="2">
                  <c:v>Developed countries</c:v>
                </c:pt>
                <c:pt idx="3">
                  <c:v>China</c:v>
                </c:pt>
                <c:pt idx="4">
                  <c:v>Japan</c:v>
                </c:pt>
                <c:pt idx="5">
                  <c:v>Russia</c:v>
                </c:pt>
                <c:pt idx="6">
                  <c:v>Taiwan</c:v>
                </c:pt>
                <c:pt idx="7">
                  <c:v>Singapore</c:v>
                </c:pt>
              </c:strCache>
            </c:strRef>
          </c:cat>
          <c:val>
            <c:numRef>
              <c:f>'Figure 1.3.2'!$C$5:$J$5</c:f>
              <c:numCache>
                <c:formatCode>#,##0</c:formatCode>
                <c:ptCount val="8"/>
                <c:pt idx="0">
                  <c:v>2408.6190000000001</c:v>
                </c:pt>
                <c:pt idx="1">
                  <c:v>1503.046</c:v>
                </c:pt>
                <c:pt idx="2">
                  <c:v>905.57299999999998</c:v>
                </c:pt>
                <c:pt idx="3">
                  <c:v>286.40699999999998</c:v>
                </c:pt>
                <c:pt idx="4">
                  <c:v>461.18559999999997</c:v>
                </c:pt>
                <c:pt idx="5">
                  <c:v>44.051000000000002</c:v>
                </c:pt>
                <c:pt idx="6">
                  <c:v>161.65600000000001</c:v>
                </c:pt>
                <c:pt idx="7">
                  <c:v>82.021100000000004</c:v>
                </c:pt>
              </c:numCache>
            </c:numRef>
          </c:val>
          <c:extLst>
            <c:ext xmlns:c16="http://schemas.microsoft.com/office/drawing/2014/chart" uri="{C3380CC4-5D6E-409C-BE32-E72D297353CC}">
              <c16:uniqueId val="{00000000-5F83-4A81-A01C-5F430C52F294}"/>
            </c:ext>
          </c:extLst>
        </c:ser>
        <c:ser>
          <c:idx val="2"/>
          <c:order val="1"/>
          <c:tx>
            <c:strRef>
              <c:f>'Figure 1.3.2'!$B$6</c:f>
              <c:strCache>
                <c:ptCount val="1"/>
                <c:pt idx="0">
                  <c:v>2004</c:v>
                </c:pt>
              </c:strCache>
            </c:strRef>
          </c:tx>
          <c:spPr>
            <a:solidFill>
              <a:srgbClr val="FFFF00"/>
            </a:solidFill>
            <a:ln w="12700">
              <a:solidFill>
                <a:srgbClr val="000000"/>
              </a:solidFill>
              <a:prstDash val="solid"/>
            </a:ln>
          </c:spPr>
          <c:invertIfNegative val="0"/>
          <c:cat>
            <c:strRef>
              <c:f>'Figure 1.3.2'!$C$4:$J$4</c:f>
              <c:strCache>
                <c:ptCount val="8"/>
                <c:pt idx="0">
                  <c:v>World</c:v>
                </c:pt>
                <c:pt idx="1">
                  <c:v>Developing countries</c:v>
                </c:pt>
                <c:pt idx="2">
                  <c:v>Developed countries</c:v>
                </c:pt>
                <c:pt idx="3">
                  <c:v>China</c:v>
                </c:pt>
                <c:pt idx="4">
                  <c:v>Japan</c:v>
                </c:pt>
                <c:pt idx="5">
                  <c:v>Russia</c:v>
                </c:pt>
                <c:pt idx="6">
                  <c:v>Taiwan</c:v>
                </c:pt>
                <c:pt idx="7">
                  <c:v>Singapore</c:v>
                </c:pt>
              </c:strCache>
            </c:strRef>
          </c:cat>
          <c:val>
            <c:numRef>
              <c:f>'Figure 1.3.2'!$C$6:$J$6</c:f>
              <c:numCache>
                <c:formatCode>#,##0</c:formatCode>
                <c:ptCount val="8"/>
                <c:pt idx="0">
                  <c:v>3748.73</c:v>
                </c:pt>
                <c:pt idx="1">
                  <c:v>2430.3870000000002</c:v>
                </c:pt>
                <c:pt idx="2">
                  <c:v>1318.3430000000001</c:v>
                </c:pt>
                <c:pt idx="3">
                  <c:v>609.93200000000002</c:v>
                </c:pt>
                <c:pt idx="4">
                  <c:v>833.8913</c:v>
                </c:pt>
                <c:pt idx="5">
                  <c:v>119.099</c:v>
                </c:pt>
                <c:pt idx="6">
                  <c:v>241.738</c:v>
                </c:pt>
                <c:pt idx="7">
                  <c:v>112.2319</c:v>
                </c:pt>
              </c:numCache>
            </c:numRef>
          </c:val>
          <c:extLst>
            <c:ext xmlns:c16="http://schemas.microsoft.com/office/drawing/2014/chart" uri="{C3380CC4-5D6E-409C-BE32-E72D297353CC}">
              <c16:uniqueId val="{00000001-5F83-4A81-A01C-5F430C52F294}"/>
            </c:ext>
          </c:extLst>
        </c:ser>
        <c:ser>
          <c:idx val="4"/>
          <c:order val="2"/>
          <c:tx>
            <c:strRef>
              <c:f>'Figure 1.3.2'!$B$7</c:f>
              <c:strCache>
                <c:ptCount val="1"/>
                <c:pt idx="0">
                  <c:v>2006</c:v>
                </c:pt>
              </c:strCache>
            </c:strRef>
          </c:tx>
          <c:spPr>
            <a:solidFill>
              <a:srgbClr val="99CCFF"/>
            </a:solidFill>
            <a:ln w="12700">
              <a:solidFill>
                <a:srgbClr val="000000"/>
              </a:solidFill>
              <a:prstDash val="solid"/>
            </a:ln>
          </c:spPr>
          <c:invertIfNegative val="0"/>
          <c:cat>
            <c:strRef>
              <c:f>'Figure 1.3.2'!$C$4:$J$4</c:f>
              <c:strCache>
                <c:ptCount val="8"/>
                <c:pt idx="0">
                  <c:v>World</c:v>
                </c:pt>
                <c:pt idx="1">
                  <c:v>Developing countries</c:v>
                </c:pt>
                <c:pt idx="2">
                  <c:v>Developed countries</c:v>
                </c:pt>
                <c:pt idx="3">
                  <c:v>China</c:v>
                </c:pt>
                <c:pt idx="4">
                  <c:v>Japan</c:v>
                </c:pt>
                <c:pt idx="5">
                  <c:v>Russia</c:v>
                </c:pt>
                <c:pt idx="6">
                  <c:v>Taiwan</c:v>
                </c:pt>
                <c:pt idx="7">
                  <c:v>Singapore</c:v>
                </c:pt>
              </c:strCache>
            </c:strRef>
          </c:cat>
          <c:val>
            <c:numRef>
              <c:f>'Figure 1.3.2'!$C$7:$J$7</c:f>
              <c:numCache>
                <c:formatCode>#,##0</c:formatCode>
                <c:ptCount val="8"/>
                <c:pt idx="0">
                  <c:v>5037.2830000000004</c:v>
                </c:pt>
                <c:pt idx="1">
                  <c:v>3642.0239999999999</c:v>
                </c:pt>
                <c:pt idx="2">
                  <c:v>1395.259</c:v>
                </c:pt>
                <c:pt idx="3">
                  <c:v>1066.3440000000001</c:v>
                </c:pt>
                <c:pt idx="4">
                  <c:v>879.68150000000003</c:v>
                </c:pt>
                <c:pt idx="5">
                  <c:v>214.74799999999999</c:v>
                </c:pt>
                <c:pt idx="6">
                  <c:v>266.14800000000002</c:v>
                </c:pt>
                <c:pt idx="7">
                  <c:v>136.26050000000001</c:v>
                </c:pt>
              </c:numCache>
            </c:numRef>
          </c:val>
          <c:extLst>
            <c:ext xmlns:c16="http://schemas.microsoft.com/office/drawing/2014/chart" uri="{C3380CC4-5D6E-409C-BE32-E72D297353CC}">
              <c16:uniqueId val="{00000002-5F83-4A81-A01C-5F430C52F294}"/>
            </c:ext>
          </c:extLst>
        </c:ser>
        <c:ser>
          <c:idx val="6"/>
          <c:order val="3"/>
          <c:tx>
            <c:strRef>
              <c:f>'Figure 1.3.2'!$B$8</c:f>
              <c:strCache>
                <c:ptCount val="1"/>
                <c:pt idx="0">
                  <c:v>2Q 2007</c:v>
                </c:pt>
              </c:strCache>
            </c:strRef>
          </c:tx>
          <c:spPr>
            <a:solidFill>
              <a:srgbClr val="008000"/>
            </a:solidFill>
            <a:ln w="12700">
              <a:solidFill>
                <a:srgbClr val="000000"/>
              </a:solidFill>
              <a:prstDash val="solid"/>
            </a:ln>
          </c:spPr>
          <c:invertIfNegative val="0"/>
          <c:cat>
            <c:strRef>
              <c:f>'Figure 1.3.2'!$C$4:$J$4</c:f>
              <c:strCache>
                <c:ptCount val="8"/>
                <c:pt idx="0">
                  <c:v>World</c:v>
                </c:pt>
                <c:pt idx="1">
                  <c:v>Developing countries</c:v>
                </c:pt>
                <c:pt idx="2">
                  <c:v>Developed countries</c:v>
                </c:pt>
                <c:pt idx="3">
                  <c:v>China</c:v>
                </c:pt>
                <c:pt idx="4">
                  <c:v>Japan</c:v>
                </c:pt>
                <c:pt idx="5">
                  <c:v>Russia</c:v>
                </c:pt>
                <c:pt idx="6">
                  <c:v>Taiwan</c:v>
                </c:pt>
                <c:pt idx="7">
                  <c:v>Singapore</c:v>
                </c:pt>
              </c:strCache>
            </c:strRef>
          </c:cat>
          <c:val>
            <c:numRef>
              <c:f>'Figure 1.3.2'!$C$8:$J$8</c:f>
              <c:numCache>
                <c:formatCode>#,##0</c:formatCode>
                <c:ptCount val="8"/>
                <c:pt idx="0">
                  <c:v>5709.8190000000004</c:v>
                </c:pt>
                <c:pt idx="1">
                  <c:v>4269.6660000000002</c:v>
                </c:pt>
                <c:pt idx="2">
                  <c:v>1440.153</c:v>
                </c:pt>
                <c:pt idx="3">
                  <c:v>1332.625</c:v>
                </c:pt>
                <c:pt idx="4">
                  <c:v>898.41393333333338</c:v>
                </c:pt>
                <c:pt idx="5">
                  <c:v>298.50700000000001</c:v>
                </c:pt>
                <c:pt idx="6">
                  <c:v>266.05200000000002</c:v>
                </c:pt>
                <c:pt idx="7">
                  <c:v>144.05590000000001</c:v>
                </c:pt>
              </c:numCache>
            </c:numRef>
          </c:val>
          <c:extLst>
            <c:ext xmlns:c16="http://schemas.microsoft.com/office/drawing/2014/chart" uri="{C3380CC4-5D6E-409C-BE32-E72D297353CC}">
              <c16:uniqueId val="{00000003-5F83-4A81-A01C-5F430C52F294}"/>
            </c:ext>
          </c:extLst>
        </c:ser>
        <c:dLbls>
          <c:showLegendKey val="0"/>
          <c:showVal val="0"/>
          <c:showCatName val="0"/>
          <c:showSerName val="0"/>
          <c:showPercent val="0"/>
          <c:showBubbleSize val="0"/>
        </c:dLbls>
        <c:gapWidth val="150"/>
        <c:axId val="471589576"/>
        <c:axId val="1"/>
      </c:barChart>
      <c:lineChart>
        <c:grouping val="standard"/>
        <c:varyColors val="0"/>
        <c:ser>
          <c:idx val="8"/>
          <c:order val="4"/>
          <c:tx>
            <c:strRef>
              <c:f>'Figure 1.3.2'!$B$9</c:f>
              <c:strCache>
                <c:ptCount val="1"/>
                <c:pt idx="0">
                  <c:v>Reserves in import months-2Q 2007 (right axis)</c:v>
                </c:pt>
              </c:strCache>
            </c:strRef>
          </c:tx>
          <c:spPr>
            <a:ln w="19050">
              <a:noFill/>
            </a:ln>
          </c:spPr>
          <c:marker>
            <c:symbol val="diamond"/>
            <c:size val="7"/>
            <c:spPr>
              <a:solidFill>
                <a:srgbClr val="333399"/>
              </a:solidFill>
              <a:ln>
                <a:solidFill>
                  <a:srgbClr val="333399"/>
                </a:solidFill>
                <a:prstDash val="solid"/>
              </a:ln>
            </c:spPr>
          </c:marker>
          <c:cat>
            <c:strRef>
              <c:f>'Figure 1.3.2'!$C$4:$J$4</c:f>
              <c:strCache>
                <c:ptCount val="8"/>
                <c:pt idx="0">
                  <c:v>World</c:v>
                </c:pt>
                <c:pt idx="1">
                  <c:v>Developing countries</c:v>
                </c:pt>
                <c:pt idx="2">
                  <c:v>Developed countries</c:v>
                </c:pt>
                <c:pt idx="3">
                  <c:v>China</c:v>
                </c:pt>
                <c:pt idx="4">
                  <c:v>Japan</c:v>
                </c:pt>
                <c:pt idx="5">
                  <c:v>Russia</c:v>
                </c:pt>
                <c:pt idx="6">
                  <c:v>Taiwan</c:v>
                </c:pt>
                <c:pt idx="7">
                  <c:v>Singapore</c:v>
                </c:pt>
              </c:strCache>
            </c:strRef>
          </c:cat>
          <c:val>
            <c:numRef>
              <c:f>'Figure 1.3.2'!$C$9:$J$9</c:f>
              <c:numCache>
                <c:formatCode>0</c:formatCode>
                <c:ptCount val="8"/>
                <c:pt idx="0">
                  <c:v>5.3815447690857692</c:v>
                </c:pt>
                <c:pt idx="1">
                  <c:v>10.374346389347847</c:v>
                </c:pt>
                <c:pt idx="2">
                  <c:v>2.2175304878048783</c:v>
                </c:pt>
                <c:pt idx="3">
                  <c:v>17.535013201978106</c:v>
                </c:pt>
                <c:pt idx="4">
                  <c:v>16.27197908679824</c:v>
                </c:pt>
                <c:pt idx="5">
                  <c:v>17.089769279212227</c:v>
                </c:pt>
                <c:pt idx="6">
                  <c:v>15.754244177328085</c:v>
                </c:pt>
                <c:pt idx="7">
                  <c:v>7.0587819484068994</c:v>
                </c:pt>
              </c:numCache>
            </c:numRef>
          </c:val>
          <c:smooth val="0"/>
          <c:extLst>
            <c:ext xmlns:c16="http://schemas.microsoft.com/office/drawing/2014/chart" uri="{C3380CC4-5D6E-409C-BE32-E72D297353CC}">
              <c16:uniqueId val="{00000004-5F83-4A81-A01C-5F430C52F294}"/>
            </c:ext>
          </c:extLst>
        </c:ser>
        <c:dLbls>
          <c:showLegendKey val="0"/>
          <c:showVal val="0"/>
          <c:showCatName val="0"/>
          <c:showSerName val="0"/>
          <c:showPercent val="0"/>
          <c:showBubbleSize val="0"/>
        </c:dLbls>
        <c:marker val="1"/>
        <c:smooth val="0"/>
        <c:axId val="3"/>
        <c:axId val="4"/>
      </c:lineChart>
      <c:catAx>
        <c:axId val="471589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158957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12700">
          <a:solidFill>
            <a:srgbClr val="808080"/>
          </a:solidFill>
          <a:prstDash val="solid"/>
        </a:ln>
      </c:spPr>
    </c:plotArea>
    <c:legend>
      <c:legendPos val="b"/>
      <c:layout>
        <c:manualLayout>
          <c:xMode val="edge"/>
          <c:yMode val="edge"/>
          <c:x val="0.18923076923076923"/>
          <c:y val="0.88936355004062095"/>
          <c:w val="0.63846153846153841"/>
          <c:h val="8.5106559812499608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horizontalDpi="300" verticalDpi="3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77666498383114"/>
          <c:y val="7.7778199751517743E-2"/>
          <c:w val="0.81237683300748698"/>
          <c:h val="0.60555884092253109"/>
        </c:manualLayout>
      </c:layout>
      <c:barChart>
        <c:barDir val="col"/>
        <c:grouping val="clustered"/>
        <c:varyColors val="0"/>
        <c:ser>
          <c:idx val="1"/>
          <c:order val="0"/>
          <c:tx>
            <c:strRef>
              <c:f>'Figure 2.1.1'!$B$5</c:f>
              <c:strCache>
                <c:ptCount val="1"/>
                <c:pt idx="0">
                  <c:v>GDP</c:v>
                </c:pt>
              </c:strCache>
            </c:strRef>
          </c:tx>
          <c:spPr>
            <a:solidFill>
              <a:srgbClr val="993366"/>
            </a:solidFill>
            <a:ln w="12700">
              <a:solidFill>
                <a:srgbClr val="000000"/>
              </a:solidFill>
              <a:prstDash val="solid"/>
            </a:ln>
          </c:spPr>
          <c:invertIfNegative val="0"/>
          <c:cat>
            <c:strRef>
              <c:f>'Figure 2.1.1'!$C$4:$J$4</c:f>
              <c:strCache>
                <c:ptCount val="8"/>
                <c:pt idx="0">
                  <c:v>2002</c:v>
                </c:pt>
                <c:pt idx="1">
                  <c:v>2003</c:v>
                </c:pt>
                <c:pt idx="2">
                  <c:v>2004</c:v>
                </c:pt>
                <c:pt idx="3">
                  <c:v>2005</c:v>
                </c:pt>
                <c:pt idx="4">
                  <c:v>2006</c:v>
                </c:pt>
                <c:pt idx="5">
                  <c:v>6 months 2007</c:v>
                </c:pt>
                <c:pt idx="6">
                  <c:v>2008 (forecast)</c:v>
                </c:pt>
                <c:pt idx="7">
                  <c:v>2009 (forecast)</c:v>
                </c:pt>
              </c:strCache>
            </c:strRef>
          </c:cat>
          <c:val>
            <c:numRef>
              <c:f>'Figure 2.1.1'!$C$5:$J$5</c:f>
              <c:numCache>
                <c:formatCode>General</c:formatCode>
                <c:ptCount val="8"/>
                <c:pt idx="0">
                  <c:v>9.8000000000000007</c:v>
                </c:pt>
                <c:pt idx="1">
                  <c:v>9.3000000000000007</c:v>
                </c:pt>
                <c:pt idx="2">
                  <c:v>9.6</c:v>
                </c:pt>
                <c:pt idx="3">
                  <c:v>9.6999999999999993</c:v>
                </c:pt>
                <c:pt idx="4">
                  <c:v>10.7</c:v>
                </c:pt>
                <c:pt idx="5">
                  <c:v>10.4</c:v>
                </c:pt>
              </c:numCache>
            </c:numRef>
          </c:val>
          <c:extLst>
            <c:ext xmlns:c16="http://schemas.microsoft.com/office/drawing/2014/chart" uri="{C3380CC4-5D6E-409C-BE32-E72D297353CC}">
              <c16:uniqueId val="{00000000-A4CB-47D1-A53A-7518B8E4FA91}"/>
            </c:ext>
          </c:extLst>
        </c:ser>
        <c:ser>
          <c:idx val="0"/>
          <c:order val="1"/>
          <c:tx>
            <c:strRef>
              <c:f>'Figure 2.1.1'!$B$6</c:f>
              <c:strCache>
                <c:ptCount val="1"/>
                <c:pt idx="0">
                  <c:v>GDP forecast for the year</c:v>
                </c:pt>
              </c:strCache>
            </c:strRef>
          </c:tx>
          <c:spPr>
            <a:solidFill>
              <a:srgbClr val="9999FF"/>
            </a:solidFill>
            <a:ln w="12700">
              <a:solidFill>
                <a:srgbClr val="000000"/>
              </a:solidFill>
              <a:prstDash val="solid"/>
            </a:ln>
          </c:spPr>
          <c:invertIfNegative val="0"/>
          <c:cat>
            <c:strRef>
              <c:f>'Figure 2.1.1'!$C$4:$J$4</c:f>
              <c:strCache>
                <c:ptCount val="8"/>
                <c:pt idx="0">
                  <c:v>2002</c:v>
                </c:pt>
                <c:pt idx="1">
                  <c:v>2003</c:v>
                </c:pt>
                <c:pt idx="2">
                  <c:v>2004</c:v>
                </c:pt>
                <c:pt idx="3">
                  <c:v>2005</c:v>
                </c:pt>
                <c:pt idx="4">
                  <c:v>2006</c:v>
                </c:pt>
                <c:pt idx="5">
                  <c:v>6 months 2007</c:v>
                </c:pt>
                <c:pt idx="6">
                  <c:v>2008 (forecast)</c:v>
                </c:pt>
                <c:pt idx="7">
                  <c:v>2009 (forecast)</c:v>
                </c:pt>
              </c:strCache>
            </c:strRef>
          </c:cat>
          <c:val>
            <c:numRef>
              <c:f>'Figure 2.1.1'!$C$6:$J$6</c:f>
              <c:numCache>
                <c:formatCode>General</c:formatCode>
                <c:ptCount val="8"/>
                <c:pt idx="5">
                  <c:v>9.6999999999999993</c:v>
                </c:pt>
                <c:pt idx="6">
                  <c:v>9.6</c:v>
                </c:pt>
                <c:pt idx="7">
                  <c:v>9.1999999999999993</c:v>
                </c:pt>
              </c:numCache>
            </c:numRef>
          </c:val>
          <c:extLst>
            <c:ext xmlns:c16="http://schemas.microsoft.com/office/drawing/2014/chart" uri="{C3380CC4-5D6E-409C-BE32-E72D297353CC}">
              <c16:uniqueId val="{00000001-A4CB-47D1-A53A-7518B8E4FA91}"/>
            </c:ext>
          </c:extLst>
        </c:ser>
        <c:ser>
          <c:idx val="5"/>
          <c:order val="2"/>
          <c:tx>
            <c:strRef>
              <c:f>'Figure 2.1.1'!$B$7</c:f>
              <c:strCache>
                <c:ptCount val="1"/>
                <c:pt idx="0">
                  <c:v>Industry</c:v>
                </c:pt>
              </c:strCache>
            </c:strRef>
          </c:tx>
          <c:spPr>
            <a:solidFill>
              <a:srgbClr val="FF8080"/>
            </a:solidFill>
            <a:ln w="12700">
              <a:solidFill>
                <a:srgbClr val="000000"/>
              </a:solidFill>
              <a:prstDash val="solid"/>
            </a:ln>
          </c:spPr>
          <c:invertIfNegative val="0"/>
          <c:cat>
            <c:strRef>
              <c:f>'Figure 2.1.1'!$C$4:$J$4</c:f>
              <c:strCache>
                <c:ptCount val="8"/>
                <c:pt idx="0">
                  <c:v>2002</c:v>
                </c:pt>
                <c:pt idx="1">
                  <c:v>2003</c:v>
                </c:pt>
                <c:pt idx="2">
                  <c:v>2004</c:v>
                </c:pt>
                <c:pt idx="3">
                  <c:v>2005</c:v>
                </c:pt>
                <c:pt idx="4">
                  <c:v>2006</c:v>
                </c:pt>
                <c:pt idx="5">
                  <c:v>6 months 2007</c:v>
                </c:pt>
                <c:pt idx="6">
                  <c:v>2008 (forecast)</c:v>
                </c:pt>
                <c:pt idx="7">
                  <c:v>2009 (forecast)</c:v>
                </c:pt>
              </c:strCache>
            </c:strRef>
          </c:cat>
          <c:val>
            <c:numRef>
              <c:f>'Figure 2.1.1'!$C$7:$J$7</c:f>
              <c:numCache>
                <c:formatCode>General</c:formatCode>
                <c:ptCount val="8"/>
                <c:pt idx="0">
                  <c:v>9.8000000000000007</c:v>
                </c:pt>
                <c:pt idx="1">
                  <c:v>9.1</c:v>
                </c:pt>
                <c:pt idx="2">
                  <c:v>10.5</c:v>
                </c:pt>
                <c:pt idx="3">
                  <c:v>4.8</c:v>
                </c:pt>
                <c:pt idx="4">
                  <c:v>7.3</c:v>
                </c:pt>
                <c:pt idx="5">
                  <c:v>6.8</c:v>
                </c:pt>
              </c:numCache>
            </c:numRef>
          </c:val>
          <c:extLst>
            <c:ext xmlns:c16="http://schemas.microsoft.com/office/drawing/2014/chart" uri="{C3380CC4-5D6E-409C-BE32-E72D297353CC}">
              <c16:uniqueId val="{00000002-A4CB-47D1-A53A-7518B8E4FA91}"/>
            </c:ext>
          </c:extLst>
        </c:ser>
        <c:ser>
          <c:idx val="2"/>
          <c:order val="3"/>
          <c:tx>
            <c:strRef>
              <c:f>'Figure 2.1.1'!$B$8</c:f>
              <c:strCache>
                <c:ptCount val="1"/>
                <c:pt idx="0">
                  <c:v>Agriculture</c:v>
                </c:pt>
              </c:strCache>
            </c:strRef>
          </c:tx>
          <c:spPr>
            <a:solidFill>
              <a:srgbClr val="FFFFCC"/>
            </a:solidFill>
            <a:ln w="12700">
              <a:solidFill>
                <a:srgbClr val="000000"/>
              </a:solidFill>
              <a:prstDash val="solid"/>
            </a:ln>
          </c:spPr>
          <c:invertIfNegative val="0"/>
          <c:cat>
            <c:strRef>
              <c:f>'Figure 2.1.1'!$C$4:$J$4</c:f>
              <c:strCache>
                <c:ptCount val="8"/>
                <c:pt idx="0">
                  <c:v>2002</c:v>
                </c:pt>
                <c:pt idx="1">
                  <c:v>2003</c:v>
                </c:pt>
                <c:pt idx="2">
                  <c:v>2004</c:v>
                </c:pt>
                <c:pt idx="3">
                  <c:v>2005</c:v>
                </c:pt>
                <c:pt idx="4">
                  <c:v>2006</c:v>
                </c:pt>
                <c:pt idx="5">
                  <c:v>6 months 2007</c:v>
                </c:pt>
                <c:pt idx="6">
                  <c:v>2008 (forecast)</c:v>
                </c:pt>
                <c:pt idx="7">
                  <c:v>2009 (forecast)</c:v>
                </c:pt>
              </c:strCache>
            </c:strRef>
          </c:cat>
          <c:val>
            <c:numRef>
              <c:f>'Figure 2.1.1'!$C$8:$J$8</c:f>
              <c:numCache>
                <c:formatCode>General</c:formatCode>
                <c:ptCount val="8"/>
                <c:pt idx="0">
                  <c:v>2.7</c:v>
                </c:pt>
                <c:pt idx="1">
                  <c:v>2.2000000000000002</c:v>
                </c:pt>
                <c:pt idx="2">
                  <c:v>-0.1</c:v>
                </c:pt>
                <c:pt idx="3">
                  <c:v>7.1</c:v>
                </c:pt>
                <c:pt idx="4">
                  <c:v>6</c:v>
                </c:pt>
                <c:pt idx="5">
                  <c:v>3.8</c:v>
                </c:pt>
              </c:numCache>
            </c:numRef>
          </c:val>
          <c:extLst>
            <c:ext xmlns:c16="http://schemas.microsoft.com/office/drawing/2014/chart" uri="{C3380CC4-5D6E-409C-BE32-E72D297353CC}">
              <c16:uniqueId val="{00000003-A4CB-47D1-A53A-7518B8E4FA91}"/>
            </c:ext>
          </c:extLst>
        </c:ser>
        <c:ser>
          <c:idx val="4"/>
          <c:order val="5"/>
          <c:tx>
            <c:strRef>
              <c:f>'Figure 2.1.1'!$B$10</c:f>
              <c:strCache>
                <c:ptCount val="1"/>
                <c:pt idx="0">
                  <c:v>Services</c:v>
                </c:pt>
              </c:strCache>
            </c:strRef>
          </c:tx>
          <c:spPr>
            <a:solidFill>
              <a:srgbClr val="660066"/>
            </a:solidFill>
            <a:ln w="25400">
              <a:solidFill>
                <a:srgbClr val="800080"/>
              </a:solidFill>
              <a:prstDash val="solid"/>
            </a:ln>
          </c:spPr>
          <c:invertIfNegative val="0"/>
          <c:cat>
            <c:strRef>
              <c:f>'Figure 2.1.1'!$C$4:$J$4</c:f>
              <c:strCache>
                <c:ptCount val="8"/>
                <c:pt idx="0">
                  <c:v>2002</c:v>
                </c:pt>
                <c:pt idx="1">
                  <c:v>2003</c:v>
                </c:pt>
                <c:pt idx="2">
                  <c:v>2004</c:v>
                </c:pt>
                <c:pt idx="3">
                  <c:v>2005</c:v>
                </c:pt>
                <c:pt idx="4">
                  <c:v>2006</c:v>
                </c:pt>
                <c:pt idx="5">
                  <c:v>6 months 2007</c:v>
                </c:pt>
                <c:pt idx="6">
                  <c:v>2008 (forecast)</c:v>
                </c:pt>
                <c:pt idx="7">
                  <c:v>2009 (forecast)</c:v>
                </c:pt>
              </c:strCache>
            </c:strRef>
          </c:cat>
          <c:val>
            <c:numRef>
              <c:f>'Figure 2.1.1'!$C$10:$J$10</c:f>
              <c:numCache>
                <c:formatCode>General</c:formatCode>
                <c:ptCount val="8"/>
                <c:pt idx="0">
                  <c:v>9.8000000000000007</c:v>
                </c:pt>
                <c:pt idx="1">
                  <c:v>11</c:v>
                </c:pt>
                <c:pt idx="2">
                  <c:v>10.8</c:v>
                </c:pt>
                <c:pt idx="3">
                  <c:v>10.4</c:v>
                </c:pt>
                <c:pt idx="4">
                  <c:v>10.9</c:v>
                </c:pt>
                <c:pt idx="5">
                  <c:v>12.9</c:v>
                </c:pt>
              </c:numCache>
            </c:numRef>
          </c:val>
          <c:extLst>
            <c:ext xmlns:c16="http://schemas.microsoft.com/office/drawing/2014/chart" uri="{C3380CC4-5D6E-409C-BE32-E72D297353CC}">
              <c16:uniqueId val="{00000005-A4CB-47D1-A53A-7518B8E4FA91}"/>
            </c:ext>
          </c:extLst>
        </c:ser>
        <c:dLbls>
          <c:showLegendKey val="0"/>
          <c:showVal val="0"/>
          <c:showCatName val="0"/>
          <c:showSerName val="0"/>
          <c:showPercent val="0"/>
          <c:showBubbleSize val="0"/>
        </c:dLbls>
        <c:gapWidth val="150"/>
        <c:axId val="471571536"/>
        <c:axId val="1"/>
      </c:barChart>
      <c:lineChart>
        <c:grouping val="standard"/>
        <c:varyColors val="0"/>
        <c:ser>
          <c:idx val="3"/>
          <c:order val="4"/>
          <c:tx>
            <c:strRef>
              <c:f>'Figure 2.1.1'!$B$9</c:f>
              <c:strCache>
                <c:ptCount val="1"/>
                <c:pt idx="0">
                  <c:v>Construction (right axis)</c:v>
                </c:pt>
              </c:strCache>
            </c:strRef>
          </c:tx>
          <c:spPr>
            <a:ln w="25400">
              <a:solidFill>
                <a:srgbClr val="00FFFF"/>
              </a:solidFill>
              <a:prstDash val="solid"/>
            </a:ln>
          </c:spPr>
          <c:marker>
            <c:symbol val="x"/>
            <c:size val="7"/>
            <c:spPr>
              <a:noFill/>
              <a:ln>
                <a:solidFill>
                  <a:srgbClr val="00FFFF"/>
                </a:solidFill>
                <a:prstDash val="solid"/>
              </a:ln>
            </c:spPr>
          </c:marker>
          <c:cat>
            <c:strRef>
              <c:f>'Figure 2.1.1'!$C$4:$J$4</c:f>
              <c:strCache>
                <c:ptCount val="8"/>
                <c:pt idx="0">
                  <c:v>2002</c:v>
                </c:pt>
                <c:pt idx="1">
                  <c:v>2003</c:v>
                </c:pt>
                <c:pt idx="2">
                  <c:v>2004</c:v>
                </c:pt>
                <c:pt idx="3">
                  <c:v>2005</c:v>
                </c:pt>
                <c:pt idx="4">
                  <c:v>2006</c:v>
                </c:pt>
                <c:pt idx="5">
                  <c:v>6 months 2007</c:v>
                </c:pt>
                <c:pt idx="6">
                  <c:v>2008 (forecast)</c:v>
                </c:pt>
                <c:pt idx="7">
                  <c:v>2009 (forecast)</c:v>
                </c:pt>
              </c:strCache>
            </c:strRef>
          </c:cat>
          <c:val>
            <c:numRef>
              <c:f>'Figure 2.1.1'!$C$9:$J$9</c:f>
              <c:numCache>
                <c:formatCode>General</c:formatCode>
                <c:ptCount val="8"/>
                <c:pt idx="0">
                  <c:v>19.3</c:v>
                </c:pt>
                <c:pt idx="1">
                  <c:v>9.8000000000000007</c:v>
                </c:pt>
                <c:pt idx="2">
                  <c:v>14.4</c:v>
                </c:pt>
                <c:pt idx="3">
                  <c:v>39.5</c:v>
                </c:pt>
                <c:pt idx="4">
                  <c:v>36.4</c:v>
                </c:pt>
                <c:pt idx="5">
                  <c:v>36.799999999999997</c:v>
                </c:pt>
              </c:numCache>
            </c:numRef>
          </c:val>
          <c:smooth val="0"/>
          <c:extLst>
            <c:ext xmlns:c16="http://schemas.microsoft.com/office/drawing/2014/chart" uri="{C3380CC4-5D6E-409C-BE32-E72D297353CC}">
              <c16:uniqueId val="{00000006-A4CB-47D1-A53A-7518B8E4FA91}"/>
            </c:ext>
          </c:extLst>
        </c:ser>
        <c:dLbls>
          <c:showLegendKey val="0"/>
          <c:showVal val="0"/>
          <c:showCatName val="0"/>
          <c:showSerName val="0"/>
          <c:showPercent val="0"/>
          <c:showBubbleSize val="0"/>
        </c:dLbls>
        <c:marker val="1"/>
        <c:smooth val="0"/>
        <c:axId val="3"/>
        <c:axId val="4"/>
      </c:lineChart>
      <c:catAx>
        <c:axId val="471571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Times New Roman"/>
                    <a:ea typeface="Times New Roman"/>
                    <a:cs typeface="Times New Roman"/>
                  </a:defRPr>
                </a:pPr>
                <a:r>
                  <a:rPr lang="ru-RU"/>
                  <a:t>%</a:t>
                </a:r>
              </a:p>
            </c:rich>
          </c:tx>
          <c:layout>
            <c:manualLayout>
              <c:xMode val="edge"/>
              <c:yMode val="edge"/>
              <c:x val="1.7964106872401433E-2"/>
              <c:y val="0.3833354130610517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157153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808080"/>
          </a:solidFill>
          <a:prstDash val="solid"/>
        </a:ln>
      </c:spPr>
    </c:plotArea>
    <c:legend>
      <c:legendPos val="b"/>
      <c:layout>
        <c:manualLayout>
          <c:xMode val="edge"/>
          <c:yMode val="edge"/>
          <c:x val="6.1876368116049379E-2"/>
          <c:y val="0.75555965472902953"/>
          <c:w val="0.90020135549478286"/>
          <c:h val="0.22777901355801627"/>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paperSize="9" orientation="landscape" verticalDpi="0"/>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68646091483453"/>
          <c:y val="6.0085836909871244E-2"/>
          <c:w val="0.82481947807243683"/>
          <c:h val="0.41201716738197425"/>
        </c:manualLayout>
      </c:layout>
      <c:barChart>
        <c:barDir val="col"/>
        <c:grouping val="clustered"/>
        <c:varyColors val="0"/>
        <c:ser>
          <c:idx val="0"/>
          <c:order val="0"/>
          <c:tx>
            <c:strRef>
              <c:f>'Figure 2.1.2'!$B$5</c:f>
              <c:strCache>
                <c:ptCount val="1"/>
                <c:pt idx="0">
                  <c:v>GDP</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75"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2.1.2'!$C$4:$D$4</c:f>
              <c:numCache>
                <c:formatCode>General</c:formatCode>
                <c:ptCount val="2"/>
                <c:pt idx="0">
                  <c:v>2005</c:v>
                </c:pt>
                <c:pt idx="1">
                  <c:v>2006</c:v>
                </c:pt>
              </c:numCache>
            </c:numRef>
          </c:cat>
          <c:val>
            <c:numRef>
              <c:f>'Figure 2.1.2'!$C$5:$D$5</c:f>
              <c:numCache>
                <c:formatCode>General</c:formatCode>
                <c:ptCount val="2"/>
                <c:pt idx="0">
                  <c:v>17.600000000000001</c:v>
                </c:pt>
                <c:pt idx="1">
                  <c:v>18.399999999999999</c:v>
                </c:pt>
              </c:numCache>
            </c:numRef>
          </c:val>
          <c:extLst>
            <c:ext xmlns:c16="http://schemas.microsoft.com/office/drawing/2014/chart" uri="{C3380CC4-5D6E-409C-BE32-E72D297353CC}">
              <c16:uniqueId val="{00000000-6BB3-419D-9265-347D9C4CB10A}"/>
            </c:ext>
          </c:extLst>
        </c:ser>
        <c:ser>
          <c:idx val="1"/>
          <c:order val="1"/>
          <c:tx>
            <c:strRef>
              <c:f>'Figure 2.1.2'!$B$6</c:f>
              <c:strCache>
                <c:ptCount val="1"/>
                <c:pt idx="0">
                  <c:v>Industry</c:v>
                </c:pt>
              </c:strCache>
            </c:strRef>
          </c:tx>
          <c:spPr>
            <a:solidFill>
              <a:srgbClr val="993366"/>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75"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2.1.2'!$C$4:$D$4</c:f>
              <c:numCache>
                <c:formatCode>General</c:formatCode>
                <c:ptCount val="2"/>
                <c:pt idx="0">
                  <c:v>2005</c:v>
                </c:pt>
                <c:pt idx="1">
                  <c:v>2006</c:v>
                </c:pt>
              </c:numCache>
            </c:numRef>
          </c:cat>
          <c:val>
            <c:numRef>
              <c:f>'Figure 2.1.2'!$C$6:$D$6</c:f>
              <c:numCache>
                <c:formatCode>General</c:formatCode>
                <c:ptCount val="2"/>
                <c:pt idx="0">
                  <c:v>47.9</c:v>
                </c:pt>
                <c:pt idx="1">
                  <c:v>49.7</c:v>
                </c:pt>
              </c:numCache>
            </c:numRef>
          </c:val>
          <c:extLst>
            <c:ext xmlns:c16="http://schemas.microsoft.com/office/drawing/2014/chart" uri="{C3380CC4-5D6E-409C-BE32-E72D297353CC}">
              <c16:uniqueId val="{00000001-6BB3-419D-9265-347D9C4CB10A}"/>
            </c:ext>
          </c:extLst>
        </c:ser>
        <c:ser>
          <c:idx val="2"/>
          <c:order val="2"/>
          <c:tx>
            <c:strRef>
              <c:f>'Figure 2.1.2'!$B$7</c:f>
              <c:strCache>
                <c:ptCount val="1"/>
                <c:pt idx="0">
                  <c:v>Construction</c:v>
                </c:pt>
              </c:strCache>
            </c:strRef>
          </c:tx>
          <c:spPr>
            <a:solidFill>
              <a:srgbClr val="FFFF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75"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2.1.2'!$C$4:$D$4</c:f>
              <c:numCache>
                <c:formatCode>General</c:formatCode>
                <c:ptCount val="2"/>
                <c:pt idx="0">
                  <c:v>2005</c:v>
                </c:pt>
                <c:pt idx="1">
                  <c:v>2006</c:v>
                </c:pt>
              </c:numCache>
            </c:numRef>
          </c:cat>
          <c:val>
            <c:numRef>
              <c:f>'Figure 2.1.2'!$C$7:$D$7</c:f>
              <c:numCache>
                <c:formatCode>General</c:formatCode>
                <c:ptCount val="2"/>
                <c:pt idx="0">
                  <c:v>3.9</c:v>
                </c:pt>
                <c:pt idx="1">
                  <c:v>2.5</c:v>
                </c:pt>
              </c:numCache>
            </c:numRef>
          </c:val>
          <c:extLst>
            <c:ext xmlns:c16="http://schemas.microsoft.com/office/drawing/2014/chart" uri="{C3380CC4-5D6E-409C-BE32-E72D297353CC}">
              <c16:uniqueId val="{00000002-6BB3-419D-9265-347D9C4CB10A}"/>
            </c:ext>
          </c:extLst>
        </c:ser>
        <c:ser>
          <c:idx val="3"/>
          <c:order val="3"/>
          <c:tx>
            <c:strRef>
              <c:f>'Figure 2.1.2'!$B$8</c:f>
              <c:strCache>
                <c:ptCount val="1"/>
                <c:pt idx="0">
                  <c:v>Trade, fixing cars, household appliances and personal goods</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75"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2.1.2'!$C$4:$D$4</c:f>
              <c:numCache>
                <c:formatCode>General</c:formatCode>
                <c:ptCount val="2"/>
                <c:pt idx="0">
                  <c:v>2005</c:v>
                </c:pt>
                <c:pt idx="1">
                  <c:v>2006</c:v>
                </c:pt>
              </c:numCache>
            </c:numRef>
          </c:cat>
          <c:val>
            <c:numRef>
              <c:f>'Figure 2.1.2'!$C$8:$D$8</c:f>
              <c:numCache>
                <c:formatCode>General</c:formatCode>
                <c:ptCount val="2"/>
                <c:pt idx="0">
                  <c:v>12.2</c:v>
                </c:pt>
                <c:pt idx="1">
                  <c:v>16.8</c:v>
                </c:pt>
              </c:numCache>
            </c:numRef>
          </c:val>
          <c:extLst>
            <c:ext xmlns:c16="http://schemas.microsoft.com/office/drawing/2014/chart" uri="{C3380CC4-5D6E-409C-BE32-E72D297353CC}">
              <c16:uniqueId val="{00000003-6BB3-419D-9265-347D9C4CB10A}"/>
            </c:ext>
          </c:extLst>
        </c:ser>
        <c:ser>
          <c:idx val="4"/>
          <c:order val="4"/>
          <c:tx>
            <c:strRef>
              <c:f>'Figure 2.1.2'!$B$9</c:f>
              <c:strCache>
                <c:ptCount val="1"/>
                <c:pt idx="0">
                  <c:v>Transport</c:v>
                </c:pt>
              </c:strCache>
            </c:strRef>
          </c:tx>
          <c:spPr>
            <a:solidFill>
              <a:srgbClr val="660066"/>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75"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2.1.2'!$C$4:$D$4</c:f>
              <c:numCache>
                <c:formatCode>General</c:formatCode>
                <c:ptCount val="2"/>
                <c:pt idx="0">
                  <c:v>2005</c:v>
                </c:pt>
                <c:pt idx="1">
                  <c:v>2006</c:v>
                </c:pt>
              </c:numCache>
            </c:numRef>
          </c:cat>
          <c:val>
            <c:numRef>
              <c:f>'Figure 2.1.2'!$C$9:$D$9</c:f>
              <c:numCache>
                <c:formatCode>General</c:formatCode>
                <c:ptCount val="2"/>
                <c:pt idx="0">
                  <c:v>10.6</c:v>
                </c:pt>
                <c:pt idx="1">
                  <c:v>10.199999999999999</c:v>
                </c:pt>
              </c:numCache>
            </c:numRef>
          </c:val>
          <c:extLst>
            <c:ext xmlns:c16="http://schemas.microsoft.com/office/drawing/2014/chart" uri="{C3380CC4-5D6E-409C-BE32-E72D297353CC}">
              <c16:uniqueId val="{00000004-6BB3-419D-9265-347D9C4CB10A}"/>
            </c:ext>
          </c:extLst>
        </c:ser>
        <c:ser>
          <c:idx val="5"/>
          <c:order val="5"/>
          <c:tx>
            <c:strRef>
              <c:f>'Figure 2.1.2'!$B$10</c:f>
              <c:strCache>
                <c:ptCount val="1"/>
                <c:pt idx="0">
                  <c:v>Real-estate operations, rent and services to consumers</c:v>
                </c:pt>
              </c:strCache>
            </c:strRef>
          </c:tx>
          <c:spPr>
            <a:solidFill>
              <a:srgbClr val="FF808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75"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2.1.2'!$C$4:$D$4</c:f>
              <c:numCache>
                <c:formatCode>General</c:formatCode>
                <c:ptCount val="2"/>
                <c:pt idx="0">
                  <c:v>2005</c:v>
                </c:pt>
                <c:pt idx="1">
                  <c:v>2006</c:v>
                </c:pt>
              </c:numCache>
            </c:numRef>
          </c:cat>
          <c:val>
            <c:numRef>
              <c:f>'Figure 2.1.2'!$C$10:$D$10</c:f>
              <c:numCache>
                <c:formatCode>General</c:formatCode>
                <c:ptCount val="2"/>
                <c:pt idx="0">
                  <c:v>3.6</c:v>
                </c:pt>
                <c:pt idx="1">
                  <c:v>4.0999999999999996</c:v>
                </c:pt>
              </c:numCache>
            </c:numRef>
          </c:val>
          <c:extLst>
            <c:ext xmlns:c16="http://schemas.microsoft.com/office/drawing/2014/chart" uri="{C3380CC4-5D6E-409C-BE32-E72D297353CC}">
              <c16:uniqueId val="{00000005-6BB3-419D-9265-347D9C4CB10A}"/>
            </c:ext>
          </c:extLst>
        </c:ser>
        <c:dLbls>
          <c:showLegendKey val="0"/>
          <c:showVal val="1"/>
          <c:showCatName val="0"/>
          <c:showSerName val="0"/>
          <c:showPercent val="0"/>
          <c:showBubbleSize val="0"/>
        </c:dLbls>
        <c:gapWidth val="150"/>
        <c:axId val="471568256"/>
        <c:axId val="1"/>
      </c:barChart>
      <c:catAx>
        <c:axId val="471568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75" b="0" i="0" u="none" strike="noStrike" baseline="0">
                    <a:solidFill>
                      <a:srgbClr val="000000"/>
                    </a:solidFill>
                    <a:latin typeface="Times New Roman"/>
                    <a:ea typeface="Times New Roman"/>
                    <a:cs typeface="Times New Roman"/>
                  </a:defRPr>
                </a:pPr>
                <a:r>
                  <a:rPr lang="ru-RU"/>
                  <a:t>%</a:t>
                </a:r>
              </a:p>
            </c:rich>
          </c:tx>
          <c:layout>
            <c:manualLayout>
              <c:xMode val="edge"/>
              <c:yMode val="edge"/>
              <c:x val="2.4528301886792454E-2"/>
              <c:y val="0.2226152119677619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1568256"/>
        <c:crosses val="autoZero"/>
        <c:crossBetween val="between"/>
      </c:valAx>
      <c:spPr>
        <a:solidFill>
          <a:srgbClr val="FFFFFF"/>
        </a:solidFill>
        <a:ln w="12700">
          <a:solidFill>
            <a:srgbClr val="808080"/>
          </a:solidFill>
          <a:prstDash val="solid"/>
        </a:ln>
      </c:spPr>
    </c:plotArea>
    <c:legend>
      <c:legendPos val="r"/>
      <c:layout>
        <c:manualLayout>
          <c:xMode val="edge"/>
          <c:yMode val="edge"/>
          <c:x val="0.21654552669158372"/>
          <c:y val="0.5665236051502146"/>
          <c:w val="0.625305622019517"/>
          <c:h val="0.39914163090128757"/>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819672131147542E-2"/>
          <c:y val="5.204460966542751E-2"/>
          <c:w val="0.89549180327868849"/>
          <c:h val="0.52788104089219334"/>
        </c:manualLayout>
      </c:layout>
      <c:barChart>
        <c:barDir val="col"/>
        <c:grouping val="clustered"/>
        <c:varyColors val="0"/>
        <c:ser>
          <c:idx val="1"/>
          <c:order val="1"/>
          <c:tx>
            <c:strRef>
              <c:f>'Figure 1.1.2'!$D$4:$D$5</c:f>
              <c:strCache>
                <c:ptCount val="2"/>
                <c:pt idx="0">
                  <c:v>World export of goods and services/</c:v>
                </c:pt>
                <c:pt idx="1">
                  <c:v>Developed countries</c:v>
                </c:pt>
              </c:strCache>
            </c:strRef>
          </c:tx>
          <c:spPr>
            <a:solidFill>
              <a:srgbClr val="008000"/>
            </a:solidFill>
            <a:ln w="12700">
              <a:solidFill>
                <a:srgbClr val="000000"/>
              </a:solidFill>
              <a:prstDash val="solid"/>
            </a:ln>
          </c:spPr>
          <c:invertIfNegative val="0"/>
          <c:cat>
            <c:strRef>
              <c:f>'Figure 1.1.2'!$B$6:$B$12</c:f>
              <c:strCache>
                <c:ptCount val="7"/>
                <c:pt idx="0">
                  <c:v>2002</c:v>
                </c:pt>
                <c:pt idx="1">
                  <c:v>2003</c:v>
                </c:pt>
                <c:pt idx="2">
                  <c:v>2004</c:v>
                </c:pt>
                <c:pt idx="3">
                  <c:v>2005</c:v>
                </c:pt>
                <c:pt idx="4">
                  <c:v>2006</c:v>
                </c:pt>
                <c:pt idx="5">
                  <c:v>2007*</c:v>
                </c:pt>
                <c:pt idx="6">
                  <c:v>2008*</c:v>
                </c:pt>
              </c:strCache>
            </c:strRef>
          </c:cat>
          <c:val>
            <c:numRef>
              <c:f>'Figure 1.1.2'!$D$6:$D$12</c:f>
              <c:numCache>
                <c:formatCode>0.00</c:formatCode>
                <c:ptCount val="7"/>
                <c:pt idx="0">
                  <c:v>2.2999999999999998</c:v>
                </c:pt>
                <c:pt idx="1">
                  <c:v>3.3</c:v>
                </c:pt>
                <c:pt idx="2">
                  <c:v>9</c:v>
                </c:pt>
                <c:pt idx="3">
                  <c:v>5.8</c:v>
                </c:pt>
                <c:pt idx="4">
                  <c:v>8.1999999999999993</c:v>
                </c:pt>
                <c:pt idx="5">
                  <c:v>5.4</c:v>
                </c:pt>
                <c:pt idx="6">
                  <c:v>5.3</c:v>
                </c:pt>
              </c:numCache>
            </c:numRef>
          </c:val>
          <c:extLst>
            <c:ext xmlns:c16="http://schemas.microsoft.com/office/drawing/2014/chart" uri="{C3380CC4-5D6E-409C-BE32-E72D297353CC}">
              <c16:uniqueId val="{00000000-1BD8-4D6B-A414-91BD5011E16E}"/>
            </c:ext>
          </c:extLst>
        </c:ser>
        <c:ser>
          <c:idx val="2"/>
          <c:order val="2"/>
          <c:tx>
            <c:strRef>
              <c:f>'Figure 1.1.2'!$E$4:$E$5</c:f>
              <c:strCache>
                <c:ptCount val="2"/>
                <c:pt idx="0">
                  <c:v>World export of goods and services/</c:v>
                </c:pt>
                <c:pt idx="1">
                  <c:v>Developing countries</c:v>
                </c:pt>
              </c:strCache>
            </c:strRef>
          </c:tx>
          <c:spPr>
            <a:solidFill>
              <a:srgbClr val="00FFFF"/>
            </a:solidFill>
            <a:ln w="12700">
              <a:solidFill>
                <a:srgbClr val="000000"/>
              </a:solidFill>
              <a:prstDash val="solid"/>
            </a:ln>
          </c:spPr>
          <c:invertIfNegative val="0"/>
          <c:cat>
            <c:strRef>
              <c:f>'Figure 1.1.2'!$B$6:$B$12</c:f>
              <c:strCache>
                <c:ptCount val="7"/>
                <c:pt idx="0">
                  <c:v>2002</c:v>
                </c:pt>
                <c:pt idx="1">
                  <c:v>2003</c:v>
                </c:pt>
                <c:pt idx="2">
                  <c:v>2004</c:v>
                </c:pt>
                <c:pt idx="3">
                  <c:v>2005</c:v>
                </c:pt>
                <c:pt idx="4">
                  <c:v>2006</c:v>
                </c:pt>
                <c:pt idx="5">
                  <c:v>2007*</c:v>
                </c:pt>
                <c:pt idx="6">
                  <c:v>2008*</c:v>
                </c:pt>
              </c:strCache>
            </c:strRef>
          </c:cat>
          <c:val>
            <c:numRef>
              <c:f>'Figure 1.1.2'!$E$6:$E$12</c:f>
              <c:numCache>
                <c:formatCode>0.00</c:formatCode>
                <c:ptCount val="7"/>
                <c:pt idx="0">
                  <c:v>7</c:v>
                </c:pt>
                <c:pt idx="1">
                  <c:v>11.1</c:v>
                </c:pt>
                <c:pt idx="2">
                  <c:v>14.6</c:v>
                </c:pt>
                <c:pt idx="3">
                  <c:v>11.1</c:v>
                </c:pt>
                <c:pt idx="4">
                  <c:v>11</c:v>
                </c:pt>
                <c:pt idx="5">
                  <c:v>9.1999999999999993</c:v>
                </c:pt>
                <c:pt idx="6">
                  <c:v>9</c:v>
                </c:pt>
              </c:numCache>
            </c:numRef>
          </c:val>
          <c:extLst>
            <c:ext xmlns:c16="http://schemas.microsoft.com/office/drawing/2014/chart" uri="{C3380CC4-5D6E-409C-BE32-E72D297353CC}">
              <c16:uniqueId val="{00000001-1BD8-4D6B-A414-91BD5011E16E}"/>
            </c:ext>
          </c:extLst>
        </c:ser>
        <c:ser>
          <c:idx val="3"/>
          <c:order val="3"/>
          <c:tx>
            <c:strRef>
              <c:f>'Figure 1.1.2'!$F$4:$F$5</c:f>
              <c:strCache>
                <c:ptCount val="2"/>
                <c:pt idx="0">
                  <c:v>World import of goods and services/</c:v>
                </c:pt>
                <c:pt idx="1">
                  <c:v>Developed countries</c:v>
                </c:pt>
              </c:strCache>
            </c:strRef>
          </c:tx>
          <c:spPr>
            <a:solidFill>
              <a:srgbClr val="FFFF00"/>
            </a:solidFill>
            <a:ln w="12700">
              <a:solidFill>
                <a:srgbClr val="000000"/>
              </a:solidFill>
              <a:prstDash val="solid"/>
            </a:ln>
          </c:spPr>
          <c:invertIfNegative val="0"/>
          <c:cat>
            <c:strRef>
              <c:f>'Figure 1.1.2'!$B$6:$B$12</c:f>
              <c:strCache>
                <c:ptCount val="7"/>
                <c:pt idx="0">
                  <c:v>2002</c:v>
                </c:pt>
                <c:pt idx="1">
                  <c:v>2003</c:v>
                </c:pt>
                <c:pt idx="2">
                  <c:v>2004</c:v>
                </c:pt>
                <c:pt idx="3">
                  <c:v>2005</c:v>
                </c:pt>
                <c:pt idx="4">
                  <c:v>2006</c:v>
                </c:pt>
                <c:pt idx="5">
                  <c:v>2007*</c:v>
                </c:pt>
                <c:pt idx="6">
                  <c:v>2008*</c:v>
                </c:pt>
              </c:strCache>
            </c:strRef>
          </c:cat>
          <c:val>
            <c:numRef>
              <c:f>'Figure 1.1.2'!$F$6:$F$12</c:f>
              <c:numCache>
                <c:formatCode>0.00</c:formatCode>
                <c:ptCount val="7"/>
                <c:pt idx="0">
                  <c:v>2.7</c:v>
                </c:pt>
                <c:pt idx="1">
                  <c:v>4.0999999999999996</c:v>
                </c:pt>
                <c:pt idx="2">
                  <c:v>9.3000000000000007</c:v>
                </c:pt>
                <c:pt idx="3">
                  <c:v>6.1</c:v>
                </c:pt>
                <c:pt idx="4">
                  <c:v>7.4</c:v>
                </c:pt>
                <c:pt idx="5">
                  <c:v>4.3</c:v>
                </c:pt>
                <c:pt idx="6">
                  <c:v>5</c:v>
                </c:pt>
              </c:numCache>
            </c:numRef>
          </c:val>
          <c:extLst>
            <c:ext xmlns:c16="http://schemas.microsoft.com/office/drawing/2014/chart" uri="{C3380CC4-5D6E-409C-BE32-E72D297353CC}">
              <c16:uniqueId val="{00000002-1BD8-4D6B-A414-91BD5011E16E}"/>
            </c:ext>
          </c:extLst>
        </c:ser>
        <c:ser>
          <c:idx val="4"/>
          <c:order val="4"/>
          <c:tx>
            <c:strRef>
              <c:f>'Figure 1.1.2'!$G$4:$G$5</c:f>
              <c:strCache>
                <c:ptCount val="2"/>
                <c:pt idx="0">
                  <c:v>World import of goods and services/</c:v>
                </c:pt>
                <c:pt idx="1">
                  <c:v>Developing countries</c:v>
                </c:pt>
              </c:strCache>
            </c:strRef>
          </c:tx>
          <c:spPr>
            <a:solidFill>
              <a:srgbClr val="0000FF"/>
            </a:solidFill>
            <a:ln w="12700">
              <a:solidFill>
                <a:srgbClr val="000000"/>
              </a:solidFill>
              <a:prstDash val="solid"/>
            </a:ln>
          </c:spPr>
          <c:invertIfNegative val="0"/>
          <c:cat>
            <c:strRef>
              <c:f>'Figure 1.1.2'!$B$6:$B$12</c:f>
              <c:strCache>
                <c:ptCount val="7"/>
                <c:pt idx="0">
                  <c:v>2002</c:v>
                </c:pt>
                <c:pt idx="1">
                  <c:v>2003</c:v>
                </c:pt>
                <c:pt idx="2">
                  <c:v>2004</c:v>
                </c:pt>
                <c:pt idx="3">
                  <c:v>2005</c:v>
                </c:pt>
                <c:pt idx="4">
                  <c:v>2006</c:v>
                </c:pt>
                <c:pt idx="5">
                  <c:v>2007*</c:v>
                </c:pt>
                <c:pt idx="6">
                  <c:v>2008*</c:v>
                </c:pt>
              </c:strCache>
            </c:strRef>
          </c:cat>
          <c:val>
            <c:numRef>
              <c:f>'Figure 1.1.2'!$G$6:$G$12</c:f>
              <c:numCache>
                <c:formatCode>0.00</c:formatCode>
                <c:ptCount val="7"/>
                <c:pt idx="0">
                  <c:v>6.3</c:v>
                </c:pt>
                <c:pt idx="1">
                  <c:v>10.5</c:v>
                </c:pt>
                <c:pt idx="2">
                  <c:v>16.7</c:v>
                </c:pt>
                <c:pt idx="3">
                  <c:v>12.1</c:v>
                </c:pt>
                <c:pt idx="4">
                  <c:v>14.9</c:v>
                </c:pt>
                <c:pt idx="5">
                  <c:v>12.5</c:v>
                </c:pt>
                <c:pt idx="6">
                  <c:v>11.3</c:v>
                </c:pt>
              </c:numCache>
            </c:numRef>
          </c:val>
          <c:extLst>
            <c:ext xmlns:c16="http://schemas.microsoft.com/office/drawing/2014/chart" uri="{C3380CC4-5D6E-409C-BE32-E72D297353CC}">
              <c16:uniqueId val="{00000003-1BD8-4D6B-A414-91BD5011E16E}"/>
            </c:ext>
          </c:extLst>
        </c:ser>
        <c:dLbls>
          <c:showLegendKey val="0"/>
          <c:showVal val="0"/>
          <c:showCatName val="0"/>
          <c:showSerName val="0"/>
          <c:showPercent val="0"/>
          <c:showBubbleSize val="0"/>
        </c:dLbls>
        <c:gapWidth val="150"/>
        <c:axId val="470555840"/>
        <c:axId val="1"/>
      </c:barChart>
      <c:lineChart>
        <c:grouping val="standard"/>
        <c:varyColors val="0"/>
        <c:ser>
          <c:idx val="0"/>
          <c:order val="0"/>
          <c:tx>
            <c:strRef>
              <c:f>'Figure 1.1.2'!$C$4:$C$5</c:f>
              <c:strCache>
                <c:ptCount val="2"/>
                <c:pt idx="0">
                  <c:v>World trade of goods and services</c:v>
                </c:pt>
              </c:strCache>
            </c:strRef>
          </c:tx>
          <c:spPr>
            <a:ln w="25400">
              <a:solidFill>
                <a:srgbClr val="FF0000"/>
              </a:solidFill>
              <a:prstDash val="solid"/>
            </a:ln>
          </c:spPr>
          <c:marker>
            <c:symbol val="none"/>
          </c:marker>
          <c:cat>
            <c:strRef>
              <c:f>'Figure 1.1.2'!$B$6:$B$12</c:f>
              <c:strCache>
                <c:ptCount val="7"/>
                <c:pt idx="0">
                  <c:v>2002</c:v>
                </c:pt>
                <c:pt idx="1">
                  <c:v>2003</c:v>
                </c:pt>
                <c:pt idx="2">
                  <c:v>2004</c:v>
                </c:pt>
                <c:pt idx="3">
                  <c:v>2005</c:v>
                </c:pt>
                <c:pt idx="4">
                  <c:v>2006</c:v>
                </c:pt>
                <c:pt idx="5">
                  <c:v>2007*</c:v>
                </c:pt>
                <c:pt idx="6">
                  <c:v>2008*</c:v>
                </c:pt>
              </c:strCache>
            </c:strRef>
          </c:cat>
          <c:val>
            <c:numRef>
              <c:f>'Figure 1.1.2'!$C$6:$C$12</c:f>
              <c:numCache>
                <c:formatCode>0.00</c:formatCode>
                <c:ptCount val="7"/>
                <c:pt idx="0">
                  <c:v>3.5</c:v>
                </c:pt>
                <c:pt idx="1">
                  <c:v>5.5</c:v>
                </c:pt>
                <c:pt idx="2">
                  <c:v>10.8</c:v>
                </c:pt>
                <c:pt idx="3">
                  <c:v>7.5</c:v>
                </c:pt>
                <c:pt idx="4">
                  <c:v>9.1999999999999993</c:v>
                </c:pt>
                <c:pt idx="5">
                  <c:v>6.6</c:v>
                </c:pt>
                <c:pt idx="6">
                  <c:v>6.7</c:v>
                </c:pt>
              </c:numCache>
            </c:numRef>
          </c:val>
          <c:smooth val="0"/>
          <c:extLst>
            <c:ext xmlns:c16="http://schemas.microsoft.com/office/drawing/2014/chart" uri="{C3380CC4-5D6E-409C-BE32-E72D297353CC}">
              <c16:uniqueId val="{00000004-1BD8-4D6B-A414-91BD5011E16E}"/>
            </c:ext>
          </c:extLst>
        </c:ser>
        <c:dLbls>
          <c:showLegendKey val="0"/>
          <c:showVal val="0"/>
          <c:showCatName val="0"/>
          <c:showSerName val="0"/>
          <c:showPercent val="0"/>
          <c:showBubbleSize val="0"/>
        </c:dLbls>
        <c:marker val="1"/>
        <c:smooth val="0"/>
        <c:axId val="470555840"/>
        <c:axId val="1"/>
      </c:lineChart>
      <c:catAx>
        <c:axId val="470555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0555840"/>
        <c:crosses val="autoZero"/>
        <c:crossBetween val="between"/>
      </c:valAx>
      <c:spPr>
        <a:noFill/>
        <a:ln w="25400">
          <a:noFill/>
        </a:ln>
      </c:spPr>
    </c:plotArea>
    <c:legend>
      <c:legendPos val="b"/>
      <c:layout>
        <c:manualLayout>
          <c:xMode val="edge"/>
          <c:yMode val="edge"/>
          <c:x val="1.0245901639344262E-2"/>
          <c:y val="0.71003717472118955"/>
          <c:w val="0.98155737704918034"/>
          <c:h val="0.2676579925650557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5"/>
      <c:rotY val="20"/>
      <c:depthPercent val="100"/>
      <c:rAngAx val="1"/>
    </c:view3D>
    <c:floor>
      <c:thickness val="0"/>
      <c:spPr>
        <a:solidFill>
          <a:srgbClr val="FFFFFF"/>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4734334272942787"/>
          <c:y val="6.4815107851869266E-2"/>
          <c:w val="0.81884251123403351"/>
          <c:h val="0.6388917773969971"/>
        </c:manualLayout>
      </c:layout>
      <c:bar3DChart>
        <c:barDir val="col"/>
        <c:grouping val="percentStacked"/>
        <c:varyColors val="0"/>
        <c:ser>
          <c:idx val="0"/>
          <c:order val="0"/>
          <c:tx>
            <c:strRef>
              <c:f>'Figure 2.1.3'!$B$5</c:f>
              <c:strCache>
                <c:ptCount val="1"/>
                <c:pt idx="0">
                  <c:v>Households comsumption</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2.1.3'!$C$4:$G$4</c:f>
              <c:numCache>
                <c:formatCode>General</c:formatCode>
                <c:ptCount val="5"/>
                <c:pt idx="0">
                  <c:v>2002</c:v>
                </c:pt>
                <c:pt idx="1">
                  <c:v>2003</c:v>
                </c:pt>
                <c:pt idx="2">
                  <c:v>2004</c:v>
                </c:pt>
                <c:pt idx="3">
                  <c:v>2005</c:v>
                </c:pt>
                <c:pt idx="4">
                  <c:v>2006</c:v>
                </c:pt>
              </c:numCache>
            </c:numRef>
          </c:cat>
          <c:val>
            <c:numRef>
              <c:f>'Figure 2.1.3'!$C$5:$G$5</c:f>
              <c:numCache>
                <c:formatCode>General</c:formatCode>
                <c:ptCount val="5"/>
                <c:pt idx="0" formatCode="#\ ##0.0">
                  <c:v>65.7</c:v>
                </c:pt>
                <c:pt idx="1">
                  <c:v>54.4</c:v>
                </c:pt>
                <c:pt idx="2" formatCode="#\ ##0.0">
                  <c:v>52</c:v>
                </c:pt>
                <c:pt idx="3" formatCode="#\ ##0.0">
                  <c:v>48.2</c:v>
                </c:pt>
                <c:pt idx="4">
                  <c:v>44.7</c:v>
                </c:pt>
              </c:numCache>
            </c:numRef>
          </c:val>
          <c:extLst>
            <c:ext xmlns:c16="http://schemas.microsoft.com/office/drawing/2014/chart" uri="{C3380CC4-5D6E-409C-BE32-E72D297353CC}">
              <c16:uniqueId val="{00000000-9235-4E28-A495-3F450971380D}"/>
            </c:ext>
          </c:extLst>
        </c:ser>
        <c:ser>
          <c:idx val="1"/>
          <c:order val="1"/>
          <c:tx>
            <c:strRef>
              <c:f>'Figure 2.1.3'!$B$6</c:f>
              <c:strCache>
                <c:ptCount val="1"/>
                <c:pt idx="0">
                  <c:v>Public administration consumption</c:v>
                </c:pt>
              </c:strCache>
            </c:strRef>
          </c:tx>
          <c:spPr>
            <a:solidFill>
              <a:srgbClr val="993366"/>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2.1.3'!$C$4:$G$4</c:f>
              <c:numCache>
                <c:formatCode>General</c:formatCode>
                <c:ptCount val="5"/>
                <c:pt idx="0">
                  <c:v>2002</c:v>
                </c:pt>
                <c:pt idx="1">
                  <c:v>2003</c:v>
                </c:pt>
                <c:pt idx="2">
                  <c:v>2004</c:v>
                </c:pt>
                <c:pt idx="3">
                  <c:v>2005</c:v>
                </c:pt>
                <c:pt idx="4">
                  <c:v>2006</c:v>
                </c:pt>
              </c:numCache>
            </c:numRef>
          </c:cat>
          <c:val>
            <c:numRef>
              <c:f>'Figure 2.1.3'!$C$6:$G$6</c:f>
              <c:numCache>
                <c:formatCode>General</c:formatCode>
                <c:ptCount val="5"/>
                <c:pt idx="0" formatCode="#\ ##0.0">
                  <c:v>11.5</c:v>
                </c:pt>
                <c:pt idx="1">
                  <c:v>11.6</c:v>
                </c:pt>
                <c:pt idx="2" formatCode="#\ ##0.0">
                  <c:v>11.6</c:v>
                </c:pt>
                <c:pt idx="3" formatCode="#\ ##0.0">
                  <c:v>11.1</c:v>
                </c:pt>
                <c:pt idx="4">
                  <c:v>10.3</c:v>
                </c:pt>
              </c:numCache>
            </c:numRef>
          </c:val>
          <c:extLst>
            <c:ext xmlns:c16="http://schemas.microsoft.com/office/drawing/2014/chart" uri="{C3380CC4-5D6E-409C-BE32-E72D297353CC}">
              <c16:uniqueId val="{00000001-9235-4E28-A495-3F450971380D}"/>
            </c:ext>
          </c:extLst>
        </c:ser>
        <c:ser>
          <c:idx val="2"/>
          <c:order val="2"/>
          <c:tx>
            <c:strRef>
              <c:f>'Figure 2.1.3'!$B$7</c:f>
              <c:strCache>
                <c:ptCount val="1"/>
                <c:pt idx="0">
                  <c:v>Gross fixed capital formation</c:v>
                </c:pt>
              </c:strCache>
            </c:strRef>
          </c:tx>
          <c:spPr>
            <a:solidFill>
              <a:srgbClr val="FFFF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2.1.3'!$C$4:$G$4</c:f>
              <c:numCache>
                <c:formatCode>General</c:formatCode>
                <c:ptCount val="5"/>
                <c:pt idx="0">
                  <c:v>2002</c:v>
                </c:pt>
                <c:pt idx="1">
                  <c:v>2003</c:v>
                </c:pt>
                <c:pt idx="2">
                  <c:v>2004</c:v>
                </c:pt>
                <c:pt idx="3">
                  <c:v>2005</c:v>
                </c:pt>
                <c:pt idx="4">
                  <c:v>2006</c:v>
                </c:pt>
              </c:numCache>
            </c:numRef>
          </c:cat>
          <c:val>
            <c:numRef>
              <c:f>'Figure 2.1.3'!$C$7:$G$7</c:f>
              <c:numCache>
                <c:formatCode>#\ ##0.0</c:formatCode>
                <c:ptCount val="5"/>
                <c:pt idx="0">
                  <c:v>24</c:v>
                </c:pt>
                <c:pt idx="1">
                  <c:v>23.7</c:v>
                </c:pt>
                <c:pt idx="2">
                  <c:v>25.1</c:v>
                </c:pt>
                <c:pt idx="3">
                  <c:v>27.7</c:v>
                </c:pt>
                <c:pt idx="4" formatCode="General">
                  <c:v>29.4</c:v>
                </c:pt>
              </c:numCache>
            </c:numRef>
          </c:val>
          <c:extLst>
            <c:ext xmlns:c16="http://schemas.microsoft.com/office/drawing/2014/chart" uri="{C3380CC4-5D6E-409C-BE32-E72D297353CC}">
              <c16:uniqueId val="{00000002-9235-4E28-A495-3F450971380D}"/>
            </c:ext>
          </c:extLst>
        </c:ser>
        <c:ser>
          <c:idx val="3"/>
          <c:order val="3"/>
          <c:tx>
            <c:strRef>
              <c:f>'Figure 2.1.3'!$B$8</c:f>
              <c:strCache>
                <c:ptCount val="1"/>
                <c:pt idx="0">
                  <c:v>Net export</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2.1.3'!$C$4:$G$4</c:f>
              <c:numCache>
                <c:formatCode>General</c:formatCode>
                <c:ptCount val="5"/>
                <c:pt idx="0">
                  <c:v>2002</c:v>
                </c:pt>
                <c:pt idx="1">
                  <c:v>2003</c:v>
                </c:pt>
                <c:pt idx="2">
                  <c:v>2004</c:v>
                </c:pt>
                <c:pt idx="3">
                  <c:v>2005</c:v>
                </c:pt>
                <c:pt idx="4">
                  <c:v>2006</c:v>
                </c:pt>
              </c:numCache>
            </c:numRef>
          </c:cat>
          <c:val>
            <c:numRef>
              <c:f>'Figure 2.1.3'!$C$8:$G$8</c:f>
              <c:numCache>
                <c:formatCode>#\ ##0.0</c:formatCode>
                <c:ptCount val="5"/>
                <c:pt idx="0">
                  <c:v>0.9</c:v>
                </c:pt>
                <c:pt idx="1">
                  <c:v>5.8</c:v>
                </c:pt>
                <c:pt idx="2">
                  <c:v>8.6</c:v>
                </c:pt>
                <c:pt idx="3">
                  <c:v>8.6999999999999993</c:v>
                </c:pt>
                <c:pt idx="4" formatCode="General">
                  <c:v>10.8</c:v>
                </c:pt>
              </c:numCache>
            </c:numRef>
          </c:val>
          <c:extLst>
            <c:ext xmlns:c16="http://schemas.microsoft.com/office/drawing/2014/chart" uri="{C3380CC4-5D6E-409C-BE32-E72D297353CC}">
              <c16:uniqueId val="{00000003-9235-4E28-A495-3F450971380D}"/>
            </c:ext>
          </c:extLst>
        </c:ser>
        <c:dLbls>
          <c:showLegendKey val="0"/>
          <c:showVal val="1"/>
          <c:showCatName val="0"/>
          <c:showSerName val="0"/>
          <c:showPercent val="0"/>
          <c:showBubbleSize val="0"/>
        </c:dLbls>
        <c:gapWidth val="150"/>
        <c:shape val="box"/>
        <c:axId val="472820040"/>
        <c:axId val="1"/>
        <c:axId val="0"/>
      </c:bar3DChart>
      <c:catAx>
        <c:axId val="47282004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2820040"/>
        <c:crosses val="autoZero"/>
        <c:crossBetween val="between"/>
      </c:valAx>
      <c:spPr>
        <a:noFill/>
        <a:ln w="25400">
          <a:noFill/>
        </a:ln>
      </c:spPr>
    </c:plotArea>
    <c:legend>
      <c:legendPos val="b"/>
      <c:layout>
        <c:manualLayout>
          <c:xMode val="edge"/>
          <c:yMode val="edge"/>
          <c:x val="0.12077323174543267"/>
          <c:y val="0.81944814927006149"/>
          <c:w val="0.75845589536131719"/>
          <c:h val="0.15277846850797755"/>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59730872142888"/>
          <c:y val="6.25E-2"/>
          <c:w val="0.75481675755318722"/>
          <c:h val="0.6651785714285714"/>
        </c:manualLayout>
      </c:layout>
      <c:barChart>
        <c:barDir val="col"/>
        <c:grouping val="clustered"/>
        <c:varyColors val="0"/>
        <c:ser>
          <c:idx val="1"/>
          <c:order val="0"/>
          <c:tx>
            <c:strRef>
              <c:f>'Figure 2.1.4'!$B$5</c:f>
              <c:strCache>
                <c:ptCount val="1"/>
                <c:pt idx="0">
                  <c:v>Total revenues</c:v>
                </c:pt>
              </c:strCache>
            </c:strRef>
          </c:tx>
          <c:spPr>
            <a:solidFill>
              <a:srgbClr val="993366"/>
            </a:solidFill>
            <a:ln w="12700">
              <a:solidFill>
                <a:srgbClr val="000000"/>
              </a:solidFill>
              <a:prstDash val="solid"/>
            </a:ln>
          </c:spPr>
          <c:invertIfNegative val="0"/>
          <c:cat>
            <c:strRef>
              <c:f>'Figure 2.1.4'!$C$4:$I$4</c:f>
              <c:strCache>
                <c:ptCount val="7"/>
                <c:pt idx="0">
                  <c:v>2002</c:v>
                </c:pt>
                <c:pt idx="1">
                  <c:v>2003</c:v>
                </c:pt>
                <c:pt idx="2">
                  <c:v>2004</c:v>
                </c:pt>
                <c:pt idx="3">
                  <c:v>2005</c:v>
                </c:pt>
                <c:pt idx="4">
                  <c:v>2006</c:v>
                </c:pt>
                <c:pt idx="5">
                  <c:v>9 months 2006</c:v>
                </c:pt>
                <c:pt idx="6">
                  <c:v>9 months 2007</c:v>
                </c:pt>
              </c:strCache>
            </c:strRef>
          </c:cat>
          <c:val>
            <c:numRef>
              <c:f>'Figure 2.1.4'!$C$5:$I$5</c:f>
              <c:numCache>
                <c:formatCode>#\ ##0.0</c:formatCode>
                <c:ptCount val="7"/>
                <c:pt idx="0">
                  <c:v>821.15999399999998</c:v>
                </c:pt>
                <c:pt idx="1">
                  <c:v>1022.255749</c:v>
                </c:pt>
                <c:pt idx="2">
                  <c:v>1305.124</c:v>
                </c:pt>
                <c:pt idx="3">
                  <c:v>2122.3581073</c:v>
                </c:pt>
                <c:pt idx="4">
                  <c:v>2360.9424733999999</c:v>
                </c:pt>
                <c:pt idx="5">
                  <c:v>1738.3022191</c:v>
                </c:pt>
                <c:pt idx="6">
                  <c:v>2049.0701781317998</c:v>
                </c:pt>
              </c:numCache>
            </c:numRef>
          </c:val>
          <c:extLst>
            <c:ext xmlns:c16="http://schemas.microsoft.com/office/drawing/2014/chart" uri="{C3380CC4-5D6E-409C-BE32-E72D297353CC}">
              <c16:uniqueId val="{00000000-BBED-4277-8361-50B425DF0463}"/>
            </c:ext>
          </c:extLst>
        </c:ser>
        <c:ser>
          <c:idx val="0"/>
          <c:order val="1"/>
          <c:tx>
            <c:strRef>
              <c:f>'Figure 2.1.4'!$B$6</c:f>
              <c:strCache>
                <c:ptCount val="1"/>
                <c:pt idx="0">
                  <c:v>Non-oil revenues</c:v>
                </c:pt>
              </c:strCache>
            </c:strRef>
          </c:tx>
          <c:spPr>
            <a:solidFill>
              <a:srgbClr val="FFFF00"/>
            </a:solidFill>
            <a:ln w="12700">
              <a:solidFill>
                <a:srgbClr val="000000"/>
              </a:solidFill>
              <a:prstDash val="solid"/>
            </a:ln>
          </c:spPr>
          <c:invertIfNegative val="0"/>
          <c:cat>
            <c:strRef>
              <c:f>'Figure 2.1.4'!$C$4:$I$4</c:f>
              <c:strCache>
                <c:ptCount val="7"/>
                <c:pt idx="0">
                  <c:v>2002</c:v>
                </c:pt>
                <c:pt idx="1">
                  <c:v>2003</c:v>
                </c:pt>
                <c:pt idx="2">
                  <c:v>2004</c:v>
                </c:pt>
                <c:pt idx="3">
                  <c:v>2005</c:v>
                </c:pt>
                <c:pt idx="4">
                  <c:v>2006</c:v>
                </c:pt>
                <c:pt idx="5">
                  <c:v>9 months 2006</c:v>
                </c:pt>
                <c:pt idx="6">
                  <c:v>9 months 2007</c:v>
                </c:pt>
              </c:strCache>
            </c:strRef>
          </c:cat>
          <c:val>
            <c:numRef>
              <c:f>'Figure 2.1.4'!$C$6:$I$6</c:f>
              <c:numCache>
                <c:formatCode>#\ ##0.0</c:formatCode>
                <c:ptCount val="7"/>
                <c:pt idx="0">
                  <c:v>713.09630000000004</c:v>
                </c:pt>
                <c:pt idx="1">
                  <c:v>897.28840000000002</c:v>
                </c:pt>
                <c:pt idx="2">
                  <c:v>1225.6359</c:v>
                </c:pt>
                <c:pt idx="3">
                  <c:v>1642.1663000000001</c:v>
                </c:pt>
                <c:pt idx="4">
                  <c:v>2081.7314000000001</c:v>
                </c:pt>
                <c:pt idx="5">
                  <c:v>1459.0912000000001</c:v>
                </c:pt>
                <c:pt idx="6">
                  <c:v>1820.0702000000001</c:v>
                </c:pt>
              </c:numCache>
            </c:numRef>
          </c:val>
          <c:extLst>
            <c:ext xmlns:c16="http://schemas.microsoft.com/office/drawing/2014/chart" uri="{C3380CC4-5D6E-409C-BE32-E72D297353CC}">
              <c16:uniqueId val="{00000001-BBED-4277-8361-50B425DF0463}"/>
            </c:ext>
          </c:extLst>
        </c:ser>
        <c:ser>
          <c:idx val="6"/>
          <c:order val="2"/>
          <c:tx>
            <c:strRef>
              <c:f>'Figure 2.1.4'!$B$7</c:f>
              <c:strCache>
                <c:ptCount val="1"/>
                <c:pt idx="0">
                  <c:v>Current expenditures</c:v>
                </c:pt>
              </c:strCache>
            </c:strRef>
          </c:tx>
          <c:spPr>
            <a:solidFill>
              <a:srgbClr val="0000FF"/>
            </a:solidFill>
            <a:ln w="12700">
              <a:solidFill>
                <a:srgbClr val="000000"/>
              </a:solidFill>
              <a:prstDash val="solid"/>
            </a:ln>
          </c:spPr>
          <c:invertIfNegative val="0"/>
          <c:cat>
            <c:strRef>
              <c:f>'Figure 2.1.4'!$C$4:$I$4</c:f>
              <c:strCache>
                <c:ptCount val="7"/>
                <c:pt idx="0">
                  <c:v>2002</c:v>
                </c:pt>
                <c:pt idx="1">
                  <c:v>2003</c:v>
                </c:pt>
                <c:pt idx="2">
                  <c:v>2004</c:v>
                </c:pt>
                <c:pt idx="3">
                  <c:v>2005</c:v>
                </c:pt>
                <c:pt idx="4">
                  <c:v>2006</c:v>
                </c:pt>
                <c:pt idx="5">
                  <c:v>9 months 2006</c:v>
                </c:pt>
                <c:pt idx="6">
                  <c:v>9 months 2007</c:v>
                </c:pt>
              </c:strCache>
            </c:strRef>
          </c:cat>
          <c:val>
            <c:numRef>
              <c:f>'Figure 2.1.4'!$C$7:$I$7</c:f>
              <c:numCache>
                <c:formatCode>#\ ##0.0</c:formatCode>
                <c:ptCount val="7"/>
                <c:pt idx="0">
                  <c:v>663.84656388999895</c:v>
                </c:pt>
                <c:pt idx="1">
                  <c:v>779.39132333846999</c:v>
                </c:pt>
                <c:pt idx="2">
                  <c:v>963.00837367512895</c:v>
                </c:pt>
                <c:pt idx="3">
                  <c:v>1569.2512650284</c:v>
                </c:pt>
                <c:pt idx="4">
                  <c:v>1649.1101638528</c:v>
                </c:pt>
                <c:pt idx="5">
                  <c:v>1262.413130982</c:v>
                </c:pt>
                <c:pt idx="6">
                  <c:v>1408.4742706708</c:v>
                </c:pt>
              </c:numCache>
            </c:numRef>
          </c:val>
          <c:extLst>
            <c:ext xmlns:c16="http://schemas.microsoft.com/office/drawing/2014/chart" uri="{C3380CC4-5D6E-409C-BE32-E72D297353CC}">
              <c16:uniqueId val="{00000002-BBED-4277-8361-50B425DF0463}"/>
            </c:ext>
          </c:extLst>
        </c:ser>
        <c:ser>
          <c:idx val="2"/>
          <c:order val="4"/>
          <c:tx>
            <c:strRef>
              <c:f>'Figure 2.1.4'!$B$9</c:f>
              <c:strCache>
                <c:ptCount val="1"/>
                <c:pt idx="0">
                  <c:v>Capital expenditures</c:v>
                </c:pt>
              </c:strCache>
            </c:strRef>
          </c:tx>
          <c:spPr>
            <a:solidFill>
              <a:srgbClr val="FFFFCC"/>
            </a:solidFill>
            <a:ln w="25400">
              <a:solidFill>
                <a:srgbClr val="FF0000"/>
              </a:solidFill>
              <a:prstDash val="solid"/>
            </a:ln>
          </c:spPr>
          <c:invertIfNegative val="0"/>
          <c:cat>
            <c:strRef>
              <c:f>'Figure 2.1.4'!$C$4:$I$4</c:f>
              <c:strCache>
                <c:ptCount val="7"/>
                <c:pt idx="0">
                  <c:v>2002</c:v>
                </c:pt>
                <c:pt idx="1">
                  <c:v>2003</c:v>
                </c:pt>
                <c:pt idx="2">
                  <c:v>2004</c:v>
                </c:pt>
                <c:pt idx="3">
                  <c:v>2005</c:v>
                </c:pt>
                <c:pt idx="4">
                  <c:v>2006</c:v>
                </c:pt>
                <c:pt idx="5">
                  <c:v>9 months 2006</c:v>
                </c:pt>
                <c:pt idx="6">
                  <c:v>9 months 2007</c:v>
                </c:pt>
              </c:strCache>
            </c:strRef>
          </c:cat>
          <c:val>
            <c:numRef>
              <c:f>'Figure 2.1.4'!$C$9:$I$9</c:f>
              <c:numCache>
                <c:formatCode>#\ ##0.0</c:formatCode>
                <c:ptCount val="7"/>
                <c:pt idx="0">
                  <c:v>137.22350231550999</c:v>
                </c:pt>
                <c:pt idx="1">
                  <c:v>247.60105153046999</c:v>
                </c:pt>
                <c:pt idx="2">
                  <c:v>324.92998184850001</c:v>
                </c:pt>
                <c:pt idx="3">
                  <c:v>367.90084103639998</c:v>
                </c:pt>
                <c:pt idx="4">
                  <c:v>497.50113235560002</c:v>
                </c:pt>
                <c:pt idx="5">
                  <c:v>330.23304923540002</c:v>
                </c:pt>
                <c:pt idx="6">
                  <c:v>529.84513033309997</c:v>
                </c:pt>
              </c:numCache>
            </c:numRef>
          </c:val>
          <c:extLst>
            <c:ext xmlns:c16="http://schemas.microsoft.com/office/drawing/2014/chart" uri="{C3380CC4-5D6E-409C-BE32-E72D297353CC}">
              <c16:uniqueId val="{00000003-BBED-4277-8361-50B425DF0463}"/>
            </c:ext>
          </c:extLst>
        </c:ser>
        <c:ser>
          <c:idx val="3"/>
          <c:order val="6"/>
          <c:tx>
            <c:strRef>
              <c:f>'Figure 2.1.4'!$B$11</c:f>
              <c:strCache>
                <c:ptCount val="1"/>
                <c:pt idx="0">
                  <c:v>Balance</c:v>
                </c:pt>
              </c:strCache>
            </c:strRef>
          </c:tx>
          <c:spPr>
            <a:solidFill>
              <a:srgbClr val="CCFFFF"/>
            </a:solidFill>
            <a:ln w="12700">
              <a:solidFill>
                <a:srgbClr val="000000"/>
              </a:solidFill>
              <a:prstDash val="solid"/>
            </a:ln>
          </c:spPr>
          <c:invertIfNegative val="0"/>
          <c:cat>
            <c:strRef>
              <c:f>'Figure 2.1.4'!$C$4:$I$4</c:f>
              <c:strCache>
                <c:ptCount val="7"/>
                <c:pt idx="0">
                  <c:v>2002</c:v>
                </c:pt>
                <c:pt idx="1">
                  <c:v>2003</c:v>
                </c:pt>
                <c:pt idx="2">
                  <c:v>2004</c:v>
                </c:pt>
                <c:pt idx="3">
                  <c:v>2005</c:v>
                </c:pt>
                <c:pt idx="4">
                  <c:v>2006</c:v>
                </c:pt>
                <c:pt idx="5">
                  <c:v>9 months 2006</c:v>
                </c:pt>
                <c:pt idx="6">
                  <c:v>9 months 2007</c:v>
                </c:pt>
              </c:strCache>
            </c:strRef>
          </c:cat>
          <c:val>
            <c:numRef>
              <c:f>'Figure 2.1.4'!$C$11:$I$11</c:f>
              <c:numCache>
                <c:formatCode>#\ ##0.0</c:formatCode>
                <c:ptCount val="7"/>
                <c:pt idx="0">
                  <c:v>-13.005548999999974</c:v>
                </c:pt>
                <c:pt idx="1">
                  <c:v>-46.183496999999875</c:v>
                </c:pt>
                <c:pt idx="2">
                  <c:v>-18.696999999999889</c:v>
                </c:pt>
                <c:pt idx="3">
                  <c:v>46.662237500000174</c:v>
                </c:pt>
                <c:pt idx="4">
                  <c:v>81.620052599999781</c:v>
                </c:pt>
                <c:pt idx="5">
                  <c:v>23.893238099999962</c:v>
                </c:pt>
                <c:pt idx="6">
                  <c:v>-117.86224209550028</c:v>
                </c:pt>
              </c:numCache>
            </c:numRef>
          </c:val>
          <c:extLst>
            <c:ext xmlns:c16="http://schemas.microsoft.com/office/drawing/2014/chart" uri="{C3380CC4-5D6E-409C-BE32-E72D297353CC}">
              <c16:uniqueId val="{00000004-BBED-4277-8361-50B425DF0463}"/>
            </c:ext>
          </c:extLst>
        </c:ser>
        <c:ser>
          <c:idx val="4"/>
          <c:order val="7"/>
          <c:tx>
            <c:strRef>
              <c:f>'Figure 2.1.4'!$B$12</c:f>
              <c:strCache>
                <c:ptCount val="1"/>
                <c:pt idx="0">
                  <c:v>Non-oil balance</c:v>
                </c:pt>
              </c:strCache>
            </c:strRef>
          </c:tx>
          <c:spPr>
            <a:solidFill>
              <a:srgbClr val="660066"/>
            </a:solidFill>
            <a:ln w="12700">
              <a:solidFill>
                <a:srgbClr val="000000"/>
              </a:solidFill>
              <a:prstDash val="solid"/>
            </a:ln>
          </c:spPr>
          <c:invertIfNegative val="0"/>
          <c:cat>
            <c:strRef>
              <c:f>'Figure 2.1.4'!$C$4:$I$4</c:f>
              <c:strCache>
                <c:ptCount val="7"/>
                <c:pt idx="0">
                  <c:v>2002</c:v>
                </c:pt>
                <c:pt idx="1">
                  <c:v>2003</c:v>
                </c:pt>
                <c:pt idx="2">
                  <c:v>2004</c:v>
                </c:pt>
                <c:pt idx="3">
                  <c:v>2005</c:v>
                </c:pt>
                <c:pt idx="4">
                  <c:v>2006</c:v>
                </c:pt>
                <c:pt idx="5">
                  <c:v>9 months 2006</c:v>
                </c:pt>
                <c:pt idx="6">
                  <c:v>9 months 2007</c:v>
                </c:pt>
              </c:strCache>
            </c:strRef>
          </c:cat>
          <c:val>
            <c:numRef>
              <c:f>'Figure 2.1.4'!$C$12:$I$12</c:f>
              <c:numCache>
                <c:formatCode>#\ ##0.0</c:formatCode>
                <c:ptCount val="7"/>
                <c:pt idx="0">
                  <c:v>-121.06924299999991</c:v>
                </c:pt>
                <c:pt idx="1">
                  <c:v>-171.15084599999989</c:v>
                </c:pt>
                <c:pt idx="2">
                  <c:v>-98.18509999999992</c:v>
                </c:pt>
                <c:pt idx="3">
                  <c:v>-433.52956979999976</c:v>
                </c:pt>
                <c:pt idx="4">
                  <c:v>-197.59102080000002</c:v>
                </c:pt>
                <c:pt idx="5">
                  <c:v>-255.31778099999997</c:v>
                </c:pt>
                <c:pt idx="6">
                  <c:v>-346.86222022729999</c:v>
                </c:pt>
              </c:numCache>
            </c:numRef>
          </c:val>
          <c:extLst>
            <c:ext xmlns:c16="http://schemas.microsoft.com/office/drawing/2014/chart" uri="{C3380CC4-5D6E-409C-BE32-E72D297353CC}">
              <c16:uniqueId val="{00000005-BBED-4277-8361-50B425DF0463}"/>
            </c:ext>
          </c:extLst>
        </c:ser>
        <c:dLbls>
          <c:showLegendKey val="0"/>
          <c:showVal val="0"/>
          <c:showCatName val="0"/>
          <c:showSerName val="0"/>
          <c:showPercent val="0"/>
          <c:showBubbleSize val="0"/>
        </c:dLbls>
        <c:gapWidth val="150"/>
        <c:axId val="472819712"/>
        <c:axId val="1"/>
      </c:barChart>
      <c:lineChart>
        <c:grouping val="standard"/>
        <c:varyColors val="0"/>
        <c:ser>
          <c:idx val="7"/>
          <c:order val="3"/>
          <c:tx>
            <c:strRef>
              <c:f>'Figure 2.1.4'!$B$8</c:f>
              <c:strCache>
                <c:ptCount val="1"/>
                <c:pt idx="0">
                  <c:v>Assets of National Fund</c:v>
                </c:pt>
              </c:strCache>
            </c:strRef>
          </c:tx>
          <c:spPr>
            <a:ln w="25400">
              <a:solidFill>
                <a:srgbClr val="00FFFF"/>
              </a:solidFill>
              <a:prstDash val="solid"/>
            </a:ln>
          </c:spPr>
          <c:marker>
            <c:symbol val="dot"/>
            <c:size val="7"/>
            <c:spPr>
              <a:solidFill>
                <a:srgbClr val="00FFFF"/>
              </a:solidFill>
              <a:ln>
                <a:solidFill>
                  <a:srgbClr val="00FFFF"/>
                </a:solidFill>
                <a:prstDash val="solid"/>
              </a:ln>
            </c:spPr>
          </c:marker>
          <c:dPt>
            <c:idx val="5"/>
            <c:bubble3D val="0"/>
            <c:spPr>
              <a:ln w="25400">
                <a:solidFill>
                  <a:srgbClr val="FFFFFF"/>
                </a:solidFill>
                <a:prstDash val="solid"/>
              </a:ln>
            </c:spPr>
            <c:extLst>
              <c:ext xmlns:c16="http://schemas.microsoft.com/office/drawing/2014/chart" uri="{C3380CC4-5D6E-409C-BE32-E72D297353CC}">
                <c16:uniqueId val="{0000000A-BBED-4277-8361-50B425DF0463}"/>
              </c:ext>
            </c:extLst>
          </c:dPt>
          <c:cat>
            <c:strRef>
              <c:f>'Figure 2.1.4'!$C$4:$I$4</c:f>
              <c:strCache>
                <c:ptCount val="7"/>
                <c:pt idx="0">
                  <c:v>2002</c:v>
                </c:pt>
                <c:pt idx="1">
                  <c:v>2003</c:v>
                </c:pt>
                <c:pt idx="2">
                  <c:v>2004</c:v>
                </c:pt>
                <c:pt idx="3">
                  <c:v>2005</c:v>
                </c:pt>
                <c:pt idx="4">
                  <c:v>2006</c:v>
                </c:pt>
                <c:pt idx="5">
                  <c:v>9 months 2006</c:v>
                </c:pt>
                <c:pt idx="6">
                  <c:v>9 months 2007</c:v>
                </c:pt>
              </c:strCache>
            </c:strRef>
          </c:cat>
          <c:val>
            <c:numRef>
              <c:f>'Figure 2.1.4'!$C$8:$I$8</c:f>
              <c:numCache>
                <c:formatCode>#\ ##0.0</c:formatCode>
                <c:ptCount val="7"/>
                <c:pt idx="0">
                  <c:v>294.15868080300004</c:v>
                </c:pt>
                <c:pt idx="1">
                  <c:v>547.77867013108335</c:v>
                </c:pt>
                <c:pt idx="2">
                  <c:v>697.87892385791031</c:v>
                </c:pt>
                <c:pt idx="3">
                  <c:v>1072.8376627626765</c:v>
                </c:pt>
                <c:pt idx="4">
                  <c:v>1776.856505860846</c:v>
                </c:pt>
                <c:pt idx="5">
                  <c:v>1445.0764374905457</c:v>
                </c:pt>
                <c:pt idx="6">
                  <c:v>2299.7916953186782</c:v>
                </c:pt>
              </c:numCache>
            </c:numRef>
          </c:val>
          <c:smooth val="0"/>
          <c:extLst>
            <c:ext xmlns:c16="http://schemas.microsoft.com/office/drawing/2014/chart" uri="{C3380CC4-5D6E-409C-BE32-E72D297353CC}">
              <c16:uniqueId val="{0000000B-BBED-4277-8361-50B425DF0463}"/>
            </c:ext>
          </c:extLst>
        </c:ser>
        <c:dLbls>
          <c:showLegendKey val="0"/>
          <c:showVal val="0"/>
          <c:showCatName val="0"/>
          <c:showSerName val="0"/>
          <c:showPercent val="0"/>
          <c:showBubbleSize val="0"/>
        </c:dLbls>
        <c:marker val="1"/>
        <c:smooth val="0"/>
        <c:axId val="472819712"/>
        <c:axId val="1"/>
      </c:lineChart>
      <c:lineChart>
        <c:grouping val="standard"/>
        <c:varyColors val="0"/>
        <c:ser>
          <c:idx val="5"/>
          <c:order val="5"/>
          <c:tx>
            <c:strRef>
              <c:f>'Figure 2.1.4'!$B$10</c:f>
              <c:strCache>
                <c:ptCount val="1"/>
                <c:pt idx="0">
                  <c:v>Average oil prices Brent, tenge/barrel (right axis)</c:v>
                </c:pt>
              </c:strCache>
            </c:strRef>
          </c:tx>
          <c:spPr>
            <a:ln w="25400">
              <a:solidFill>
                <a:srgbClr val="FF00FF"/>
              </a:solidFill>
              <a:prstDash val="solid"/>
            </a:ln>
          </c:spPr>
          <c:marker>
            <c:symbol val="circle"/>
            <c:size val="5"/>
            <c:spPr>
              <a:solidFill>
                <a:srgbClr val="FF00FF"/>
              </a:solidFill>
              <a:ln>
                <a:solidFill>
                  <a:srgbClr val="FF00FF"/>
                </a:solidFill>
                <a:prstDash val="solid"/>
              </a:ln>
            </c:spPr>
          </c:marker>
          <c:dPt>
            <c:idx val="5"/>
            <c:bubble3D val="0"/>
            <c:spPr>
              <a:ln w="3175">
                <a:solidFill>
                  <a:srgbClr val="FFFFFF"/>
                </a:solidFill>
                <a:prstDash val="solid"/>
              </a:ln>
            </c:spPr>
            <c:extLst>
              <c:ext xmlns:c16="http://schemas.microsoft.com/office/drawing/2014/chart" uri="{C3380CC4-5D6E-409C-BE32-E72D297353CC}">
                <c16:uniqueId val="{00000007-BBED-4277-8361-50B425DF0463}"/>
              </c:ext>
            </c:extLst>
          </c:dPt>
          <c:cat>
            <c:strRef>
              <c:f>'Figure 2.1.4'!$C$4:$I$4</c:f>
              <c:strCache>
                <c:ptCount val="7"/>
                <c:pt idx="0">
                  <c:v>2002</c:v>
                </c:pt>
                <c:pt idx="1">
                  <c:v>2003</c:v>
                </c:pt>
                <c:pt idx="2">
                  <c:v>2004</c:v>
                </c:pt>
                <c:pt idx="3">
                  <c:v>2005</c:v>
                </c:pt>
                <c:pt idx="4">
                  <c:v>2006</c:v>
                </c:pt>
                <c:pt idx="5">
                  <c:v>9 months 2006</c:v>
                </c:pt>
                <c:pt idx="6">
                  <c:v>9 months 2007</c:v>
                </c:pt>
              </c:strCache>
            </c:strRef>
          </c:cat>
          <c:val>
            <c:numRef>
              <c:f>'Figure 2.1.4'!$C$10:$I$10</c:f>
              <c:numCache>
                <c:formatCode>0.0</c:formatCode>
                <c:ptCount val="7"/>
                <c:pt idx="0">
                  <c:v>3825.6192000000005</c:v>
                </c:pt>
                <c:pt idx="1">
                  <c:v>4319.2928000000002</c:v>
                </c:pt>
                <c:pt idx="2">
                  <c:v>5200.0446000000002</c:v>
                </c:pt>
                <c:pt idx="3">
                  <c:v>7231.3296</c:v>
                </c:pt>
                <c:pt idx="4">
                  <c:v>8214.7635000000009</c:v>
                </c:pt>
                <c:pt idx="5">
                  <c:v>8405.404700000001</c:v>
                </c:pt>
                <c:pt idx="6">
                  <c:v>8261.351999999999</c:v>
                </c:pt>
              </c:numCache>
            </c:numRef>
          </c:val>
          <c:smooth val="0"/>
          <c:extLst>
            <c:ext xmlns:c16="http://schemas.microsoft.com/office/drawing/2014/chart" uri="{C3380CC4-5D6E-409C-BE32-E72D297353CC}">
              <c16:uniqueId val="{00000008-BBED-4277-8361-50B425DF0463}"/>
            </c:ext>
          </c:extLst>
        </c:ser>
        <c:dLbls>
          <c:showLegendKey val="0"/>
          <c:showVal val="0"/>
          <c:showCatName val="0"/>
          <c:showSerName val="0"/>
          <c:showPercent val="0"/>
          <c:showBubbleSize val="0"/>
        </c:dLbls>
        <c:marker val="1"/>
        <c:smooth val="0"/>
        <c:axId val="3"/>
        <c:axId val="4"/>
      </c:lineChart>
      <c:catAx>
        <c:axId val="472819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Times New Roman"/>
                    <a:ea typeface="Times New Roman"/>
                    <a:cs typeface="Times New Roman"/>
                  </a:defRPr>
                </a:pPr>
                <a:r>
                  <a:rPr lang="en-US"/>
                  <a:t>bln tenge</a:t>
                </a:r>
              </a:p>
            </c:rich>
          </c:tx>
          <c:layout>
            <c:manualLayout>
              <c:xMode val="edge"/>
              <c:yMode val="edge"/>
              <c:x val="1.7241379310344827E-2"/>
              <c:y val="0.26148446991829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281971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0" i="0" u="none" strike="noStrike" baseline="0">
                    <a:solidFill>
                      <a:srgbClr val="000000"/>
                    </a:solidFill>
                    <a:latin typeface="Times New Roman"/>
                    <a:ea typeface="Times New Roman"/>
                    <a:cs typeface="Times New Roman"/>
                  </a:defRPr>
                </a:pPr>
                <a:r>
                  <a:rPr lang="en-US"/>
                  <a:t>tenge</a:t>
                </a:r>
              </a:p>
            </c:rich>
          </c:tx>
          <c:layout>
            <c:manualLayout>
              <c:xMode val="edge"/>
              <c:yMode val="edge"/>
              <c:x val="0.94395877568716458"/>
              <c:y val="0.3303571428571428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808080"/>
          </a:solidFill>
          <a:prstDash val="solid"/>
        </a:ln>
      </c:spPr>
    </c:plotArea>
    <c:legend>
      <c:legendPos val="r"/>
      <c:layout>
        <c:manualLayout>
          <c:xMode val="edge"/>
          <c:yMode val="edge"/>
          <c:x val="8.7565749136100605E-3"/>
          <c:y val="0.7455357142857143"/>
          <c:w val="0.9807363903243268"/>
          <c:h val="0.23214285714285715"/>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paperSize="9" orientation="landscape" verticalDpi="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872032431972231E-2"/>
          <c:y val="5.5776892430278883E-2"/>
          <c:w val="0.80256611219479213"/>
          <c:h val="0.4302788844621514"/>
        </c:manualLayout>
      </c:layout>
      <c:barChart>
        <c:barDir val="col"/>
        <c:grouping val="clustered"/>
        <c:varyColors val="0"/>
        <c:ser>
          <c:idx val="1"/>
          <c:order val="0"/>
          <c:tx>
            <c:strRef>
              <c:f>'Figure 2.1.5'!$C$4</c:f>
              <c:strCache>
                <c:ptCount val="1"/>
                <c:pt idx="0">
                  <c:v>Share in current expenditures (%)</c:v>
                </c:pt>
              </c:strCache>
            </c:strRef>
          </c:tx>
          <c:spPr>
            <a:solidFill>
              <a:srgbClr val="993366"/>
            </a:solidFill>
            <a:ln w="12700">
              <a:solidFill>
                <a:srgbClr val="000000"/>
              </a:solidFill>
              <a:prstDash val="solid"/>
            </a:ln>
          </c:spPr>
          <c:invertIfNegative val="0"/>
          <c:dLbls>
            <c:dLbl>
              <c:idx val="0"/>
              <c:layout>
                <c:manualLayout>
                  <c:xMode val="edge"/>
                  <c:yMode val="edge"/>
                  <c:x val="0.10000025040126803"/>
                  <c:y val="0.30278884462151395"/>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A0D-4916-9C6D-0E7214BB6579}"/>
                </c:ext>
              </c:extLst>
            </c:dLbl>
            <c:dLbl>
              <c:idx val="1"/>
              <c:layout>
                <c:manualLayout>
                  <c:xMode val="edge"/>
                  <c:yMode val="edge"/>
                  <c:x val="0.17179530197140919"/>
                  <c:y val="0.2948207171314741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A0D-4916-9C6D-0E7214BB6579}"/>
                </c:ext>
              </c:extLst>
            </c:dLbl>
            <c:dLbl>
              <c:idx val="2"/>
              <c:layout>
                <c:manualLayout>
                  <c:xMode val="edge"/>
                  <c:yMode val="edge"/>
                  <c:x val="0.24615446252619824"/>
                  <c:y val="0.23107569721115537"/>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A0D-4916-9C6D-0E7214BB6579}"/>
                </c:ext>
              </c:extLst>
            </c:dLbl>
            <c:dLbl>
              <c:idx val="3"/>
              <c:layout>
                <c:manualLayout>
                  <c:xMode val="edge"/>
                  <c:yMode val="edge"/>
                  <c:x val="0.3153854051116915"/>
                  <c:y val="0.18725099601593626"/>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A0D-4916-9C6D-0E7214BB6579}"/>
                </c:ext>
              </c:extLst>
            </c:dLbl>
            <c:dLbl>
              <c:idx val="4"/>
              <c:layout>
                <c:manualLayout>
                  <c:xMode val="edge"/>
                  <c:yMode val="edge"/>
                  <c:x val="0.38718045668183265"/>
                  <c:y val="0.23505976095617531"/>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0D-4916-9C6D-0E7214BB6579}"/>
                </c:ext>
              </c:extLst>
            </c:dLbl>
            <c:dLbl>
              <c:idx val="5"/>
              <c:layout>
                <c:manualLayout>
                  <c:xMode val="edge"/>
                  <c:yMode val="edge"/>
                  <c:x val="0.46923194419056541"/>
                  <c:y val="0.37450199203187251"/>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A0D-4916-9C6D-0E7214BB6579}"/>
                </c:ext>
              </c:extLst>
            </c:dLbl>
            <c:dLbl>
              <c:idx val="6"/>
              <c:layout>
                <c:manualLayout>
                  <c:xMode val="edge"/>
                  <c:yMode val="edge"/>
                  <c:x val="0.53846288677605858"/>
                  <c:y val="3.5856573705179286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A0D-4916-9C6D-0E7214BB6579}"/>
                </c:ext>
              </c:extLst>
            </c:dLbl>
            <c:dLbl>
              <c:idx val="7"/>
              <c:layout>
                <c:manualLayout>
                  <c:xMode val="edge"/>
                  <c:yMode val="edge"/>
                  <c:x val="0.61538615631549554"/>
                  <c:y val="0.32669322709163345"/>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A0D-4916-9C6D-0E7214BB657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2.1.5'!$B$5:$B$15</c:f>
              <c:strCache>
                <c:ptCount val="11"/>
                <c:pt idx="0">
                  <c:v>Public services</c:v>
                </c:pt>
                <c:pt idx="1">
                  <c:v>Defence</c:v>
                </c:pt>
                <c:pt idx="2">
                  <c:v>Public order</c:v>
                </c:pt>
                <c:pt idx="3">
                  <c:v>Education</c:v>
                </c:pt>
                <c:pt idx="4">
                  <c:v>Healthcare</c:v>
                </c:pt>
                <c:pt idx="5">
                  <c:v>Housing and utilities</c:v>
                </c:pt>
                <c:pt idx="6">
                  <c:v>Social security</c:v>
                </c:pt>
                <c:pt idx="7">
                  <c:v>Agriculture</c:v>
                </c:pt>
                <c:pt idx="8">
                  <c:v>Fuel and energy</c:v>
                </c:pt>
                <c:pt idx="9">
                  <c:v>Transport and communications                                                                     </c:v>
                </c:pt>
                <c:pt idx="10">
                  <c:v>Others</c:v>
                </c:pt>
              </c:strCache>
            </c:strRef>
          </c:cat>
          <c:val>
            <c:numRef>
              <c:f>'Figure 2.1.5'!$C$5:$C$15</c:f>
              <c:numCache>
                <c:formatCode>#\ ##0.0_);[Blue]\(\-\)\ #\ ##0.0_)</c:formatCode>
                <c:ptCount val="11"/>
                <c:pt idx="0">
                  <c:v>6.4408984437532153</c:v>
                </c:pt>
                <c:pt idx="1">
                  <c:v>6.6864995523309751</c:v>
                </c:pt>
                <c:pt idx="2">
                  <c:v>10.787537102480204</c:v>
                </c:pt>
                <c:pt idx="3">
                  <c:v>18.520549772560923</c:v>
                </c:pt>
                <c:pt idx="4" formatCode="0.0">
                  <c:v>11.417118023214865</c:v>
                </c:pt>
                <c:pt idx="5" formatCode="0.0">
                  <c:v>2.4</c:v>
                </c:pt>
                <c:pt idx="6" formatCode="0.0">
                  <c:v>27.204211803472571</c:v>
                </c:pt>
                <c:pt idx="7" formatCode="0.0">
                  <c:v>4.4306665529842508</c:v>
                </c:pt>
                <c:pt idx="8" formatCode="0.0">
                  <c:v>0.7</c:v>
                </c:pt>
                <c:pt idx="9" formatCode="0.0">
                  <c:v>4.1396091145230152</c:v>
                </c:pt>
                <c:pt idx="10" formatCode="General">
                  <c:v>7.3</c:v>
                </c:pt>
              </c:numCache>
            </c:numRef>
          </c:val>
          <c:extLst>
            <c:ext xmlns:c16="http://schemas.microsoft.com/office/drawing/2014/chart" uri="{C3380CC4-5D6E-409C-BE32-E72D297353CC}">
              <c16:uniqueId val="{00000008-FA0D-4916-9C6D-0E7214BB6579}"/>
            </c:ext>
          </c:extLst>
        </c:ser>
        <c:dLbls>
          <c:showLegendKey val="0"/>
          <c:showVal val="0"/>
          <c:showCatName val="0"/>
          <c:showSerName val="0"/>
          <c:showPercent val="0"/>
          <c:showBubbleSize val="0"/>
        </c:dLbls>
        <c:gapWidth val="150"/>
        <c:axId val="472813152"/>
        <c:axId val="1"/>
      </c:barChart>
      <c:lineChart>
        <c:grouping val="standard"/>
        <c:varyColors val="0"/>
        <c:ser>
          <c:idx val="0"/>
          <c:order val="1"/>
          <c:tx>
            <c:strRef>
              <c:f>'Figure 2.1.5'!$D$4</c:f>
              <c:strCache>
                <c:ptCount val="1"/>
                <c:pt idx="0">
                  <c:v>% change to corresponding period of previous year (right axis)</c:v>
                </c:pt>
              </c:strCache>
            </c:strRef>
          </c:tx>
          <c:spPr>
            <a:ln w="25400">
              <a:solidFill>
                <a:srgbClr val="0000FF"/>
              </a:solidFill>
              <a:prstDash val="solid"/>
            </a:ln>
          </c:spPr>
          <c:marker>
            <c:symbol val="diamond"/>
            <c:size val="7"/>
            <c:spPr>
              <a:solidFill>
                <a:srgbClr val="0000FF"/>
              </a:solidFill>
              <a:ln>
                <a:solidFill>
                  <a:srgbClr val="0000FF"/>
                </a:solidFill>
                <a:prstDash val="solid"/>
              </a:ln>
            </c:spPr>
          </c:marker>
          <c:cat>
            <c:strRef>
              <c:f>'Figure 2.1.5'!$B$5:$B$15</c:f>
              <c:strCache>
                <c:ptCount val="11"/>
                <c:pt idx="0">
                  <c:v>Public services</c:v>
                </c:pt>
                <c:pt idx="1">
                  <c:v>Defence</c:v>
                </c:pt>
                <c:pt idx="2">
                  <c:v>Public order</c:v>
                </c:pt>
                <c:pt idx="3">
                  <c:v>Education</c:v>
                </c:pt>
                <c:pt idx="4">
                  <c:v>Healthcare</c:v>
                </c:pt>
                <c:pt idx="5">
                  <c:v>Housing and utilities</c:v>
                </c:pt>
                <c:pt idx="6">
                  <c:v>Social security</c:v>
                </c:pt>
                <c:pt idx="7">
                  <c:v>Agriculture</c:v>
                </c:pt>
                <c:pt idx="8">
                  <c:v>Fuel and energy</c:v>
                </c:pt>
                <c:pt idx="9">
                  <c:v>Transport and communications                                                                     </c:v>
                </c:pt>
                <c:pt idx="10">
                  <c:v>Others</c:v>
                </c:pt>
              </c:strCache>
            </c:strRef>
          </c:cat>
          <c:val>
            <c:numRef>
              <c:f>'Figure 2.1.5'!$D$5:$D$15</c:f>
              <c:numCache>
                <c:formatCode>#\ ##0.0</c:formatCode>
                <c:ptCount val="11"/>
                <c:pt idx="0" formatCode="#\ ##0.0_);[Blue]\(\-\)\ #\ ##0.0_)">
                  <c:v>41.875010733209308</c:v>
                </c:pt>
                <c:pt idx="1">
                  <c:v>60.099968028537489</c:v>
                </c:pt>
                <c:pt idx="2">
                  <c:v>29.209211721393956</c:v>
                </c:pt>
                <c:pt idx="3">
                  <c:v>31.919826443256966</c:v>
                </c:pt>
                <c:pt idx="4" formatCode="0.0">
                  <c:v>40.431394684681607</c:v>
                </c:pt>
                <c:pt idx="5" formatCode="0.0">
                  <c:v>63.2</c:v>
                </c:pt>
                <c:pt idx="6" formatCode="0.0">
                  <c:v>22.232856086026345</c:v>
                </c:pt>
                <c:pt idx="7" formatCode="0.0">
                  <c:v>38.373731309589488</c:v>
                </c:pt>
                <c:pt idx="8" formatCode="0.0">
                  <c:v>-6.5</c:v>
                </c:pt>
                <c:pt idx="9" formatCode="0.0">
                  <c:v>34.056135400913121</c:v>
                </c:pt>
                <c:pt idx="10" formatCode="General">
                  <c:v>-62.8</c:v>
                </c:pt>
              </c:numCache>
            </c:numRef>
          </c:val>
          <c:smooth val="0"/>
          <c:extLst>
            <c:ext xmlns:c16="http://schemas.microsoft.com/office/drawing/2014/chart" uri="{C3380CC4-5D6E-409C-BE32-E72D297353CC}">
              <c16:uniqueId val="{00000009-FA0D-4916-9C6D-0E7214BB6579}"/>
            </c:ext>
          </c:extLst>
        </c:ser>
        <c:dLbls>
          <c:showLegendKey val="0"/>
          <c:showVal val="0"/>
          <c:showCatName val="0"/>
          <c:showSerName val="0"/>
          <c:showPercent val="0"/>
          <c:showBubbleSize val="0"/>
        </c:dLbls>
        <c:marker val="1"/>
        <c:smooth val="0"/>
        <c:axId val="3"/>
        <c:axId val="4"/>
      </c:lineChart>
      <c:catAx>
        <c:axId val="47281315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281315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808080"/>
          </a:solidFill>
          <a:prstDash val="solid"/>
        </a:ln>
      </c:spPr>
    </c:plotArea>
    <c:legend>
      <c:legendPos val="b"/>
      <c:layout>
        <c:manualLayout>
          <c:xMode val="edge"/>
          <c:yMode val="edge"/>
          <c:x val="8.7179705478028544E-2"/>
          <c:y val="0.86454183266932272"/>
          <c:w val="0.85384829188775013"/>
          <c:h val="0.10358565737051793"/>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paperSize="9" orientation="landscape" verticalDpi="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18744342631643"/>
          <c:y val="5.5118110236220472E-2"/>
          <c:w val="0.76900804381408705"/>
          <c:h val="0.44094488188976377"/>
        </c:manualLayout>
      </c:layout>
      <c:barChart>
        <c:barDir val="col"/>
        <c:grouping val="clustered"/>
        <c:varyColors val="0"/>
        <c:ser>
          <c:idx val="1"/>
          <c:order val="0"/>
          <c:tx>
            <c:strRef>
              <c:f>'Figure 2.1.5'!$G$4</c:f>
              <c:strCache>
                <c:ptCount val="1"/>
                <c:pt idx="0">
                  <c:v>Share in capital expenditures (%)</c:v>
                </c:pt>
              </c:strCache>
            </c:strRef>
          </c:tx>
          <c:spPr>
            <a:solidFill>
              <a:srgbClr val="993366"/>
            </a:solidFill>
            <a:ln w="12700">
              <a:solidFill>
                <a:srgbClr val="000000"/>
              </a:solidFill>
              <a:prstDash val="solid"/>
            </a:ln>
          </c:spPr>
          <c:invertIfNegative val="0"/>
          <c:dLbls>
            <c:dLbl>
              <c:idx val="0"/>
              <c:layout>
                <c:manualLayout>
                  <c:xMode val="edge"/>
                  <c:yMode val="edge"/>
                  <c:x val="0.11988338325618848"/>
                  <c:y val="0.3543307086614173"/>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FBE-42E5-8F35-E4C035400CDE}"/>
                </c:ext>
              </c:extLst>
            </c:dLbl>
            <c:dLbl>
              <c:idx val="1"/>
              <c:layout>
                <c:manualLayout>
                  <c:xMode val="edge"/>
                  <c:yMode val="edge"/>
                  <c:x val="0.19005902223542076"/>
                  <c:y val="0.3543307086614173"/>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FBE-42E5-8F35-E4C035400CDE}"/>
                </c:ext>
              </c:extLst>
            </c:dLbl>
            <c:dLbl>
              <c:idx val="2"/>
              <c:layout>
                <c:manualLayout>
                  <c:xMode val="edge"/>
                  <c:yMode val="edge"/>
                  <c:x val="0.26023466121465305"/>
                  <c:y val="0.3464566929133858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FBE-42E5-8F35-E4C035400CDE}"/>
                </c:ext>
              </c:extLst>
            </c:dLbl>
            <c:dLbl>
              <c:idx val="3"/>
              <c:layout>
                <c:manualLayout>
                  <c:xMode val="edge"/>
                  <c:yMode val="edge"/>
                  <c:x val="0.31871436036401329"/>
                  <c:y val="0.2401574803149606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FBE-42E5-8F35-E4C035400CDE}"/>
                </c:ext>
              </c:extLst>
            </c:dLbl>
            <c:dLbl>
              <c:idx val="4"/>
              <c:layout>
                <c:manualLayout>
                  <c:x val="2.325492541280485E-3"/>
                  <c:y val="0.13532290858008947"/>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FBE-42E5-8F35-E4C035400CDE}"/>
                </c:ext>
              </c:extLst>
            </c:dLbl>
            <c:dLbl>
              <c:idx val="5"/>
              <c:layout>
                <c:manualLayout>
                  <c:xMode val="edge"/>
                  <c:yMode val="edge"/>
                  <c:x val="0.45906563832247788"/>
                  <c:y val="0.12598425196850394"/>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FBE-42E5-8F35-E4C035400CDE}"/>
                </c:ext>
              </c:extLst>
            </c:dLbl>
            <c:dLbl>
              <c:idx val="6"/>
              <c:layout>
                <c:manualLayout>
                  <c:xMode val="edge"/>
                  <c:yMode val="edge"/>
                  <c:x val="0.54093721713158216"/>
                  <c:y val="0.40551181102362205"/>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FBE-42E5-8F35-E4C035400CDE}"/>
                </c:ext>
              </c:extLst>
            </c:dLbl>
            <c:dLbl>
              <c:idx val="7"/>
              <c:layout>
                <c:manualLayout>
                  <c:xMode val="edge"/>
                  <c:yMode val="edge"/>
                  <c:x val="0.60526488619587848"/>
                  <c:y val="0.38582677165354329"/>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BE-42E5-8F35-E4C035400CDE}"/>
                </c:ext>
              </c:extLst>
            </c:dLbl>
            <c:dLbl>
              <c:idx val="8"/>
              <c:layout>
                <c:manualLayout>
                  <c:xMode val="edge"/>
                  <c:yMode val="edge"/>
                  <c:x val="0.68713646500498282"/>
                  <c:y val="0.36220472440944884"/>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BE-42E5-8F35-E4C035400CDE}"/>
                </c:ext>
              </c:extLst>
            </c:dLbl>
            <c:dLbl>
              <c:idx val="9"/>
              <c:layout>
                <c:manualLayout>
                  <c:x val="-3.7639124223396419E-3"/>
                  <c:y val="-6.0032531144874543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FBE-42E5-8F35-E4C035400CDE}"/>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2.1.5'!$F$5:$F$15</c:f>
              <c:strCache>
                <c:ptCount val="11"/>
                <c:pt idx="0">
                  <c:v>Public srvices</c:v>
                </c:pt>
                <c:pt idx="1">
                  <c:v>Defence</c:v>
                </c:pt>
                <c:pt idx="2">
                  <c:v>Public order</c:v>
                </c:pt>
                <c:pt idx="3">
                  <c:v>Education</c:v>
                </c:pt>
                <c:pt idx="4">
                  <c:v>Healthcare</c:v>
                </c:pt>
                <c:pt idx="5">
                  <c:v>Housing and utilities</c:v>
                </c:pt>
                <c:pt idx="6">
                  <c:v>Social security</c:v>
                </c:pt>
                <c:pt idx="7">
                  <c:v>Agriculture</c:v>
                </c:pt>
                <c:pt idx="8">
                  <c:v>Fuel and energy</c:v>
                </c:pt>
                <c:pt idx="9">
                  <c:v>Transport and communications</c:v>
                </c:pt>
                <c:pt idx="10">
                  <c:v>Others</c:v>
                </c:pt>
              </c:strCache>
            </c:strRef>
          </c:cat>
          <c:val>
            <c:numRef>
              <c:f>'Figure 2.1.5'!$G$5:$G$15</c:f>
              <c:numCache>
                <c:formatCode>0.0</c:formatCode>
                <c:ptCount val="11"/>
                <c:pt idx="0">
                  <c:v>4.5528225684993178</c:v>
                </c:pt>
                <c:pt idx="1">
                  <c:v>3.9360709560903109</c:v>
                </c:pt>
                <c:pt idx="2">
                  <c:v>3.5561910516294306</c:v>
                </c:pt>
                <c:pt idx="3">
                  <c:v>12.268311613911457</c:v>
                </c:pt>
                <c:pt idx="4">
                  <c:v>12.483964226889453</c:v>
                </c:pt>
                <c:pt idx="5">
                  <c:v>18.914028094246593</c:v>
                </c:pt>
                <c:pt idx="6" formatCode="General">
                  <c:v>0.5</c:v>
                </c:pt>
                <c:pt idx="7">
                  <c:v>3.129232582750459</c:v>
                </c:pt>
                <c:pt idx="8">
                  <c:v>4.0347388349045099</c:v>
                </c:pt>
                <c:pt idx="9">
                  <c:v>28.358507500925377</c:v>
                </c:pt>
                <c:pt idx="10" formatCode="General">
                  <c:v>8.1999999999999993</c:v>
                </c:pt>
              </c:numCache>
            </c:numRef>
          </c:val>
          <c:extLst>
            <c:ext xmlns:c16="http://schemas.microsoft.com/office/drawing/2014/chart" uri="{C3380CC4-5D6E-409C-BE32-E72D297353CC}">
              <c16:uniqueId val="{0000000A-1FBE-42E5-8F35-E4C035400CDE}"/>
            </c:ext>
          </c:extLst>
        </c:ser>
        <c:dLbls>
          <c:showLegendKey val="0"/>
          <c:showVal val="0"/>
          <c:showCatName val="0"/>
          <c:showSerName val="0"/>
          <c:showPercent val="0"/>
          <c:showBubbleSize val="0"/>
        </c:dLbls>
        <c:gapWidth val="150"/>
        <c:axId val="472824632"/>
        <c:axId val="1"/>
      </c:barChart>
      <c:lineChart>
        <c:grouping val="standard"/>
        <c:varyColors val="0"/>
        <c:ser>
          <c:idx val="0"/>
          <c:order val="1"/>
          <c:tx>
            <c:strRef>
              <c:f>'Figure 2.1.5'!$H$4</c:f>
              <c:strCache>
                <c:ptCount val="1"/>
                <c:pt idx="0">
                  <c:v>% change to corresponding period of previous year (right axis)</c:v>
                </c:pt>
              </c:strCache>
            </c:strRef>
          </c:tx>
          <c:spPr>
            <a:ln w="25400">
              <a:solidFill>
                <a:srgbClr val="0000FF"/>
              </a:solidFill>
              <a:prstDash val="solid"/>
            </a:ln>
          </c:spPr>
          <c:marker>
            <c:symbol val="diamond"/>
            <c:size val="7"/>
            <c:spPr>
              <a:solidFill>
                <a:srgbClr val="0000FF"/>
              </a:solidFill>
              <a:ln>
                <a:solidFill>
                  <a:srgbClr val="0000FF"/>
                </a:solidFill>
                <a:prstDash val="solid"/>
              </a:ln>
            </c:spPr>
          </c:marker>
          <c:cat>
            <c:strRef>
              <c:f>'Figure 2.1.5'!$F$5:$F$15</c:f>
              <c:strCache>
                <c:ptCount val="11"/>
                <c:pt idx="0">
                  <c:v>Public srvices</c:v>
                </c:pt>
                <c:pt idx="1">
                  <c:v>Defence</c:v>
                </c:pt>
                <c:pt idx="2">
                  <c:v>Public order</c:v>
                </c:pt>
                <c:pt idx="3">
                  <c:v>Education</c:v>
                </c:pt>
                <c:pt idx="4">
                  <c:v>Healthcare</c:v>
                </c:pt>
                <c:pt idx="5">
                  <c:v>Housing and utilities</c:v>
                </c:pt>
                <c:pt idx="6">
                  <c:v>Social security</c:v>
                </c:pt>
                <c:pt idx="7">
                  <c:v>Agriculture</c:v>
                </c:pt>
                <c:pt idx="8">
                  <c:v>Fuel and energy</c:v>
                </c:pt>
                <c:pt idx="9">
                  <c:v>Transport and communications</c:v>
                </c:pt>
                <c:pt idx="10">
                  <c:v>Others</c:v>
                </c:pt>
              </c:strCache>
            </c:strRef>
          </c:cat>
          <c:val>
            <c:numRef>
              <c:f>'Figure 2.1.5'!$H$5:$H$15</c:f>
              <c:numCache>
                <c:formatCode>0.0</c:formatCode>
                <c:ptCount val="11"/>
                <c:pt idx="0">
                  <c:v>69.390665311173763</c:v>
                </c:pt>
                <c:pt idx="1">
                  <c:v>45.716082123837566</c:v>
                </c:pt>
                <c:pt idx="2">
                  <c:v>90.156305580606585</c:v>
                </c:pt>
                <c:pt idx="3">
                  <c:v>75.448118075882491</c:v>
                </c:pt>
                <c:pt idx="4">
                  <c:v>50.442754056353351</c:v>
                </c:pt>
                <c:pt idx="5">
                  <c:v>58.813918633532751</c:v>
                </c:pt>
                <c:pt idx="6" formatCode="General">
                  <c:v>36.5</c:v>
                </c:pt>
                <c:pt idx="7">
                  <c:v>34.10645255737569</c:v>
                </c:pt>
                <c:pt idx="8">
                  <c:v>54.597426162813434</c:v>
                </c:pt>
                <c:pt idx="9">
                  <c:v>86.996684495797666</c:v>
                </c:pt>
                <c:pt idx="10" formatCode="General">
                  <c:v>11.7</c:v>
                </c:pt>
              </c:numCache>
            </c:numRef>
          </c:val>
          <c:smooth val="0"/>
          <c:extLst>
            <c:ext xmlns:c16="http://schemas.microsoft.com/office/drawing/2014/chart" uri="{C3380CC4-5D6E-409C-BE32-E72D297353CC}">
              <c16:uniqueId val="{0000000B-1FBE-42E5-8F35-E4C035400CDE}"/>
            </c:ext>
          </c:extLst>
        </c:ser>
        <c:dLbls>
          <c:showLegendKey val="0"/>
          <c:showVal val="0"/>
          <c:showCatName val="0"/>
          <c:showSerName val="0"/>
          <c:showPercent val="0"/>
          <c:showBubbleSize val="0"/>
        </c:dLbls>
        <c:marker val="1"/>
        <c:smooth val="0"/>
        <c:axId val="3"/>
        <c:axId val="4"/>
      </c:lineChart>
      <c:catAx>
        <c:axId val="4728246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282463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808080"/>
          </a:solidFill>
          <a:prstDash val="solid"/>
        </a:ln>
      </c:spPr>
    </c:plotArea>
    <c:legend>
      <c:legendPos val="b"/>
      <c:layout>
        <c:manualLayout>
          <c:xMode val="edge"/>
          <c:yMode val="edge"/>
          <c:x val="1.4619924787340059E-2"/>
          <c:y val="0.86614173228346458"/>
          <c:w val="0.97953496075178392"/>
          <c:h val="0.10236220472440945"/>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25754060324823E-2"/>
          <c:y val="6.6037735849056603E-2"/>
          <c:w val="0.91879350348027844"/>
          <c:h val="0.64622641509433965"/>
        </c:manualLayout>
      </c:layout>
      <c:lineChart>
        <c:grouping val="standard"/>
        <c:varyColors val="0"/>
        <c:ser>
          <c:idx val="1"/>
          <c:order val="0"/>
          <c:tx>
            <c:strRef>
              <c:f>'Figure 2.1.6'!$C$4</c:f>
              <c:strCache>
                <c:ptCount val="1"/>
                <c:pt idx="0">
                  <c:v>REER to CIS and far abroad countries group (24 countries) </c:v>
                </c:pt>
              </c:strCache>
            </c:strRef>
          </c:tx>
          <c:spPr>
            <a:ln w="25400">
              <a:solidFill>
                <a:srgbClr val="FF00FF"/>
              </a:solidFill>
              <a:prstDash val="solid"/>
            </a:ln>
          </c:spPr>
          <c:marker>
            <c:symbol val="star"/>
            <c:size val="2"/>
            <c:spPr>
              <a:solidFill>
                <a:srgbClr val="FF00FF"/>
              </a:solidFill>
              <a:ln>
                <a:solidFill>
                  <a:srgbClr val="FF00FF"/>
                </a:solidFill>
                <a:prstDash val="solid"/>
              </a:ln>
            </c:spPr>
          </c:marker>
          <c:dLbls>
            <c:dLbl>
              <c:idx val="5"/>
              <c:layout>
                <c:manualLayout>
                  <c:xMode val="edge"/>
                  <c:yMode val="edge"/>
                  <c:x val="0.92575406032482599"/>
                  <c:y val="0.49056603773584906"/>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32-4E81-8E0A-73F55DD0DE8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'Figure 2.1.6'!$B$5:$B$10</c:f>
              <c:strCache>
                <c:ptCount val="6"/>
                <c:pt idx="0">
                  <c:v>2002</c:v>
                </c:pt>
                <c:pt idx="1">
                  <c:v>2003</c:v>
                </c:pt>
                <c:pt idx="2">
                  <c:v>2004</c:v>
                </c:pt>
                <c:pt idx="3">
                  <c:v>2005</c:v>
                </c:pt>
                <c:pt idx="4">
                  <c:v>2006</c:v>
                </c:pt>
                <c:pt idx="5">
                  <c:v>9 months 2007</c:v>
                </c:pt>
              </c:strCache>
            </c:strRef>
          </c:cat>
          <c:val>
            <c:numRef>
              <c:f>'Figure 2.1.6'!$C$5:$C$10</c:f>
              <c:numCache>
                <c:formatCode>#\ ##0.0</c:formatCode>
                <c:ptCount val="6"/>
                <c:pt idx="0">
                  <c:v>-4.9000000000000004</c:v>
                </c:pt>
                <c:pt idx="1">
                  <c:v>-4.3</c:v>
                </c:pt>
                <c:pt idx="2">
                  <c:v>4.2</c:v>
                </c:pt>
                <c:pt idx="3">
                  <c:v>2.1</c:v>
                </c:pt>
                <c:pt idx="4">
                  <c:v>6.5</c:v>
                </c:pt>
                <c:pt idx="5">
                  <c:v>-0.7</c:v>
                </c:pt>
              </c:numCache>
            </c:numRef>
          </c:val>
          <c:smooth val="0"/>
          <c:extLst>
            <c:ext xmlns:c16="http://schemas.microsoft.com/office/drawing/2014/chart" uri="{C3380CC4-5D6E-409C-BE32-E72D297353CC}">
              <c16:uniqueId val="{00000001-0932-4E81-8E0A-73F55DD0DE84}"/>
            </c:ext>
          </c:extLst>
        </c:ser>
        <c:ser>
          <c:idx val="0"/>
          <c:order val="1"/>
          <c:tx>
            <c:strRef>
              <c:f>'Figure 2.1.6'!$D$4</c:f>
              <c:strCache>
                <c:ptCount val="1"/>
                <c:pt idx="0">
                  <c:v>REER to CIS countries group (4 countries)</c:v>
                </c:pt>
              </c:strCache>
            </c:strRef>
          </c:tx>
          <c:spPr>
            <a:ln w="25400">
              <a:solidFill>
                <a:srgbClr val="000080"/>
              </a:solidFill>
              <a:prstDash val="solid"/>
            </a:ln>
          </c:spPr>
          <c:marker>
            <c:symbol val="diamond"/>
            <c:size val="5"/>
            <c:spPr>
              <a:solidFill>
                <a:srgbClr val="000080"/>
              </a:solidFill>
              <a:ln>
                <a:solidFill>
                  <a:srgbClr val="000080"/>
                </a:solidFill>
                <a:prstDash val="solid"/>
              </a:ln>
            </c:spPr>
          </c:marker>
          <c:dLbls>
            <c:dLbl>
              <c:idx val="5"/>
              <c:layout>
                <c:manualLayout>
                  <c:xMode val="edge"/>
                  <c:yMode val="edge"/>
                  <c:x val="0.93503480278422269"/>
                  <c:y val="0.60377358490566035"/>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932-4E81-8E0A-73F55DD0DE8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'Figure 2.1.6'!$B$5:$B$10</c:f>
              <c:strCache>
                <c:ptCount val="6"/>
                <c:pt idx="0">
                  <c:v>2002</c:v>
                </c:pt>
                <c:pt idx="1">
                  <c:v>2003</c:v>
                </c:pt>
                <c:pt idx="2">
                  <c:v>2004</c:v>
                </c:pt>
                <c:pt idx="3">
                  <c:v>2005</c:v>
                </c:pt>
                <c:pt idx="4">
                  <c:v>2006</c:v>
                </c:pt>
                <c:pt idx="5">
                  <c:v>9 months 2007</c:v>
                </c:pt>
              </c:strCache>
            </c:strRef>
          </c:cat>
          <c:val>
            <c:numRef>
              <c:f>'Figure 2.1.6'!$D$5:$D$10</c:f>
              <c:numCache>
                <c:formatCode>#\ ##0.0</c:formatCode>
                <c:ptCount val="6"/>
                <c:pt idx="0">
                  <c:v>-5.9</c:v>
                </c:pt>
                <c:pt idx="1">
                  <c:v>-5.6</c:v>
                </c:pt>
                <c:pt idx="2">
                  <c:v>0</c:v>
                </c:pt>
                <c:pt idx="3">
                  <c:v>-3.5</c:v>
                </c:pt>
                <c:pt idx="4">
                  <c:v>1</c:v>
                </c:pt>
                <c:pt idx="5">
                  <c:v>-3.28</c:v>
                </c:pt>
              </c:numCache>
            </c:numRef>
          </c:val>
          <c:smooth val="0"/>
          <c:extLst>
            <c:ext xmlns:c16="http://schemas.microsoft.com/office/drawing/2014/chart" uri="{C3380CC4-5D6E-409C-BE32-E72D297353CC}">
              <c16:uniqueId val="{00000003-0932-4E81-8E0A-73F55DD0DE84}"/>
            </c:ext>
          </c:extLst>
        </c:ser>
        <c:ser>
          <c:idx val="2"/>
          <c:order val="2"/>
          <c:tx>
            <c:strRef>
              <c:f>'Figure 2.1.6'!$E$4</c:f>
              <c:strCache>
                <c:ptCount val="1"/>
                <c:pt idx="0">
                  <c:v>REER to far abroad countries group(20 countries)</c:v>
                </c:pt>
              </c:strCache>
            </c:strRef>
          </c:tx>
          <c:spPr>
            <a:ln w="25400">
              <a:solidFill>
                <a:srgbClr val="FF9900"/>
              </a:solidFill>
              <a:prstDash val="solid"/>
            </a:ln>
          </c:spPr>
          <c:marker>
            <c:symbol val="triangle"/>
            <c:size val="5"/>
            <c:spPr>
              <a:solidFill>
                <a:srgbClr val="FF9900"/>
              </a:solidFill>
              <a:ln>
                <a:solidFill>
                  <a:srgbClr val="FF9900"/>
                </a:solidFill>
                <a:prstDash val="solid"/>
              </a:ln>
            </c:spPr>
          </c:marker>
          <c:dLbls>
            <c:dLbl>
              <c:idx val="5"/>
              <c:layout>
                <c:manualLayout>
                  <c:xMode val="edge"/>
                  <c:yMode val="edge"/>
                  <c:x val="0.91415313225058004"/>
                  <c:y val="0.39622641509433965"/>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932-4E81-8E0A-73F55DD0DE8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'Figure 2.1.6'!$B$5:$B$10</c:f>
              <c:strCache>
                <c:ptCount val="6"/>
                <c:pt idx="0">
                  <c:v>2002</c:v>
                </c:pt>
                <c:pt idx="1">
                  <c:v>2003</c:v>
                </c:pt>
                <c:pt idx="2">
                  <c:v>2004</c:v>
                </c:pt>
                <c:pt idx="3">
                  <c:v>2005</c:v>
                </c:pt>
                <c:pt idx="4">
                  <c:v>2006</c:v>
                </c:pt>
                <c:pt idx="5">
                  <c:v>9 months 2007</c:v>
                </c:pt>
              </c:strCache>
            </c:strRef>
          </c:cat>
          <c:val>
            <c:numRef>
              <c:f>'Figure 2.1.6'!$E$5:$E$10</c:f>
              <c:numCache>
                <c:formatCode>#\ ##0.0</c:formatCode>
                <c:ptCount val="6"/>
                <c:pt idx="0">
                  <c:v>-4.0999999999999996</c:v>
                </c:pt>
                <c:pt idx="1">
                  <c:v>-3.4</c:v>
                </c:pt>
                <c:pt idx="2">
                  <c:v>7.7</c:v>
                </c:pt>
                <c:pt idx="3">
                  <c:v>6.7</c:v>
                </c:pt>
                <c:pt idx="4">
                  <c:v>10.8</c:v>
                </c:pt>
                <c:pt idx="5">
                  <c:v>1.1599999999999999</c:v>
                </c:pt>
              </c:numCache>
            </c:numRef>
          </c:val>
          <c:smooth val="0"/>
          <c:extLst>
            <c:ext xmlns:c16="http://schemas.microsoft.com/office/drawing/2014/chart" uri="{C3380CC4-5D6E-409C-BE32-E72D297353CC}">
              <c16:uniqueId val="{00000005-0932-4E81-8E0A-73F55DD0DE84}"/>
            </c:ext>
          </c:extLst>
        </c:ser>
        <c:ser>
          <c:idx val="3"/>
          <c:order val="3"/>
          <c:tx>
            <c:strRef>
              <c:f>'Figure 2.1.6'!$F$4</c:f>
              <c:strCache>
                <c:ptCount val="1"/>
                <c:pt idx="0">
                  <c:v>Terms of trade</c:v>
                </c:pt>
              </c:strCache>
            </c:strRef>
          </c:tx>
          <c:spPr>
            <a:ln w="25400">
              <a:solidFill>
                <a:srgbClr val="00FFFF"/>
              </a:solidFill>
              <a:prstDash val="solid"/>
            </a:ln>
          </c:spPr>
          <c:marker>
            <c:symbol val="diamond"/>
            <c:size val="5"/>
            <c:spPr>
              <a:solidFill>
                <a:srgbClr val="00FFFF"/>
              </a:solidFill>
              <a:ln>
                <a:solidFill>
                  <a:srgbClr val="00FFFF"/>
                </a:solidFill>
                <a:prstDash val="solid"/>
              </a:ln>
            </c:spPr>
          </c:marker>
          <c:dLbls>
            <c:dLbl>
              <c:idx val="5"/>
              <c:layout>
                <c:manualLayout>
                  <c:xMode val="edge"/>
                  <c:yMode val="edge"/>
                  <c:x val="0.84686774941995357"/>
                  <c:y val="0.6415094339622641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932-4E81-8E0A-73F55DD0DE8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'Figure 2.1.6'!$B$5:$B$10</c:f>
              <c:strCache>
                <c:ptCount val="6"/>
                <c:pt idx="0">
                  <c:v>2002</c:v>
                </c:pt>
                <c:pt idx="1">
                  <c:v>2003</c:v>
                </c:pt>
                <c:pt idx="2">
                  <c:v>2004</c:v>
                </c:pt>
                <c:pt idx="3">
                  <c:v>2005</c:v>
                </c:pt>
                <c:pt idx="4">
                  <c:v>2006</c:v>
                </c:pt>
                <c:pt idx="5">
                  <c:v>9 months 2007</c:v>
                </c:pt>
              </c:strCache>
            </c:strRef>
          </c:cat>
          <c:val>
            <c:numRef>
              <c:f>'Figure 2.1.6'!$F$5:$F$10</c:f>
              <c:numCache>
                <c:formatCode>0.0</c:formatCode>
                <c:ptCount val="6"/>
                <c:pt idx="0">
                  <c:v>1.0149478558034608</c:v>
                </c:pt>
                <c:pt idx="1">
                  <c:v>9.0617586990094168</c:v>
                </c:pt>
                <c:pt idx="2">
                  <c:v>16.385507802907529</c:v>
                </c:pt>
                <c:pt idx="3">
                  <c:v>20.866863022375419</c:v>
                </c:pt>
                <c:pt idx="4">
                  <c:v>9.9654602200848377</c:v>
                </c:pt>
                <c:pt idx="5">
                  <c:v>-8.5284756061710052</c:v>
                </c:pt>
              </c:numCache>
            </c:numRef>
          </c:val>
          <c:smooth val="0"/>
          <c:extLst>
            <c:ext xmlns:c16="http://schemas.microsoft.com/office/drawing/2014/chart" uri="{C3380CC4-5D6E-409C-BE32-E72D297353CC}">
              <c16:uniqueId val="{00000007-0932-4E81-8E0A-73F55DD0DE84}"/>
            </c:ext>
          </c:extLst>
        </c:ser>
        <c:dLbls>
          <c:showLegendKey val="0"/>
          <c:showVal val="0"/>
          <c:showCatName val="0"/>
          <c:showSerName val="0"/>
          <c:showPercent val="0"/>
          <c:showBubbleSize val="0"/>
        </c:dLbls>
        <c:marker val="1"/>
        <c:smooth val="0"/>
        <c:axId val="472830208"/>
        <c:axId val="1"/>
      </c:lineChart>
      <c:catAx>
        <c:axId val="472830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2830208"/>
        <c:crosses val="autoZero"/>
        <c:crossBetween val="between"/>
      </c:valAx>
      <c:spPr>
        <a:solidFill>
          <a:srgbClr val="FFFFFF"/>
        </a:solidFill>
        <a:ln w="12700">
          <a:solidFill>
            <a:srgbClr val="808080"/>
          </a:solidFill>
          <a:prstDash val="solid"/>
        </a:ln>
      </c:spPr>
    </c:plotArea>
    <c:legend>
      <c:legendPos val="r"/>
      <c:layout>
        <c:manualLayout>
          <c:xMode val="edge"/>
          <c:yMode val="edge"/>
          <c:x val="1.3921113689095127E-2"/>
          <c:y val="0.73113207547169812"/>
          <c:w val="0.97679814385150809"/>
          <c:h val="0.24528301886792453"/>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072691292450795"/>
          <c:y val="0.10471204188481675"/>
          <c:w val="0.49835144115950247"/>
          <c:h val="0.79057591623036649"/>
        </c:manualLayout>
      </c:layout>
      <c:radarChart>
        <c:radarStyle val="marker"/>
        <c:varyColors val="0"/>
        <c:ser>
          <c:idx val="0"/>
          <c:order val="0"/>
          <c:tx>
            <c:strRef>
              <c:f>'Figure 2.1.7'!$C$4</c:f>
              <c:strCache>
                <c:ptCount val="1"/>
                <c:pt idx="0">
                  <c:v>2005</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cat>
            <c:strRef>
              <c:f>'Figure 2.1.7'!$B$5:$B$9</c:f>
              <c:strCache>
                <c:ptCount val="5"/>
                <c:pt idx="0">
                  <c:v>ULC (Countries)</c:v>
                </c:pt>
                <c:pt idx="1">
                  <c:v>ULC (Russia)</c:v>
                </c:pt>
                <c:pt idx="2">
                  <c:v>ULC (Kazakhstan)</c:v>
                </c:pt>
                <c:pt idx="3">
                  <c:v>ULC (Kaz./Countries)</c:v>
                </c:pt>
                <c:pt idx="4">
                  <c:v>ULC (Kaz./Rus.)</c:v>
                </c:pt>
              </c:strCache>
            </c:strRef>
          </c:cat>
          <c:val>
            <c:numRef>
              <c:f>'Figure 2.1.7'!$C$5:$C$9</c:f>
              <c:numCache>
                <c:formatCode>General</c:formatCode>
                <c:ptCount val="5"/>
                <c:pt idx="0">
                  <c:v>15</c:v>
                </c:pt>
                <c:pt idx="1">
                  <c:v>7.9</c:v>
                </c:pt>
                <c:pt idx="2">
                  <c:v>16.399999999999999</c:v>
                </c:pt>
                <c:pt idx="3">
                  <c:v>1.2</c:v>
                </c:pt>
                <c:pt idx="4">
                  <c:v>-0.1</c:v>
                </c:pt>
              </c:numCache>
            </c:numRef>
          </c:val>
          <c:extLst>
            <c:ext xmlns:c16="http://schemas.microsoft.com/office/drawing/2014/chart" uri="{C3380CC4-5D6E-409C-BE32-E72D297353CC}">
              <c16:uniqueId val="{00000000-3F28-4401-B6AC-2C8A51F0C252}"/>
            </c:ext>
          </c:extLst>
        </c:ser>
        <c:ser>
          <c:idx val="1"/>
          <c:order val="1"/>
          <c:tx>
            <c:strRef>
              <c:f>'Figure 2.1.7'!$D$4</c:f>
              <c:strCache>
                <c:ptCount val="1"/>
                <c:pt idx="0">
                  <c:v>2006</c:v>
                </c:pt>
              </c:strCache>
            </c:strRef>
          </c:tx>
          <c:spPr>
            <a:ln w="25400">
              <a:solidFill>
                <a:srgbClr val="FF00FF"/>
              </a:solidFill>
              <a:prstDash val="solid"/>
            </a:ln>
          </c:spPr>
          <c:marker>
            <c:symbol val="diamond"/>
            <c:size val="7"/>
            <c:spPr>
              <a:solidFill>
                <a:srgbClr val="FF00FF"/>
              </a:solidFill>
              <a:ln>
                <a:solidFill>
                  <a:srgbClr val="FF00FF"/>
                </a:solidFill>
                <a:prstDash val="solid"/>
              </a:ln>
            </c:spPr>
          </c:marker>
          <c:cat>
            <c:strRef>
              <c:f>'Figure 2.1.7'!$B$5:$B$9</c:f>
              <c:strCache>
                <c:ptCount val="5"/>
                <c:pt idx="0">
                  <c:v>ULC (Countries)</c:v>
                </c:pt>
                <c:pt idx="1">
                  <c:v>ULC (Russia)</c:v>
                </c:pt>
                <c:pt idx="2">
                  <c:v>ULC (Kazakhstan)</c:v>
                </c:pt>
                <c:pt idx="3">
                  <c:v>ULC (Kaz./Countries)</c:v>
                </c:pt>
                <c:pt idx="4">
                  <c:v>ULC (Kaz./Rus.)</c:v>
                </c:pt>
              </c:strCache>
            </c:strRef>
          </c:cat>
          <c:val>
            <c:numRef>
              <c:f>'Figure 2.1.7'!$D$5:$D$9</c:f>
              <c:numCache>
                <c:formatCode>General</c:formatCode>
                <c:ptCount val="5"/>
                <c:pt idx="0">
                  <c:v>2.2999999999999998</c:v>
                </c:pt>
                <c:pt idx="1">
                  <c:v>6.7</c:v>
                </c:pt>
                <c:pt idx="2">
                  <c:v>21.1</c:v>
                </c:pt>
                <c:pt idx="3">
                  <c:v>18.3</c:v>
                </c:pt>
                <c:pt idx="4">
                  <c:v>4.9000000000000004</c:v>
                </c:pt>
              </c:numCache>
            </c:numRef>
          </c:val>
          <c:extLst>
            <c:ext xmlns:c16="http://schemas.microsoft.com/office/drawing/2014/chart" uri="{C3380CC4-5D6E-409C-BE32-E72D297353CC}">
              <c16:uniqueId val="{00000001-3F28-4401-B6AC-2C8A51F0C252}"/>
            </c:ext>
          </c:extLst>
        </c:ser>
        <c:dLbls>
          <c:showLegendKey val="0"/>
          <c:showVal val="0"/>
          <c:showCatName val="0"/>
          <c:showSerName val="0"/>
          <c:showPercent val="0"/>
          <c:showBubbleSize val="0"/>
        </c:dLbls>
        <c:axId val="472827584"/>
        <c:axId val="1"/>
      </c:radarChart>
      <c:catAx>
        <c:axId val="472827584"/>
        <c:scaling>
          <c:orientation val="minMax"/>
        </c:scaling>
        <c:delete val="0"/>
        <c:axPos val="b"/>
        <c:majorGridlines/>
        <c:numFmt formatCode="General" sourceLinked="1"/>
        <c:majorTickMark val="out"/>
        <c:minorTickMark val="none"/>
        <c:tickLblPos val="nextTo"/>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2827584"/>
        <c:crosses val="autoZero"/>
        <c:crossBetween val="between"/>
      </c:valAx>
      <c:spPr>
        <a:noFill/>
        <a:ln w="25400">
          <a:noFill/>
        </a:ln>
      </c:spPr>
    </c:plotArea>
    <c:legend>
      <c:legendPos val="r"/>
      <c:layout>
        <c:manualLayout>
          <c:xMode val="edge"/>
          <c:yMode val="edge"/>
          <c:x val="0.31683270431332611"/>
          <c:y val="0.86910994764397909"/>
          <c:w val="0.40594190240144906"/>
          <c:h val="0.11518324607329843"/>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070271622367127"/>
          <c:y val="9.5744680851063829E-2"/>
          <c:w val="0.48070340153303703"/>
          <c:h val="0.72872340425531912"/>
        </c:manualLayout>
      </c:layout>
      <c:radarChart>
        <c:radarStyle val="marker"/>
        <c:varyColors val="0"/>
        <c:ser>
          <c:idx val="0"/>
          <c:order val="0"/>
          <c:tx>
            <c:strRef>
              <c:f>'Figure 2.1.7'!$C$4</c:f>
              <c:strCache>
                <c:ptCount val="1"/>
                <c:pt idx="0">
                  <c:v>2005</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cat>
            <c:strRef>
              <c:f>'Figure 2.1.7'!$B$10:$B$14</c:f>
              <c:strCache>
                <c:ptCount val="5"/>
                <c:pt idx="0">
                  <c:v>Prod (Countries)</c:v>
                </c:pt>
                <c:pt idx="1">
                  <c:v>Prod (Russia)</c:v>
                </c:pt>
                <c:pt idx="2">
                  <c:v>Prod (Kazakhstan)</c:v>
                </c:pt>
                <c:pt idx="3">
                  <c:v>Prod (Kaz./Countries)</c:v>
                </c:pt>
                <c:pt idx="4">
                  <c:v>Prod (Kaz./Countries.)</c:v>
                </c:pt>
              </c:strCache>
            </c:strRef>
          </c:cat>
          <c:val>
            <c:numRef>
              <c:f>'Figure 2.1.7'!$C$10:$C$14</c:f>
              <c:numCache>
                <c:formatCode>General</c:formatCode>
                <c:ptCount val="5"/>
                <c:pt idx="0">
                  <c:v>4.8</c:v>
                </c:pt>
                <c:pt idx="1">
                  <c:v>4.3</c:v>
                </c:pt>
                <c:pt idx="2">
                  <c:v>3.7</c:v>
                </c:pt>
                <c:pt idx="3">
                  <c:v>-1.1000000000000001</c:v>
                </c:pt>
                <c:pt idx="4">
                  <c:v>-4.7</c:v>
                </c:pt>
              </c:numCache>
            </c:numRef>
          </c:val>
          <c:extLst>
            <c:ext xmlns:c16="http://schemas.microsoft.com/office/drawing/2014/chart" uri="{C3380CC4-5D6E-409C-BE32-E72D297353CC}">
              <c16:uniqueId val="{00000000-6A52-43F1-94DE-76FE7B8BF73D}"/>
            </c:ext>
          </c:extLst>
        </c:ser>
        <c:ser>
          <c:idx val="1"/>
          <c:order val="1"/>
          <c:tx>
            <c:strRef>
              <c:f>'Figure 2.1.7'!$D$4</c:f>
              <c:strCache>
                <c:ptCount val="1"/>
                <c:pt idx="0">
                  <c:v>2006</c:v>
                </c:pt>
              </c:strCache>
            </c:strRef>
          </c:tx>
          <c:spPr>
            <a:ln w="25400">
              <a:solidFill>
                <a:srgbClr val="FF00FF"/>
              </a:solidFill>
              <a:prstDash val="solid"/>
            </a:ln>
          </c:spPr>
          <c:marker>
            <c:symbol val="diamond"/>
            <c:size val="5"/>
            <c:spPr>
              <a:solidFill>
                <a:srgbClr val="FF00FF"/>
              </a:solidFill>
              <a:ln>
                <a:solidFill>
                  <a:srgbClr val="FF00FF"/>
                </a:solidFill>
                <a:prstDash val="solid"/>
              </a:ln>
            </c:spPr>
          </c:marker>
          <c:cat>
            <c:strRef>
              <c:f>'Figure 2.1.7'!$B$10:$B$14</c:f>
              <c:strCache>
                <c:ptCount val="5"/>
                <c:pt idx="0">
                  <c:v>Prod (Countries)</c:v>
                </c:pt>
                <c:pt idx="1">
                  <c:v>Prod (Russia)</c:v>
                </c:pt>
                <c:pt idx="2">
                  <c:v>Prod (Kazakhstan)</c:v>
                </c:pt>
                <c:pt idx="3">
                  <c:v>Prod (Kaz./Countries)</c:v>
                </c:pt>
                <c:pt idx="4">
                  <c:v>Prod (Kaz./Countries.)</c:v>
                </c:pt>
              </c:strCache>
            </c:strRef>
          </c:cat>
          <c:val>
            <c:numRef>
              <c:f>'Figure 2.1.7'!$D$10:$D$14</c:f>
              <c:numCache>
                <c:formatCode>General</c:formatCode>
                <c:ptCount val="5"/>
                <c:pt idx="0">
                  <c:v>4.2</c:v>
                </c:pt>
                <c:pt idx="1">
                  <c:v>3.3</c:v>
                </c:pt>
                <c:pt idx="2">
                  <c:v>4.9000000000000004</c:v>
                </c:pt>
                <c:pt idx="3">
                  <c:v>0.7</c:v>
                </c:pt>
                <c:pt idx="4">
                  <c:v>-2.4</c:v>
                </c:pt>
              </c:numCache>
            </c:numRef>
          </c:val>
          <c:extLst>
            <c:ext xmlns:c16="http://schemas.microsoft.com/office/drawing/2014/chart" uri="{C3380CC4-5D6E-409C-BE32-E72D297353CC}">
              <c16:uniqueId val="{00000001-6A52-43F1-94DE-76FE7B8BF73D}"/>
            </c:ext>
          </c:extLst>
        </c:ser>
        <c:dLbls>
          <c:showLegendKey val="0"/>
          <c:showVal val="0"/>
          <c:showCatName val="0"/>
          <c:showSerName val="0"/>
          <c:showPercent val="0"/>
          <c:showBubbleSize val="0"/>
        </c:dLbls>
        <c:axId val="472832504"/>
        <c:axId val="1"/>
      </c:radarChart>
      <c:catAx>
        <c:axId val="472832504"/>
        <c:scaling>
          <c:orientation val="minMax"/>
        </c:scaling>
        <c:delete val="0"/>
        <c:axPos val="b"/>
        <c:majorGridlines/>
        <c:numFmt formatCode="General" sourceLinked="1"/>
        <c:majorTickMark val="out"/>
        <c:minorTickMark val="none"/>
        <c:tickLblPos val="nextTo"/>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2832504"/>
        <c:crosses val="autoZero"/>
        <c:crossBetween val="between"/>
      </c:valAx>
      <c:spPr>
        <a:noFill/>
        <a:ln w="25400">
          <a:noFill/>
        </a:ln>
      </c:spPr>
    </c:plotArea>
    <c:legend>
      <c:legendPos val="r"/>
      <c:layout>
        <c:manualLayout>
          <c:xMode val="edge"/>
          <c:yMode val="edge"/>
          <c:x val="0.29473785203485481"/>
          <c:y val="0.85106382978723405"/>
          <c:w val="0.43158042619389458"/>
          <c:h val="0.11702127659574468"/>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45623342175067"/>
          <c:y val="6.1135501534144578E-2"/>
          <c:w val="0.7931034482758621"/>
          <c:h val="0.54148587073099486"/>
        </c:manualLayout>
      </c:layout>
      <c:scatterChart>
        <c:scatterStyle val="lineMarker"/>
        <c:varyColors val="0"/>
        <c:ser>
          <c:idx val="0"/>
          <c:order val="0"/>
          <c:tx>
            <c:strRef>
              <c:f>'Figure 2.1.8'!$B$5</c:f>
              <c:strCache>
                <c:ptCount val="1"/>
                <c:pt idx="0">
                  <c:v>Saudi Arabia</c:v>
                </c:pt>
              </c:strCache>
            </c:strRef>
          </c:tx>
          <c:spPr>
            <a:ln w="19050">
              <a:noFill/>
            </a:ln>
          </c:spPr>
          <c:marker>
            <c:symbol val="diamond"/>
            <c:size val="5"/>
            <c:spPr>
              <a:solidFill>
                <a:srgbClr val="000080"/>
              </a:solidFill>
              <a:ln>
                <a:solidFill>
                  <a:srgbClr val="000080"/>
                </a:solidFill>
                <a:prstDash val="solid"/>
              </a:ln>
            </c:spPr>
          </c:marker>
          <c:xVal>
            <c:numRef>
              <c:f>'Figure 2.1.8'!$C$5</c:f>
              <c:numCache>
                <c:formatCode>0.00</c:formatCode>
                <c:ptCount val="1"/>
                <c:pt idx="0">
                  <c:v>39.32222244637407</c:v>
                </c:pt>
              </c:numCache>
            </c:numRef>
          </c:xVal>
          <c:yVal>
            <c:numRef>
              <c:f>'Figure 2.1.8'!$D$5</c:f>
              <c:numCache>
                <c:formatCode>0.00</c:formatCode>
                <c:ptCount val="1"/>
                <c:pt idx="0">
                  <c:v>9.2767900048053917</c:v>
                </c:pt>
              </c:numCache>
            </c:numRef>
          </c:yVal>
          <c:smooth val="0"/>
          <c:extLst>
            <c:ext xmlns:c16="http://schemas.microsoft.com/office/drawing/2014/chart" uri="{C3380CC4-5D6E-409C-BE32-E72D297353CC}">
              <c16:uniqueId val="{00000000-F6C4-40C8-B34B-E724917894D8}"/>
            </c:ext>
          </c:extLst>
        </c:ser>
        <c:ser>
          <c:idx val="1"/>
          <c:order val="1"/>
          <c:tx>
            <c:strRef>
              <c:f>'Figure 2.1.8'!$B$6</c:f>
              <c:strCache>
                <c:ptCount val="1"/>
                <c:pt idx="0">
                  <c:v>Indonesia</c:v>
                </c:pt>
              </c:strCache>
            </c:strRef>
          </c:tx>
          <c:spPr>
            <a:ln w="19050">
              <a:noFill/>
            </a:ln>
          </c:spPr>
          <c:marker>
            <c:symbol val="square"/>
            <c:size val="5"/>
            <c:spPr>
              <a:solidFill>
                <a:srgbClr val="FF00FF"/>
              </a:solidFill>
              <a:ln>
                <a:solidFill>
                  <a:srgbClr val="FF00FF"/>
                </a:solidFill>
                <a:prstDash val="solid"/>
              </a:ln>
            </c:spPr>
          </c:marker>
          <c:xVal>
            <c:numRef>
              <c:f>'Figure 2.1.8'!$C$6</c:f>
              <c:numCache>
                <c:formatCode>0.00</c:formatCode>
                <c:ptCount val="1"/>
                <c:pt idx="0">
                  <c:v>25.835111012274908</c:v>
                </c:pt>
              </c:numCache>
            </c:numRef>
          </c:xVal>
          <c:yVal>
            <c:numRef>
              <c:f>'Figure 2.1.8'!$D$6</c:f>
              <c:numCache>
                <c:formatCode>0.00</c:formatCode>
                <c:ptCount val="1"/>
                <c:pt idx="0">
                  <c:v>23.269603605019796</c:v>
                </c:pt>
              </c:numCache>
            </c:numRef>
          </c:yVal>
          <c:smooth val="0"/>
          <c:extLst>
            <c:ext xmlns:c16="http://schemas.microsoft.com/office/drawing/2014/chart" uri="{C3380CC4-5D6E-409C-BE32-E72D297353CC}">
              <c16:uniqueId val="{00000001-F6C4-40C8-B34B-E724917894D8}"/>
            </c:ext>
          </c:extLst>
        </c:ser>
        <c:ser>
          <c:idx val="2"/>
          <c:order val="2"/>
          <c:tx>
            <c:strRef>
              <c:f>'Figure 2.1.8'!$B$7</c:f>
              <c:strCache>
                <c:ptCount val="1"/>
                <c:pt idx="0">
                  <c:v>Kuwait</c:v>
                </c:pt>
              </c:strCache>
            </c:strRef>
          </c:tx>
          <c:spPr>
            <a:ln w="19050">
              <a:noFill/>
            </a:ln>
          </c:spPr>
          <c:marker>
            <c:symbol val="triangle"/>
            <c:size val="3"/>
            <c:spPr>
              <a:solidFill>
                <a:srgbClr val="FF0000"/>
              </a:solidFill>
              <a:ln>
                <a:solidFill>
                  <a:srgbClr val="FF0000"/>
                </a:solidFill>
                <a:prstDash val="solid"/>
              </a:ln>
            </c:spPr>
          </c:marker>
          <c:xVal>
            <c:numRef>
              <c:f>'Figure 2.1.8'!$C$7</c:f>
              <c:numCache>
                <c:formatCode>0.00</c:formatCode>
                <c:ptCount val="1"/>
                <c:pt idx="0">
                  <c:v>53.726334623226393</c:v>
                </c:pt>
              </c:numCache>
            </c:numRef>
          </c:xVal>
          <c:yVal>
            <c:numRef>
              <c:f>'Figure 2.1.8'!$D$7</c:f>
              <c:numCache>
                <c:formatCode>0.00</c:formatCode>
                <c:ptCount val="1"/>
                <c:pt idx="0">
                  <c:v>27.510677694111834</c:v>
                </c:pt>
              </c:numCache>
            </c:numRef>
          </c:yVal>
          <c:smooth val="0"/>
          <c:extLst>
            <c:ext xmlns:c16="http://schemas.microsoft.com/office/drawing/2014/chart" uri="{C3380CC4-5D6E-409C-BE32-E72D297353CC}">
              <c16:uniqueId val="{00000002-F6C4-40C8-B34B-E724917894D8}"/>
            </c:ext>
          </c:extLst>
        </c:ser>
        <c:ser>
          <c:idx val="3"/>
          <c:order val="3"/>
          <c:tx>
            <c:strRef>
              <c:f>'Figure 2.1.8'!$B$8</c:f>
              <c:strCache>
                <c:ptCount val="1"/>
                <c:pt idx="0">
                  <c:v>Arab Emirates</c:v>
                </c:pt>
              </c:strCache>
            </c:strRef>
          </c:tx>
          <c:spPr>
            <a:ln w="19050">
              <a:noFill/>
            </a:ln>
          </c:spPr>
          <c:marker>
            <c:symbol val="x"/>
            <c:size val="2"/>
            <c:spPr>
              <a:solidFill>
                <a:srgbClr val="0000FF"/>
              </a:solidFill>
              <a:ln>
                <a:solidFill>
                  <a:srgbClr val="0000FF"/>
                </a:solidFill>
                <a:prstDash val="solid"/>
              </a:ln>
            </c:spPr>
          </c:marker>
          <c:xVal>
            <c:numRef>
              <c:f>'Figure 2.1.8'!$C$8</c:f>
              <c:numCache>
                <c:formatCode>0.00</c:formatCode>
                <c:ptCount val="1"/>
                <c:pt idx="0">
                  <c:v>67.771464909100629</c:v>
                </c:pt>
              </c:numCache>
            </c:numRef>
          </c:xVal>
          <c:yVal>
            <c:numRef>
              <c:f>'Figure 2.1.8'!$D$8</c:f>
              <c:numCache>
                <c:formatCode>0.00</c:formatCode>
                <c:ptCount val="1"/>
                <c:pt idx="0">
                  <c:v>32.907326422210957</c:v>
                </c:pt>
              </c:numCache>
            </c:numRef>
          </c:yVal>
          <c:smooth val="0"/>
          <c:extLst>
            <c:ext xmlns:c16="http://schemas.microsoft.com/office/drawing/2014/chart" uri="{C3380CC4-5D6E-409C-BE32-E72D297353CC}">
              <c16:uniqueId val="{00000003-F6C4-40C8-B34B-E724917894D8}"/>
            </c:ext>
          </c:extLst>
        </c:ser>
        <c:ser>
          <c:idx val="4"/>
          <c:order val="4"/>
          <c:tx>
            <c:strRef>
              <c:f>'Figure 2.1.8'!$B$9</c:f>
              <c:strCache>
                <c:ptCount val="1"/>
                <c:pt idx="0">
                  <c:v>Czech Republic</c:v>
                </c:pt>
              </c:strCache>
            </c:strRef>
          </c:tx>
          <c:spPr>
            <a:ln w="19050">
              <a:noFill/>
            </a:ln>
          </c:spPr>
          <c:marker>
            <c:symbol val="star"/>
            <c:size val="5"/>
            <c:spPr>
              <a:noFill/>
              <a:ln>
                <a:solidFill>
                  <a:srgbClr val="800080"/>
                </a:solidFill>
                <a:prstDash val="solid"/>
              </a:ln>
            </c:spPr>
          </c:marker>
          <c:xVal>
            <c:numRef>
              <c:f>'Figure 2.1.8'!$C$9</c:f>
              <c:numCache>
                <c:formatCode>0.00</c:formatCode>
                <c:ptCount val="1"/>
                <c:pt idx="0">
                  <c:v>41.234994217581814</c:v>
                </c:pt>
              </c:numCache>
            </c:numRef>
          </c:xVal>
          <c:yVal>
            <c:numRef>
              <c:f>'Figure 2.1.8'!$D$9</c:f>
              <c:numCache>
                <c:formatCode>0.00</c:formatCode>
                <c:ptCount val="1"/>
                <c:pt idx="0">
                  <c:v>41.119348904621205</c:v>
                </c:pt>
              </c:numCache>
            </c:numRef>
          </c:yVal>
          <c:smooth val="0"/>
          <c:extLst>
            <c:ext xmlns:c16="http://schemas.microsoft.com/office/drawing/2014/chart" uri="{C3380CC4-5D6E-409C-BE32-E72D297353CC}">
              <c16:uniqueId val="{00000004-F6C4-40C8-B34B-E724917894D8}"/>
            </c:ext>
          </c:extLst>
        </c:ser>
        <c:ser>
          <c:idx val="5"/>
          <c:order val="5"/>
          <c:tx>
            <c:strRef>
              <c:f>'Figure 2.1.8'!$B$10</c:f>
              <c:strCache>
                <c:ptCount val="1"/>
                <c:pt idx="0">
                  <c:v>Latvia</c:v>
                </c:pt>
              </c:strCache>
            </c:strRef>
          </c:tx>
          <c:spPr>
            <a:ln w="19050">
              <a:noFill/>
            </a:ln>
          </c:spPr>
          <c:marker>
            <c:symbol val="circle"/>
            <c:size val="5"/>
            <c:spPr>
              <a:solidFill>
                <a:srgbClr val="000000"/>
              </a:solidFill>
              <a:ln>
                <a:solidFill>
                  <a:srgbClr val="000000"/>
                </a:solidFill>
                <a:prstDash val="solid"/>
              </a:ln>
            </c:spPr>
          </c:marker>
          <c:xVal>
            <c:numRef>
              <c:f>'Figure 2.1.8'!$C$10</c:f>
              <c:numCache>
                <c:formatCode>0.00</c:formatCode>
                <c:ptCount val="1"/>
                <c:pt idx="0">
                  <c:v>78.901038246685886</c:v>
                </c:pt>
              </c:numCache>
            </c:numRef>
          </c:xVal>
          <c:yVal>
            <c:numRef>
              <c:f>'Figure 2.1.8'!$D$10</c:f>
              <c:numCache>
                <c:formatCode>0.00</c:formatCode>
                <c:ptCount val="1"/>
                <c:pt idx="0">
                  <c:v>80.197606638470234</c:v>
                </c:pt>
              </c:numCache>
            </c:numRef>
          </c:yVal>
          <c:smooth val="0"/>
          <c:extLst>
            <c:ext xmlns:c16="http://schemas.microsoft.com/office/drawing/2014/chart" uri="{C3380CC4-5D6E-409C-BE32-E72D297353CC}">
              <c16:uniqueId val="{00000005-F6C4-40C8-B34B-E724917894D8}"/>
            </c:ext>
          </c:extLst>
        </c:ser>
        <c:ser>
          <c:idx val="6"/>
          <c:order val="6"/>
          <c:tx>
            <c:strRef>
              <c:f>'Figure 2.1.8'!$B$13</c:f>
              <c:strCache>
                <c:ptCount val="1"/>
                <c:pt idx="0">
                  <c:v>Korea</c:v>
                </c:pt>
              </c:strCache>
            </c:strRef>
          </c:tx>
          <c:spPr>
            <a:ln w="19050">
              <a:noFill/>
            </a:ln>
          </c:spPr>
          <c:marker>
            <c:symbol val="plus"/>
            <c:size val="5"/>
            <c:spPr>
              <a:noFill/>
              <a:ln>
                <a:solidFill>
                  <a:srgbClr val="008080"/>
                </a:solidFill>
                <a:prstDash val="solid"/>
              </a:ln>
            </c:spPr>
          </c:marker>
          <c:xVal>
            <c:numRef>
              <c:f>'Figure 2.1.8'!$C$13</c:f>
              <c:numCache>
                <c:formatCode>0.00</c:formatCode>
                <c:ptCount val="1"/>
                <c:pt idx="0">
                  <c:v>101.98472251115183</c:v>
                </c:pt>
              </c:numCache>
            </c:numRef>
          </c:xVal>
          <c:yVal>
            <c:numRef>
              <c:f>'Figure 2.1.8'!$D$13</c:f>
              <c:numCache>
                <c:formatCode>0.00</c:formatCode>
                <c:ptCount val="1"/>
                <c:pt idx="0">
                  <c:v>24.743863000138163</c:v>
                </c:pt>
              </c:numCache>
            </c:numRef>
          </c:yVal>
          <c:smooth val="0"/>
          <c:extLst>
            <c:ext xmlns:c16="http://schemas.microsoft.com/office/drawing/2014/chart" uri="{C3380CC4-5D6E-409C-BE32-E72D297353CC}">
              <c16:uniqueId val="{00000006-F6C4-40C8-B34B-E724917894D8}"/>
            </c:ext>
          </c:extLst>
        </c:ser>
        <c:ser>
          <c:idx val="7"/>
          <c:order val="7"/>
          <c:tx>
            <c:strRef>
              <c:f>'Figure 2.1.8'!$B$20</c:f>
              <c:strCache>
                <c:ptCount val="1"/>
                <c:pt idx="0">
                  <c:v>Russia</c:v>
                </c:pt>
              </c:strCache>
            </c:strRef>
          </c:tx>
          <c:spPr>
            <a:ln w="19050">
              <a:noFill/>
            </a:ln>
          </c:spPr>
          <c:marker>
            <c:symbol val="triangle"/>
            <c:size val="5"/>
            <c:spPr>
              <a:solidFill>
                <a:srgbClr val="FF6600"/>
              </a:solidFill>
              <a:ln>
                <a:solidFill>
                  <a:srgbClr val="FF6600"/>
                </a:solidFill>
                <a:prstDash val="solid"/>
              </a:ln>
            </c:spPr>
          </c:marker>
          <c:xVal>
            <c:numRef>
              <c:f>'Figure 2.1.8'!$C$20</c:f>
              <c:numCache>
                <c:formatCode>0.00</c:formatCode>
                <c:ptCount val="1"/>
                <c:pt idx="0">
                  <c:v>31.623917422141801</c:v>
                </c:pt>
              </c:numCache>
            </c:numRef>
          </c:xVal>
          <c:yVal>
            <c:numRef>
              <c:f>'Figure 2.1.8'!$D$20</c:f>
              <c:numCache>
                <c:formatCode>0.00</c:formatCode>
                <c:ptCount val="1"/>
                <c:pt idx="0">
                  <c:v>60.896710557251339</c:v>
                </c:pt>
              </c:numCache>
            </c:numRef>
          </c:yVal>
          <c:smooth val="0"/>
          <c:extLst>
            <c:ext xmlns:c16="http://schemas.microsoft.com/office/drawing/2014/chart" uri="{C3380CC4-5D6E-409C-BE32-E72D297353CC}">
              <c16:uniqueId val="{00000007-F6C4-40C8-B34B-E724917894D8}"/>
            </c:ext>
          </c:extLst>
        </c:ser>
        <c:ser>
          <c:idx val="8"/>
          <c:order val="8"/>
          <c:tx>
            <c:strRef>
              <c:f>'Figure 2.1.8'!$B$21</c:f>
              <c:strCache>
                <c:ptCount val="1"/>
                <c:pt idx="0">
                  <c:v>Ukraine</c:v>
                </c:pt>
              </c:strCache>
            </c:strRef>
          </c:tx>
          <c:spPr>
            <a:ln w="19050">
              <a:noFill/>
            </a:ln>
          </c:spPr>
          <c:marker>
            <c:symbol val="dash"/>
            <c:size val="5"/>
            <c:spPr>
              <a:solidFill>
                <a:srgbClr val="CC99FF"/>
              </a:solidFill>
              <a:ln>
                <a:solidFill>
                  <a:srgbClr val="CC99FF"/>
                </a:solidFill>
                <a:prstDash val="solid"/>
              </a:ln>
            </c:spPr>
          </c:marker>
          <c:xVal>
            <c:numRef>
              <c:f>'Figure 2.1.8'!$C$21</c:f>
              <c:numCache>
                <c:formatCode>0.00</c:formatCode>
                <c:ptCount val="1"/>
                <c:pt idx="0">
                  <c:v>46.611417494402453</c:v>
                </c:pt>
              </c:numCache>
            </c:numRef>
          </c:xVal>
          <c:yVal>
            <c:numRef>
              <c:f>'Figure 2.1.8'!$D$21</c:f>
              <c:numCache>
                <c:formatCode>0.00</c:formatCode>
                <c:ptCount val="1"/>
                <c:pt idx="0">
                  <c:v>67.795681838160192</c:v>
                </c:pt>
              </c:numCache>
            </c:numRef>
          </c:yVal>
          <c:smooth val="0"/>
          <c:extLst>
            <c:ext xmlns:c16="http://schemas.microsoft.com/office/drawing/2014/chart" uri="{C3380CC4-5D6E-409C-BE32-E72D297353CC}">
              <c16:uniqueId val="{00000008-F6C4-40C8-B34B-E724917894D8}"/>
            </c:ext>
          </c:extLst>
        </c:ser>
        <c:ser>
          <c:idx val="9"/>
          <c:order val="9"/>
          <c:tx>
            <c:strRef>
              <c:f>'Figure 2.1.8'!$B$22</c:f>
              <c:strCache>
                <c:ptCount val="1"/>
                <c:pt idx="0">
                  <c:v>Kazakhstan</c:v>
                </c:pt>
              </c:strCache>
            </c:strRef>
          </c:tx>
          <c:spPr>
            <a:ln w="19050">
              <a:noFill/>
            </a:ln>
          </c:spPr>
          <c:marker>
            <c:symbol val="diamond"/>
            <c:size val="5"/>
            <c:spPr>
              <a:solidFill>
                <a:srgbClr val="008000"/>
              </a:solidFill>
              <a:ln>
                <a:solidFill>
                  <a:srgbClr val="008000"/>
                </a:solidFill>
                <a:prstDash val="solid"/>
              </a:ln>
            </c:spPr>
          </c:marker>
          <c:dLbls>
            <c:dLbl>
              <c:idx val="0"/>
              <c:layout>
                <c:manualLayout>
                  <c:xMode val="edge"/>
                  <c:yMode val="edge"/>
                  <c:x val="0.29442970822281167"/>
                  <c:y val="4.3668215381531844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F6C4-40C8-B34B-E724917894D8}"/>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'Figure 2.1.8'!$C$22</c:f>
              <c:numCache>
                <c:formatCode>0.00</c:formatCode>
                <c:ptCount val="1"/>
                <c:pt idx="0">
                  <c:v>55.8</c:v>
                </c:pt>
              </c:numCache>
            </c:numRef>
          </c:xVal>
          <c:yVal>
            <c:numRef>
              <c:f>'Figure 2.1.8'!$D$22</c:f>
              <c:numCache>
                <c:formatCode>0.00</c:formatCode>
                <c:ptCount val="1"/>
                <c:pt idx="0">
                  <c:v>86.1</c:v>
                </c:pt>
              </c:numCache>
            </c:numRef>
          </c:yVal>
          <c:smooth val="0"/>
          <c:extLst>
            <c:ext xmlns:c16="http://schemas.microsoft.com/office/drawing/2014/chart" uri="{C3380CC4-5D6E-409C-BE32-E72D297353CC}">
              <c16:uniqueId val="{0000000A-F6C4-40C8-B34B-E724917894D8}"/>
            </c:ext>
          </c:extLst>
        </c:ser>
        <c:ser>
          <c:idx val="10"/>
          <c:order val="10"/>
          <c:tx>
            <c:strRef>
              <c:f>'Figure 2.1.8'!$B$11</c:f>
              <c:strCache>
                <c:ptCount val="1"/>
                <c:pt idx="0">
                  <c:v>Lithuania</c:v>
                </c:pt>
              </c:strCache>
            </c:strRef>
          </c:tx>
          <c:spPr>
            <a:ln w="19050">
              <a:noFill/>
            </a:ln>
          </c:spPr>
          <c:marker>
            <c:symbol val="square"/>
            <c:size val="5"/>
            <c:spPr>
              <a:solidFill>
                <a:srgbClr val="CCFFCC"/>
              </a:solidFill>
              <a:ln>
                <a:solidFill>
                  <a:srgbClr val="CCFFCC"/>
                </a:solidFill>
                <a:prstDash val="solid"/>
              </a:ln>
            </c:spPr>
          </c:marker>
          <c:xVal>
            <c:numRef>
              <c:f>'Figure 2.1.8'!$C$11</c:f>
              <c:numCache>
                <c:formatCode>0.00</c:formatCode>
                <c:ptCount val="1"/>
                <c:pt idx="0">
                  <c:v>50.539693380980843</c:v>
                </c:pt>
              </c:numCache>
            </c:numRef>
          </c:xVal>
          <c:yVal>
            <c:numRef>
              <c:f>'Figure 2.1.8'!$D$11</c:f>
              <c:numCache>
                <c:formatCode>0.00</c:formatCode>
                <c:ptCount val="1"/>
                <c:pt idx="0">
                  <c:v>40.529724963543259</c:v>
                </c:pt>
              </c:numCache>
            </c:numRef>
          </c:yVal>
          <c:smooth val="0"/>
          <c:extLst>
            <c:ext xmlns:c16="http://schemas.microsoft.com/office/drawing/2014/chart" uri="{C3380CC4-5D6E-409C-BE32-E72D297353CC}">
              <c16:uniqueId val="{0000000B-F6C4-40C8-B34B-E724917894D8}"/>
            </c:ext>
          </c:extLst>
        </c:ser>
        <c:ser>
          <c:idx val="11"/>
          <c:order val="11"/>
          <c:tx>
            <c:strRef>
              <c:f>'Figure 2.1.8'!$B$12</c:f>
              <c:strCache>
                <c:ptCount val="1"/>
                <c:pt idx="0">
                  <c:v>Estonia</c:v>
                </c:pt>
              </c:strCache>
            </c:strRef>
          </c:tx>
          <c:spPr>
            <a:ln w="19050">
              <a:noFill/>
            </a:ln>
          </c:spPr>
          <c:marker>
            <c:symbol val="triangle"/>
            <c:size val="5"/>
            <c:spPr>
              <a:solidFill>
                <a:srgbClr val="000080"/>
              </a:solidFill>
              <a:ln>
                <a:solidFill>
                  <a:srgbClr val="000080"/>
                </a:solidFill>
                <a:prstDash val="solid"/>
              </a:ln>
            </c:spPr>
          </c:marker>
          <c:xVal>
            <c:numRef>
              <c:f>'Figure 2.1.8'!$C$12</c:f>
              <c:numCache>
                <c:formatCode>0.00</c:formatCode>
                <c:ptCount val="1"/>
                <c:pt idx="0">
                  <c:v>78.696053892332657</c:v>
                </c:pt>
              </c:numCache>
            </c:numRef>
          </c:xVal>
          <c:yVal>
            <c:numRef>
              <c:f>'Figure 2.1.8'!$D$12</c:f>
              <c:numCache>
                <c:formatCode>0.00</c:formatCode>
                <c:ptCount val="1"/>
                <c:pt idx="0">
                  <c:v>61.509674377072429</c:v>
                </c:pt>
              </c:numCache>
            </c:numRef>
          </c:yVal>
          <c:smooth val="0"/>
          <c:extLst>
            <c:ext xmlns:c16="http://schemas.microsoft.com/office/drawing/2014/chart" uri="{C3380CC4-5D6E-409C-BE32-E72D297353CC}">
              <c16:uniqueId val="{0000000C-F6C4-40C8-B34B-E724917894D8}"/>
            </c:ext>
          </c:extLst>
        </c:ser>
        <c:ser>
          <c:idx val="12"/>
          <c:order val="12"/>
          <c:tx>
            <c:strRef>
              <c:f>'Figure 2.1.8'!$B$14</c:f>
              <c:strCache>
                <c:ptCount val="1"/>
                <c:pt idx="0">
                  <c:v>Singapore</c:v>
                </c:pt>
              </c:strCache>
            </c:strRef>
          </c:tx>
          <c:spPr>
            <a:ln w="19050">
              <a:noFill/>
            </a:ln>
          </c:spPr>
          <c:marker>
            <c:symbol val="x"/>
            <c:size val="5"/>
            <c:spPr>
              <a:noFill/>
              <a:ln>
                <a:solidFill>
                  <a:srgbClr val="99CCFF"/>
                </a:solidFill>
                <a:prstDash val="solid"/>
              </a:ln>
            </c:spPr>
          </c:marker>
          <c:xVal>
            <c:numRef>
              <c:f>'Figure 2.1.8'!$C$14</c:f>
              <c:numCache>
                <c:formatCode>0.00</c:formatCode>
                <c:ptCount val="1"/>
                <c:pt idx="0">
                  <c:v>94.796443657109123</c:v>
                </c:pt>
              </c:numCache>
            </c:numRef>
          </c:xVal>
          <c:yVal>
            <c:numRef>
              <c:f>'Figure 2.1.8'!$D$14</c:f>
              <c:numCache>
                <c:formatCode>0.00</c:formatCode>
                <c:ptCount val="1"/>
                <c:pt idx="0">
                  <c:v>4.8814798813481701</c:v>
                </c:pt>
              </c:numCache>
            </c:numRef>
          </c:yVal>
          <c:smooth val="0"/>
          <c:extLst>
            <c:ext xmlns:c16="http://schemas.microsoft.com/office/drawing/2014/chart" uri="{C3380CC4-5D6E-409C-BE32-E72D297353CC}">
              <c16:uniqueId val="{0000000D-F6C4-40C8-B34B-E724917894D8}"/>
            </c:ext>
          </c:extLst>
        </c:ser>
        <c:ser>
          <c:idx val="13"/>
          <c:order val="13"/>
          <c:tx>
            <c:strRef>
              <c:f>'Figure 2.1.8'!$B$15</c:f>
              <c:strCache>
                <c:ptCount val="1"/>
                <c:pt idx="0">
                  <c:v>Thailand</c:v>
                </c:pt>
              </c:strCache>
            </c:strRef>
          </c:tx>
          <c:spPr>
            <a:ln w="19050">
              <a:noFill/>
            </a:ln>
          </c:spPr>
          <c:marker>
            <c:symbol val="star"/>
            <c:size val="5"/>
            <c:spPr>
              <a:noFill/>
              <a:ln>
                <a:solidFill>
                  <a:srgbClr val="FF99CC"/>
                </a:solidFill>
                <a:prstDash val="solid"/>
              </a:ln>
            </c:spPr>
          </c:marker>
          <c:xVal>
            <c:numRef>
              <c:f>'Figure 2.1.8'!$C$15</c:f>
              <c:numCache>
                <c:formatCode>0.00</c:formatCode>
                <c:ptCount val="1"/>
                <c:pt idx="0">
                  <c:v>91.943018776157999</c:v>
                </c:pt>
              </c:numCache>
            </c:numRef>
          </c:xVal>
          <c:yVal>
            <c:numRef>
              <c:f>'Figure 2.1.8'!$D$15</c:f>
              <c:numCache>
                <c:formatCode>0.00</c:formatCode>
                <c:ptCount val="1"/>
                <c:pt idx="0">
                  <c:v>3.5981598188661792</c:v>
                </c:pt>
              </c:numCache>
            </c:numRef>
          </c:yVal>
          <c:smooth val="0"/>
          <c:extLst>
            <c:ext xmlns:c16="http://schemas.microsoft.com/office/drawing/2014/chart" uri="{C3380CC4-5D6E-409C-BE32-E72D297353CC}">
              <c16:uniqueId val="{0000000E-F6C4-40C8-B34B-E724917894D8}"/>
            </c:ext>
          </c:extLst>
        </c:ser>
        <c:ser>
          <c:idx val="14"/>
          <c:order val="14"/>
          <c:tx>
            <c:strRef>
              <c:f>'Figure 2.1.8'!$B$16</c:f>
              <c:strCache>
                <c:ptCount val="1"/>
                <c:pt idx="0">
                  <c:v>China</c:v>
                </c:pt>
              </c:strCache>
            </c:strRef>
          </c:tx>
          <c:spPr>
            <a:ln w="19050">
              <a:noFill/>
            </a:ln>
          </c:spPr>
          <c:marker>
            <c:symbol val="circle"/>
            <c:size val="3"/>
            <c:spPr>
              <a:solidFill>
                <a:srgbClr val="CC99FF"/>
              </a:solidFill>
              <a:ln>
                <a:solidFill>
                  <a:srgbClr val="CC99FF"/>
                </a:solidFill>
                <a:prstDash val="solid"/>
              </a:ln>
            </c:spPr>
          </c:marker>
          <c:xVal>
            <c:numRef>
              <c:f>'Figure 2.1.8'!$C$16</c:f>
              <c:numCache>
                <c:formatCode>0.00</c:formatCode>
                <c:ptCount val="1"/>
                <c:pt idx="0">
                  <c:v>114.38753241295659</c:v>
                </c:pt>
              </c:numCache>
            </c:numRef>
          </c:xVal>
          <c:yVal>
            <c:numRef>
              <c:f>'Figure 2.1.8'!$D$16</c:f>
              <c:numCache>
                <c:formatCode>0.00</c:formatCode>
                <c:ptCount val="1"/>
                <c:pt idx="0">
                  <c:v>14.335171494046122</c:v>
                </c:pt>
              </c:numCache>
            </c:numRef>
          </c:yVal>
          <c:smooth val="0"/>
          <c:extLst>
            <c:ext xmlns:c16="http://schemas.microsoft.com/office/drawing/2014/chart" uri="{C3380CC4-5D6E-409C-BE32-E72D297353CC}">
              <c16:uniqueId val="{0000000F-F6C4-40C8-B34B-E724917894D8}"/>
            </c:ext>
          </c:extLst>
        </c:ser>
        <c:ser>
          <c:idx val="15"/>
          <c:order val="15"/>
          <c:tx>
            <c:strRef>
              <c:f>'Figure 2.1.8'!$B$17</c:f>
              <c:strCache>
                <c:ptCount val="1"/>
                <c:pt idx="0">
                  <c:v>USA</c:v>
                </c:pt>
              </c:strCache>
            </c:strRef>
          </c:tx>
          <c:spPr>
            <a:ln w="19050">
              <a:noFill/>
            </a:ln>
          </c:spPr>
          <c:marker>
            <c:symbol val="plus"/>
            <c:size val="5"/>
            <c:spPr>
              <a:noFill/>
              <a:ln>
                <a:solidFill>
                  <a:srgbClr val="FFCC99"/>
                </a:solidFill>
                <a:prstDash val="solid"/>
              </a:ln>
            </c:spPr>
          </c:marker>
          <c:xVal>
            <c:numRef>
              <c:f>'Figure 2.1.8'!$C$17</c:f>
              <c:numCache>
                <c:formatCode>0.00</c:formatCode>
                <c:ptCount val="1"/>
                <c:pt idx="0">
                  <c:v>59.808104769339195</c:v>
                </c:pt>
              </c:numCache>
            </c:numRef>
          </c:xVal>
          <c:yVal>
            <c:numRef>
              <c:f>'Figure 2.1.8'!$D$17</c:f>
              <c:numCache>
                <c:formatCode>0.00</c:formatCode>
                <c:ptCount val="1"/>
                <c:pt idx="0">
                  <c:v>9.6148236634117126</c:v>
                </c:pt>
              </c:numCache>
            </c:numRef>
          </c:yVal>
          <c:smooth val="0"/>
          <c:extLst>
            <c:ext xmlns:c16="http://schemas.microsoft.com/office/drawing/2014/chart" uri="{C3380CC4-5D6E-409C-BE32-E72D297353CC}">
              <c16:uniqueId val="{00000010-F6C4-40C8-B34B-E724917894D8}"/>
            </c:ext>
          </c:extLst>
        </c:ser>
        <c:ser>
          <c:idx val="16"/>
          <c:order val="16"/>
          <c:tx>
            <c:strRef>
              <c:f>'Figure 2.1.8'!$B$18</c:f>
              <c:strCache>
                <c:ptCount val="1"/>
                <c:pt idx="0">
                  <c:v>Japan</c:v>
                </c:pt>
              </c:strCache>
            </c:strRef>
          </c:tx>
          <c:spPr>
            <a:ln w="19050">
              <a:noFill/>
            </a:ln>
          </c:spPr>
          <c:marker>
            <c:symbol val="square"/>
            <c:size val="5"/>
            <c:spPr>
              <a:solidFill>
                <a:srgbClr val="3366FF"/>
              </a:solidFill>
              <a:ln>
                <a:solidFill>
                  <a:srgbClr val="3366FF"/>
                </a:solidFill>
                <a:prstDash val="solid"/>
              </a:ln>
            </c:spPr>
          </c:marker>
          <c:xVal>
            <c:numRef>
              <c:f>'Figure 2.1.8'!$C$18</c:f>
              <c:numCache>
                <c:formatCode>0.00</c:formatCode>
                <c:ptCount val="1"/>
                <c:pt idx="0">
                  <c:v>99.897599495874445</c:v>
                </c:pt>
              </c:numCache>
            </c:numRef>
          </c:xVal>
          <c:yVal>
            <c:numRef>
              <c:f>'Figure 2.1.8'!$D$18</c:f>
              <c:numCache>
                <c:formatCode>0.00</c:formatCode>
                <c:ptCount val="1"/>
                <c:pt idx="0">
                  <c:v>-0.41812257076675508</c:v>
                </c:pt>
              </c:numCache>
            </c:numRef>
          </c:yVal>
          <c:smooth val="0"/>
          <c:extLst>
            <c:ext xmlns:c16="http://schemas.microsoft.com/office/drawing/2014/chart" uri="{C3380CC4-5D6E-409C-BE32-E72D297353CC}">
              <c16:uniqueId val="{00000011-F6C4-40C8-B34B-E724917894D8}"/>
            </c:ext>
          </c:extLst>
        </c:ser>
        <c:ser>
          <c:idx val="17"/>
          <c:order val="17"/>
          <c:tx>
            <c:strRef>
              <c:f>'Figure 2.1.8'!$B$19</c:f>
              <c:strCache>
                <c:ptCount val="1"/>
                <c:pt idx="0">
                  <c:v>Great Britain</c:v>
                </c:pt>
              </c:strCache>
            </c:strRef>
          </c:tx>
          <c:spPr>
            <a:ln w="19050">
              <a:noFill/>
            </a:ln>
          </c:spPr>
          <c:marker>
            <c:symbol val="dash"/>
            <c:size val="5"/>
            <c:spPr>
              <a:noFill/>
              <a:ln>
                <a:solidFill>
                  <a:srgbClr val="33CCCC"/>
                </a:solidFill>
                <a:prstDash val="solid"/>
              </a:ln>
            </c:spPr>
          </c:marker>
          <c:xVal>
            <c:numRef>
              <c:f>'Figure 2.1.8'!$C$19</c:f>
              <c:numCache>
                <c:formatCode>0.00</c:formatCode>
                <c:ptCount val="1"/>
                <c:pt idx="0">
                  <c:v>174.25093488865977</c:v>
                </c:pt>
              </c:numCache>
            </c:numRef>
          </c:xVal>
          <c:yVal>
            <c:numRef>
              <c:f>'Figure 2.1.8'!$D$19</c:f>
              <c:numCache>
                <c:formatCode>0.00</c:formatCode>
                <c:ptCount val="1"/>
                <c:pt idx="0">
                  <c:v>13.114058090457263</c:v>
                </c:pt>
              </c:numCache>
            </c:numRef>
          </c:yVal>
          <c:smooth val="0"/>
          <c:extLst>
            <c:ext xmlns:c16="http://schemas.microsoft.com/office/drawing/2014/chart" uri="{C3380CC4-5D6E-409C-BE32-E72D297353CC}">
              <c16:uniqueId val="{00000012-F6C4-40C8-B34B-E724917894D8}"/>
            </c:ext>
          </c:extLst>
        </c:ser>
        <c:ser>
          <c:idx val="18"/>
          <c:order val="18"/>
          <c:tx>
            <c:strRef>
              <c:f>'Figure 2.1.8'!$B$23</c:f>
              <c:strCache>
                <c:ptCount val="1"/>
                <c:pt idx="0">
                  <c:v>Hungary</c:v>
                </c:pt>
              </c:strCache>
            </c:strRef>
          </c:tx>
          <c:spPr>
            <a:ln w="19050">
              <a:noFill/>
            </a:ln>
          </c:spPr>
          <c:marker>
            <c:symbol val="diamond"/>
            <c:size val="5"/>
            <c:spPr>
              <a:solidFill>
                <a:srgbClr val="99CC00"/>
              </a:solidFill>
              <a:ln>
                <a:solidFill>
                  <a:srgbClr val="99CC00"/>
                </a:solidFill>
                <a:prstDash val="solid"/>
              </a:ln>
            </c:spPr>
          </c:marker>
          <c:xVal>
            <c:numRef>
              <c:f>'Figure 2.1.8'!$C$23</c:f>
              <c:numCache>
                <c:formatCode>0.00</c:formatCode>
                <c:ptCount val="1"/>
                <c:pt idx="0">
                  <c:v>55.423172944549457</c:v>
                </c:pt>
              </c:numCache>
            </c:numRef>
          </c:xVal>
          <c:yVal>
            <c:numRef>
              <c:f>'Figure 2.1.8'!$D$23</c:f>
              <c:numCache>
                <c:formatCode>0.00</c:formatCode>
                <c:ptCount val="1"/>
                <c:pt idx="0">
                  <c:v>16.66312188724055</c:v>
                </c:pt>
              </c:numCache>
            </c:numRef>
          </c:yVal>
          <c:smooth val="0"/>
          <c:extLst>
            <c:ext xmlns:c16="http://schemas.microsoft.com/office/drawing/2014/chart" uri="{C3380CC4-5D6E-409C-BE32-E72D297353CC}">
              <c16:uniqueId val="{00000013-F6C4-40C8-B34B-E724917894D8}"/>
            </c:ext>
          </c:extLst>
        </c:ser>
        <c:ser>
          <c:idx val="19"/>
          <c:order val="19"/>
          <c:tx>
            <c:strRef>
              <c:f>'Figure 2.1.8'!$B$24</c:f>
              <c:strCache>
                <c:ptCount val="1"/>
                <c:pt idx="0">
                  <c:v>Romania</c:v>
                </c:pt>
              </c:strCache>
            </c:strRef>
          </c:tx>
          <c:spPr>
            <a:ln w="19050">
              <a:noFill/>
            </a:ln>
          </c:spPr>
          <c:marker>
            <c:symbol val="square"/>
            <c:size val="5"/>
            <c:spPr>
              <a:solidFill>
                <a:srgbClr val="FFCC00"/>
              </a:solidFill>
              <a:ln>
                <a:solidFill>
                  <a:srgbClr val="FFCC00"/>
                </a:solidFill>
                <a:prstDash val="solid"/>
              </a:ln>
            </c:spPr>
          </c:marker>
          <c:xVal>
            <c:numRef>
              <c:f>'Figure 2.1.8'!$C$24</c:f>
              <c:numCache>
                <c:formatCode>0.00</c:formatCode>
                <c:ptCount val="1"/>
                <c:pt idx="0">
                  <c:v>27.232797341261268</c:v>
                </c:pt>
              </c:numCache>
            </c:numRef>
          </c:xVal>
          <c:yVal>
            <c:numRef>
              <c:f>'Figure 2.1.8'!$D$24</c:f>
              <c:numCache>
                <c:formatCode>0.00</c:formatCode>
                <c:ptCount val="1"/>
                <c:pt idx="0">
                  <c:v>53.852499587526808</c:v>
                </c:pt>
              </c:numCache>
            </c:numRef>
          </c:yVal>
          <c:smooth val="0"/>
          <c:extLst>
            <c:ext xmlns:c16="http://schemas.microsoft.com/office/drawing/2014/chart" uri="{C3380CC4-5D6E-409C-BE32-E72D297353CC}">
              <c16:uniqueId val="{00000014-F6C4-40C8-B34B-E724917894D8}"/>
            </c:ext>
          </c:extLst>
        </c:ser>
        <c:dLbls>
          <c:showLegendKey val="0"/>
          <c:showVal val="0"/>
          <c:showCatName val="0"/>
          <c:showSerName val="0"/>
          <c:showPercent val="0"/>
          <c:showBubbleSize val="0"/>
        </c:dLbls>
        <c:axId val="472805936"/>
        <c:axId val="1"/>
      </c:scatterChart>
      <c:valAx>
        <c:axId val="472805936"/>
        <c:scaling>
          <c:orientation val="minMax"/>
        </c:scaling>
        <c:delete val="0"/>
        <c:axPos val="b"/>
        <c:title>
          <c:tx>
            <c:rich>
              <a:bodyPr/>
              <a:lstStyle/>
              <a:p>
                <a:pPr>
                  <a:defRPr sz="800" b="0" i="0" u="none" strike="noStrike" baseline="0">
                    <a:solidFill>
                      <a:srgbClr val="000000"/>
                    </a:solidFill>
                    <a:latin typeface="Times New Roman"/>
                    <a:ea typeface="Times New Roman"/>
                    <a:cs typeface="Times New Roman"/>
                  </a:defRPr>
                </a:pPr>
                <a:r>
                  <a:rPr lang="en-US"/>
                  <a:t>Loans/GDP, %</a:t>
                </a:r>
              </a:p>
            </c:rich>
          </c:tx>
          <c:layout>
            <c:manualLayout>
              <c:xMode val="edge"/>
              <c:yMode val="edge"/>
              <c:x val="0.76127320954907163"/>
              <c:y val="0.6157218368795989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crossBetween val="midCat"/>
      </c:valAx>
      <c:valAx>
        <c:axId val="1"/>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Times New Roman"/>
                    <a:ea typeface="Times New Roman"/>
                    <a:cs typeface="Times New Roman"/>
                  </a:defRPr>
                </a:pPr>
                <a:r>
                  <a:rPr lang="en-US"/>
                  <a:t>Growth of loans, %</a:t>
                </a:r>
              </a:p>
            </c:rich>
          </c:tx>
          <c:layout>
            <c:manualLayout>
              <c:xMode val="edge"/>
              <c:yMode val="edge"/>
              <c:x val="8.1168831168831161E-3"/>
              <c:y val="0.1305845532195073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2805936"/>
        <c:crosses val="autoZero"/>
        <c:crossBetween val="midCat"/>
      </c:valAx>
      <c:spPr>
        <a:solidFill>
          <a:srgbClr val="FFFFFF"/>
        </a:solidFill>
        <a:ln w="3175">
          <a:solidFill>
            <a:srgbClr val="808080"/>
          </a:solidFill>
          <a:prstDash val="solid"/>
        </a:ln>
      </c:spPr>
    </c:plotArea>
    <c:legend>
      <c:legendPos val="r"/>
      <c:layout>
        <c:manualLayout>
          <c:xMode val="edge"/>
          <c:yMode val="edge"/>
          <c:x val="0.10610079575596817"/>
          <c:y val="0.64628958764667122"/>
          <c:w val="0.82228116710875332"/>
          <c:h val="0.34061207997594839"/>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29579753942621"/>
          <c:y val="7.2917037541898308E-2"/>
          <c:w val="0.86525022451754696"/>
          <c:h val="0.68229513699919131"/>
        </c:manualLayout>
      </c:layout>
      <c:barChart>
        <c:barDir val="col"/>
        <c:grouping val="percentStacked"/>
        <c:varyColors val="0"/>
        <c:ser>
          <c:idx val="0"/>
          <c:order val="0"/>
          <c:tx>
            <c:strRef>
              <c:f>'Figure 2.1.9'!$B$5</c:f>
              <c:strCache>
                <c:ptCount val="1"/>
                <c:pt idx="0">
                  <c:v>Net foreign liabilities</c:v>
                </c:pt>
              </c:strCache>
            </c:strRef>
          </c:tx>
          <c:spPr>
            <a:solidFill>
              <a:srgbClr val="9999FF"/>
            </a:solidFill>
            <a:ln w="12700">
              <a:solidFill>
                <a:srgbClr val="000000"/>
              </a:solidFill>
              <a:prstDash val="solid"/>
            </a:ln>
          </c:spPr>
          <c:invertIfNegative val="0"/>
          <c:cat>
            <c:strRef>
              <c:f>'Figure 2.1.9'!$C$4:$F$4</c:f>
              <c:strCache>
                <c:ptCount val="4"/>
                <c:pt idx="0">
                  <c:v>2004</c:v>
                </c:pt>
                <c:pt idx="1">
                  <c:v>2005</c:v>
                </c:pt>
                <c:pt idx="2">
                  <c:v>2006</c:v>
                </c:pt>
                <c:pt idx="3">
                  <c:v>9 months 2007</c:v>
                </c:pt>
              </c:strCache>
            </c:strRef>
          </c:cat>
          <c:val>
            <c:numRef>
              <c:f>'Figure 2.1.9'!$C$5:$F$5</c:f>
              <c:numCache>
                <c:formatCode>0.0</c:formatCode>
                <c:ptCount val="4"/>
                <c:pt idx="0">
                  <c:v>-399.60463984230319</c:v>
                </c:pt>
                <c:pt idx="1">
                  <c:v>489.41079313380953</c:v>
                </c:pt>
                <c:pt idx="2">
                  <c:v>-64.898670242417367</c:v>
                </c:pt>
                <c:pt idx="3">
                  <c:v>69.407710186743614</c:v>
                </c:pt>
              </c:numCache>
            </c:numRef>
          </c:val>
          <c:extLst>
            <c:ext xmlns:c16="http://schemas.microsoft.com/office/drawing/2014/chart" uri="{C3380CC4-5D6E-409C-BE32-E72D297353CC}">
              <c16:uniqueId val="{00000000-A240-428D-A4D0-6BED9390BBC4}"/>
            </c:ext>
          </c:extLst>
        </c:ser>
        <c:ser>
          <c:idx val="1"/>
          <c:order val="1"/>
          <c:tx>
            <c:strRef>
              <c:f>'Figure 2.1.9'!$B$6</c:f>
              <c:strCache>
                <c:ptCount val="1"/>
                <c:pt idx="0">
                  <c:v>National Fund</c:v>
                </c:pt>
              </c:strCache>
            </c:strRef>
          </c:tx>
          <c:spPr>
            <a:solidFill>
              <a:srgbClr val="993366"/>
            </a:solidFill>
            <a:ln w="12700">
              <a:solidFill>
                <a:srgbClr val="000000"/>
              </a:solidFill>
              <a:prstDash val="solid"/>
            </a:ln>
          </c:spPr>
          <c:invertIfNegative val="0"/>
          <c:cat>
            <c:strRef>
              <c:f>'Figure 2.1.9'!$C$4:$F$4</c:f>
              <c:strCache>
                <c:ptCount val="4"/>
                <c:pt idx="0">
                  <c:v>2004</c:v>
                </c:pt>
                <c:pt idx="1">
                  <c:v>2005</c:v>
                </c:pt>
                <c:pt idx="2">
                  <c:v>2006</c:v>
                </c:pt>
                <c:pt idx="3">
                  <c:v>9 months 2007</c:v>
                </c:pt>
              </c:strCache>
            </c:strRef>
          </c:cat>
          <c:val>
            <c:numRef>
              <c:f>'Figure 2.1.9'!$C$6:$F$6</c:f>
              <c:numCache>
                <c:formatCode>0.0</c:formatCode>
                <c:ptCount val="4"/>
                <c:pt idx="0">
                  <c:v>-226.42312613935474</c:v>
                </c:pt>
                <c:pt idx="1">
                  <c:v>-326.15063440588983</c:v>
                </c:pt>
                <c:pt idx="2">
                  <c:v>-114.68488944611252</c:v>
                </c:pt>
                <c:pt idx="3">
                  <c:v>-64.142021319227396</c:v>
                </c:pt>
              </c:numCache>
            </c:numRef>
          </c:val>
          <c:extLst>
            <c:ext xmlns:c16="http://schemas.microsoft.com/office/drawing/2014/chart" uri="{C3380CC4-5D6E-409C-BE32-E72D297353CC}">
              <c16:uniqueId val="{00000001-A240-428D-A4D0-6BED9390BBC4}"/>
            </c:ext>
          </c:extLst>
        </c:ser>
        <c:ser>
          <c:idx val="2"/>
          <c:order val="2"/>
          <c:tx>
            <c:strRef>
              <c:f>'Figure 2.1.9'!$B$7</c:f>
              <c:strCache>
                <c:ptCount val="1"/>
                <c:pt idx="0">
                  <c:v>Net assets in Central Government</c:v>
                </c:pt>
              </c:strCache>
            </c:strRef>
          </c:tx>
          <c:spPr>
            <a:solidFill>
              <a:srgbClr val="FFFFCC"/>
            </a:solidFill>
            <a:ln w="12700">
              <a:solidFill>
                <a:srgbClr val="000000"/>
              </a:solidFill>
              <a:prstDash val="solid"/>
            </a:ln>
          </c:spPr>
          <c:invertIfNegative val="0"/>
          <c:cat>
            <c:strRef>
              <c:f>'Figure 2.1.9'!$C$4:$F$4</c:f>
              <c:strCache>
                <c:ptCount val="4"/>
                <c:pt idx="0">
                  <c:v>2004</c:v>
                </c:pt>
                <c:pt idx="1">
                  <c:v>2005</c:v>
                </c:pt>
                <c:pt idx="2">
                  <c:v>2006</c:v>
                </c:pt>
                <c:pt idx="3">
                  <c:v>9 months 2007</c:v>
                </c:pt>
              </c:strCache>
            </c:strRef>
          </c:cat>
          <c:val>
            <c:numRef>
              <c:f>'Figure 2.1.9'!$C$7:$F$7</c:f>
              <c:numCache>
                <c:formatCode>0.0</c:formatCode>
                <c:ptCount val="4"/>
                <c:pt idx="0">
                  <c:v>-65.258643344202255</c:v>
                </c:pt>
                <c:pt idx="1">
                  <c:v>-31.158991629530213</c:v>
                </c:pt>
                <c:pt idx="2">
                  <c:v>26.005747981713284</c:v>
                </c:pt>
                <c:pt idx="3">
                  <c:v>3.4062675322593572</c:v>
                </c:pt>
              </c:numCache>
            </c:numRef>
          </c:val>
          <c:extLst>
            <c:ext xmlns:c16="http://schemas.microsoft.com/office/drawing/2014/chart" uri="{C3380CC4-5D6E-409C-BE32-E72D297353CC}">
              <c16:uniqueId val="{00000002-A240-428D-A4D0-6BED9390BBC4}"/>
            </c:ext>
          </c:extLst>
        </c:ser>
        <c:ser>
          <c:idx val="3"/>
          <c:order val="3"/>
          <c:tx>
            <c:strRef>
              <c:f>'Figure 2.1.9'!$B$8</c:f>
              <c:strCache>
                <c:ptCount val="1"/>
                <c:pt idx="0">
                  <c:v>Liabilities included in broad money</c:v>
                </c:pt>
              </c:strCache>
            </c:strRef>
          </c:tx>
          <c:spPr>
            <a:solidFill>
              <a:srgbClr val="CCFFFF"/>
            </a:solidFill>
            <a:ln w="12700">
              <a:solidFill>
                <a:srgbClr val="000000"/>
              </a:solidFill>
              <a:prstDash val="solid"/>
            </a:ln>
          </c:spPr>
          <c:invertIfNegative val="0"/>
          <c:cat>
            <c:strRef>
              <c:f>'Figure 2.1.9'!$C$4:$F$4</c:f>
              <c:strCache>
                <c:ptCount val="4"/>
                <c:pt idx="0">
                  <c:v>2004</c:v>
                </c:pt>
                <c:pt idx="1">
                  <c:v>2005</c:v>
                </c:pt>
                <c:pt idx="2">
                  <c:v>2006</c:v>
                </c:pt>
                <c:pt idx="3">
                  <c:v>9 months 2007</c:v>
                </c:pt>
              </c:strCache>
            </c:strRef>
          </c:cat>
          <c:val>
            <c:numRef>
              <c:f>'Figure 2.1.9'!$C$8:$F$8</c:f>
              <c:numCache>
                <c:formatCode>0.0</c:formatCode>
                <c:ptCount val="4"/>
                <c:pt idx="0">
                  <c:v>736.90310985277313</c:v>
                </c:pt>
                <c:pt idx="1">
                  <c:v>237.36204367456543</c:v>
                </c:pt>
                <c:pt idx="2">
                  <c:v>246.96073967649289</c:v>
                </c:pt>
                <c:pt idx="3">
                  <c:v>110.47527450508936</c:v>
                </c:pt>
              </c:numCache>
            </c:numRef>
          </c:val>
          <c:extLst>
            <c:ext xmlns:c16="http://schemas.microsoft.com/office/drawing/2014/chart" uri="{C3380CC4-5D6E-409C-BE32-E72D297353CC}">
              <c16:uniqueId val="{00000003-A240-428D-A4D0-6BED9390BBC4}"/>
            </c:ext>
          </c:extLst>
        </c:ser>
        <c:ser>
          <c:idx val="4"/>
          <c:order val="4"/>
          <c:tx>
            <c:strRef>
              <c:f>'Figure 2.1.9'!$B$9</c:f>
              <c:strCache>
                <c:ptCount val="1"/>
                <c:pt idx="0">
                  <c:v>Liabilities excluded from broad money</c:v>
                </c:pt>
              </c:strCache>
            </c:strRef>
          </c:tx>
          <c:spPr>
            <a:solidFill>
              <a:srgbClr val="660066"/>
            </a:solidFill>
            <a:ln w="12700">
              <a:solidFill>
                <a:srgbClr val="000000"/>
              </a:solidFill>
              <a:prstDash val="solid"/>
            </a:ln>
          </c:spPr>
          <c:invertIfNegative val="0"/>
          <c:cat>
            <c:strRef>
              <c:f>'Figure 2.1.9'!$C$4:$F$4</c:f>
              <c:strCache>
                <c:ptCount val="4"/>
                <c:pt idx="0">
                  <c:v>2004</c:v>
                </c:pt>
                <c:pt idx="1">
                  <c:v>2005</c:v>
                </c:pt>
                <c:pt idx="2">
                  <c:v>2006</c:v>
                </c:pt>
                <c:pt idx="3">
                  <c:v>9 months 2007</c:v>
                </c:pt>
              </c:strCache>
            </c:strRef>
          </c:cat>
          <c:val>
            <c:numRef>
              <c:f>'Figure 2.1.9'!$C$9:$F$9</c:f>
              <c:numCache>
                <c:formatCode>0.0</c:formatCode>
                <c:ptCount val="4"/>
                <c:pt idx="0">
                  <c:v>2.1862150490203471</c:v>
                </c:pt>
                <c:pt idx="1">
                  <c:v>11.458984900978777</c:v>
                </c:pt>
                <c:pt idx="2">
                  <c:v>14.765633342848453</c:v>
                </c:pt>
                <c:pt idx="3">
                  <c:v>-1.0018433918409875</c:v>
                </c:pt>
              </c:numCache>
            </c:numRef>
          </c:val>
          <c:extLst>
            <c:ext xmlns:c16="http://schemas.microsoft.com/office/drawing/2014/chart" uri="{C3380CC4-5D6E-409C-BE32-E72D297353CC}">
              <c16:uniqueId val="{00000004-A240-428D-A4D0-6BED9390BBC4}"/>
            </c:ext>
          </c:extLst>
        </c:ser>
        <c:ser>
          <c:idx val="5"/>
          <c:order val="5"/>
          <c:tx>
            <c:strRef>
              <c:f>'Figure 2.1.9'!$B$10</c:f>
              <c:strCache>
                <c:ptCount val="1"/>
                <c:pt idx="0">
                  <c:v>Other accounts payable</c:v>
                </c:pt>
              </c:strCache>
            </c:strRef>
          </c:tx>
          <c:spPr>
            <a:solidFill>
              <a:srgbClr val="FF8080"/>
            </a:solidFill>
            <a:ln w="12700">
              <a:solidFill>
                <a:srgbClr val="000000"/>
              </a:solidFill>
              <a:prstDash val="solid"/>
            </a:ln>
          </c:spPr>
          <c:invertIfNegative val="0"/>
          <c:cat>
            <c:strRef>
              <c:f>'Figure 2.1.9'!$C$4:$F$4</c:f>
              <c:strCache>
                <c:ptCount val="4"/>
                <c:pt idx="0">
                  <c:v>2004</c:v>
                </c:pt>
                <c:pt idx="1">
                  <c:v>2005</c:v>
                </c:pt>
                <c:pt idx="2">
                  <c:v>2006</c:v>
                </c:pt>
                <c:pt idx="3">
                  <c:v>9 months 2007</c:v>
                </c:pt>
              </c:strCache>
            </c:strRef>
          </c:cat>
          <c:val>
            <c:numRef>
              <c:f>'Figure 2.1.9'!$C$10:$F$10</c:f>
              <c:numCache>
                <c:formatCode>0.0</c:formatCode>
                <c:ptCount val="4"/>
                <c:pt idx="0">
                  <c:v>-1.054333837705252</c:v>
                </c:pt>
                <c:pt idx="1">
                  <c:v>4.5446993647809588</c:v>
                </c:pt>
                <c:pt idx="2">
                  <c:v>1.2432166173157222</c:v>
                </c:pt>
                <c:pt idx="3">
                  <c:v>0.3286046325238437</c:v>
                </c:pt>
              </c:numCache>
            </c:numRef>
          </c:val>
          <c:extLst>
            <c:ext xmlns:c16="http://schemas.microsoft.com/office/drawing/2014/chart" uri="{C3380CC4-5D6E-409C-BE32-E72D297353CC}">
              <c16:uniqueId val="{00000005-A240-428D-A4D0-6BED9390BBC4}"/>
            </c:ext>
          </c:extLst>
        </c:ser>
        <c:dLbls>
          <c:showLegendKey val="0"/>
          <c:showVal val="0"/>
          <c:showCatName val="0"/>
          <c:showSerName val="0"/>
          <c:showPercent val="0"/>
          <c:showBubbleSize val="0"/>
        </c:dLbls>
        <c:gapWidth val="150"/>
        <c:overlap val="100"/>
        <c:axId val="472802656"/>
        <c:axId val="1"/>
      </c:barChart>
      <c:catAx>
        <c:axId val="472802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2802656"/>
        <c:crosses val="autoZero"/>
        <c:crossBetween val="between"/>
      </c:valAx>
      <c:spPr>
        <a:solidFill>
          <a:srgbClr val="FFFFFF"/>
        </a:solidFill>
        <a:ln w="12700">
          <a:solidFill>
            <a:srgbClr val="808080"/>
          </a:solidFill>
          <a:prstDash val="solid"/>
        </a:ln>
      </c:spPr>
    </c:plotArea>
    <c:legend>
      <c:legendPos val="b"/>
      <c:layout>
        <c:manualLayout>
          <c:xMode val="edge"/>
          <c:yMode val="edge"/>
          <c:x val="1.1820358258436435E-2"/>
          <c:y val="0.77604561383877479"/>
          <c:w val="0.98108973545022404"/>
          <c:h val="0.2083343929768523"/>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57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39"/>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8.1250165303884486E-2"/>
          <c:y val="2.371546078978197E-2"/>
          <c:w val="0.91250185648977966"/>
          <c:h val="0.64427001812241025"/>
        </c:manualLayout>
      </c:layout>
      <c:bar3DChart>
        <c:barDir val="col"/>
        <c:grouping val="clustered"/>
        <c:varyColors val="0"/>
        <c:ser>
          <c:idx val="0"/>
          <c:order val="0"/>
          <c:tx>
            <c:strRef>
              <c:f>'Figure 2.1.10'!$C$4</c:f>
              <c:strCache>
                <c:ptCount val="1"/>
                <c:pt idx="0">
                  <c:v>Share of loans in the sector (% to total)</c:v>
                </c:pt>
              </c:strCache>
            </c:strRef>
          </c:tx>
          <c:spPr>
            <a:solidFill>
              <a:srgbClr val="9999FF"/>
            </a:solidFill>
            <a:ln w="12700">
              <a:solidFill>
                <a:srgbClr val="000000"/>
              </a:solidFill>
              <a:prstDash val="solid"/>
            </a:ln>
          </c:spPr>
          <c:invertIfNegative val="0"/>
          <c:dLbls>
            <c:dLbl>
              <c:idx val="0"/>
              <c:layout>
                <c:manualLayout>
                  <c:xMode val="edge"/>
                  <c:yMode val="edge"/>
                  <c:x val="0.14166695488882425"/>
                  <c:y val="0.49407209978712441"/>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47-4F37-93D5-82857DE34B76}"/>
                </c:ext>
              </c:extLst>
            </c:dLbl>
            <c:dLbl>
              <c:idx val="1"/>
              <c:layout>
                <c:manualLayout>
                  <c:xMode val="edge"/>
                  <c:yMode val="edge"/>
                  <c:x val="0.27291722191817608"/>
                  <c:y val="0.4150205638211845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47-4F37-93D5-82857DE34B76}"/>
                </c:ext>
              </c:extLst>
            </c:dLbl>
            <c:dLbl>
              <c:idx val="2"/>
              <c:layout>
                <c:manualLayout>
                  <c:xMode val="edge"/>
                  <c:yMode val="edge"/>
                  <c:x val="0.41458417680700033"/>
                  <c:y val="4.3478344781266949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47-4F37-93D5-82857DE34B76}"/>
                </c:ext>
              </c:extLst>
            </c:dLbl>
            <c:dLbl>
              <c:idx val="3"/>
              <c:layout>
                <c:manualLayout>
                  <c:xMode val="edge"/>
                  <c:yMode val="edge"/>
                  <c:x val="0.55208445655203564"/>
                  <c:y val="0.15810307193187981"/>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447-4F37-93D5-82857DE34B76}"/>
                </c:ext>
              </c:extLst>
            </c:dLbl>
            <c:dLbl>
              <c:idx val="4"/>
              <c:layout>
                <c:manualLayout>
                  <c:xMode val="edge"/>
                  <c:yMode val="edge"/>
                  <c:x val="0.6770847108657041"/>
                  <c:y val="0.4782617925939364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47-4F37-93D5-82857DE34B76}"/>
                </c:ext>
              </c:extLst>
            </c:dLbl>
            <c:dLbl>
              <c:idx val="5"/>
              <c:layout>
                <c:manualLayout>
                  <c:xMode val="edge"/>
                  <c:yMode val="edge"/>
                  <c:x val="0.81250165303884492"/>
                  <c:y val="0.51778756057690634"/>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47-4F37-93D5-82857DE34B76}"/>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2.1.10'!$B$5:$B$10</c:f>
              <c:strCache>
                <c:ptCount val="6"/>
                <c:pt idx="0">
                  <c:v>Mining</c:v>
                </c:pt>
                <c:pt idx="1">
                  <c:v>Manufacturing </c:v>
                </c:pt>
                <c:pt idx="2">
                  <c:v>Trade</c:v>
                </c:pt>
                <c:pt idx="3">
                  <c:v>Construction</c:v>
                </c:pt>
                <c:pt idx="4">
                  <c:v>Agriculture</c:v>
                </c:pt>
                <c:pt idx="5">
                  <c:v>Transport and communications</c:v>
                </c:pt>
              </c:strCache>
            </c:strRef>
          </c:cat>
          <c:val>
            <c:numRef>
              <c:f>'Figure 2.1.10'!$C$5:$C$10</c:f>
              <c:numCache>
                <c:formatCode>0.00</c:formatCode>
                <c:ptCount val="6"/>
                <c:pt idx="0">
                  <c:v>2.8</c:v>
                </c:pt>
                <c:pt idx="1">
                  <c:v>6.1</c:v>
                </c:pt>
                <c:pt idx="2">
                  <c:v>21.5</c:v>
                </c:pt>
                <c:pt idx="3">
                  <c:v>16.7</c:v>
                </c:pt>
                <c:pt idx="4">
                  <c:v>3.4</c:v>
                </c:pt>
                <c:pt idx="5">
                  <c:v>2.4</c:v>
                </c:pt>
              </c:numCache>
            </c:numRef>
          </c:val>
          <c:extLst>
            <c:ext xmlns:c16="http://schemas.microsoft.com/office/drawing/2014/chart" uri="{C3380CC4-5D6E-409C-BE32-E72D297353CC}">
              <c16:uniqueId val="{00000006-1447-4F37-93D5-82857DE34B76}"/>
            </c:ext>
          </c:extLst>
        </c:ser>
        <c:ser>
          <c:idx val="1"/>
          <c:order val="1"/>
          <c:tx>
            <c:strRef>
              <c:f>'Figure 2.1.10'!$D$4</c:f>
              <c:strCache>
                <c:ptCount val="1"/>
                <c:pt idx="0">
                  <c:v>Share of fixed capital investments of the sector (% to total)</c:v>
                </c:pt>
              </c:strCache>
            </c:strRef>
          </c:tx>
          <c:spPr>
            <a:solidFill>
              <a:srgbClr val="993366"/>
            </a:solidFill>
            <a:ln w="12700">
              <a:solidFill>
                <a:srgbClr val="000000"/>
              </a:solidFill>
              <a:prstDash val="solid"/>
            </a:ln>
          </c:spPr>
          <c:invertIfNegative val="0"/>
          <c:dLbls>
            <c:dLbl>
              <c:idx val="0"/>
              <c:layout>
                <c:manualLayout>
                  <c:xMode val="edge"/>
                  <c:yMode val="edge"/>
                  <c:x val="0.18125036875481926"/>
                  <c:y val="2.7668037588078967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447-4F37-93D5-82857DE34B76}"/>
                </c:ext>
              </c:extLst>
            </c:dLbl>
            <c:dLbl>
              <c:idx val="1"/>
              <c:layout>
                <c:manualLayout>
                  <c:xMode val="edge"/>
                  <c:yMode val="edge"/>
                  <c:x val="0.29791727278090979"/>
                  <c:y val="0.3003958366705716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447-4F37-93D5-82857DE34B76}"/>
                </c:ext>
              </c:extLst>
            </c:dLbl>
            <c:dLbl>
              <c:idx val="2"/>
              <c:layout>
                <c:manualLayout>
                  <c:xMode val="edge"/>
                  <c:yMode val="edge"/>
                  <c:x val="0.45625092824488983"/>
                  <c:y val="0.50197725338371835"/>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447-4F37-93D5-82857DE34B76}"/>
                </c:ext>
              </c:extLst>
            </c:dLbl>
            <c:dLbl>
              <c:idx val="3"/>
              <c:layout>
                <c:manualLayout>
                  <c:xMode val="edge"/>
                  <c:yMode val="edge"/>
                  <c:x val="0.60833457099318644"/>
                  <c:y val="0.24505976149441369"/>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47-4F37-93D5-82857DE34B76}"/>
                </c:ext>
              </c:extLst>
            </c:dLbl>
            <c:dLbl>
              <c:idx val="4"/>
              <c:layout>
                <c:manualLayout>
                  <c:xMode val="edge"/>
                  <c:yMode val="edge"/>
                  <c:x val="0.72500147501927703"/>
                  <c:y val="0.51778756057690634"/>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47-4F37-93D5-82857DE34B76}"/>
                </c:ext>
              </c:extLst>
            </c:dLbl>
            <c:dLbl>
              <c:idx val="5"/>
              <c:layout>
                <c:manualLayout>
                  <c:xMode val="edge"/>
                  <c:yMode val="edge"/>
                  <c:x val="0.83541836632968414"/>
                  <c:y val="0.41897314061948149"/>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447-4F37-93D5-82857DE34B76}"/>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2.1.10'!$B$5:$B$10</c:f>
              <c:strCache>
                <c:ptCount val="6"/>
                <c:pt idx="0">
                  <c:v>Mining</c:v>
                </c:pt>
                <c:pt idx="1">
                  <c:v>Manufacturing </c:v>
                </c:pt>
                <c:pt idx="2">
                  <c:v>Trade</c:v>
                </c:pt>
                <c:pt idx="3">
                  <c:v>Construction</c:v>
                </c:pt>
                <c:pt idx="4">
                  <c:v>Agriculture</c:v>
                </c:pt>
                <c:pt idx="5">
                  <c:v>Transport and communications</c:v>
                </c:pt>
              </c:strCache>
            </c:strRef>
          </c:cat>
          <c:val>
            <c:numRef>
              <c:f>'Figure 2.1.10'!$D$5:$D$10</c:f>
              <c:numCache>
                <c:formatCode>0.00</c:formatCode>
                <c:ptCount val="6"/>
                <c:pt idx="0">
                  <c:v>23</c:v>
                </c:pt>
                <c:pt idx="1">
                  <c:v>10.5</c:v>
                </c:pt>
                <c:pt idx="2">
                  <c:v>2.4</c:v>
                </c:pt>
                <c:pt idx="3">
                  <c:v>13.6</c:v>
                </c:pt>
                <c:pt idx="4">
                  <c:v>1.2</c:v>
                </c:pt>
                <c:pt idx="5">
                  <c:v>5.9</c:v>
                </c:pt>
              </c:numCache>
            </c:numRef>
          </c:val>
          <c:extLst>
            <c:ext xmlns:c16="http://schemas.microsoft.com/office/drawing/2014/chart" uri="{C3380CC4-5D6E-409C-BE32-E72D297353CC}">
              <c16:uniqueId val="{0000000D-1447-4F37-93D5-82857DE34B76}"/>
            </c:ext>
          </c:extLst>
        </c:ser>
        <c:ser>
          <c:idx val="2"/>
          <c:order val="2"/>
          <c:tx>
            <c:strRef>
              <c:f>'Figure 2.1.10'!$E$4</c:f>
              <c:strCache>
                <c:ptCount val="1"/>
                <c:pt idx="0">
                  <c:v>Share of the sector (% to GDP_2006)</c:v>
                </c:pt>
              </c:strCache>
            </c:strRef>
          </c:tx>
          <c:spPr>
            <a:solidFill>
              <a:srgbClr val="FFFFCC"/>
            </a:solidFill>
            <a:ln w="12700">
              <a:solidFill>
                <a:srgbClr val="000000"/>
              </a:solidFill>
              <a:prstDash val="solid"/>
            </a:ln>
          </c:spPr>
          <c:invertIfNegative val="0"/>
          <c:dLbls>
            <c:dLbl>
              <c:idx val="0"/>
              <c:layout>
                <c:manualLayout>
                  <c:xMode val="edge"/>
                  <c:yMode val="edge"/>
                  <c:x val="0.22291712019270873"/>
                  <c:y val="0.17786595592336479"/>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447-4F37-93D5-82857DE34B76}"/>
                </c:ext>
              </c:extLst>
            </c:dLbl>
            <c:dLbl>
              <c:idx val="1"/>
              <c:layout>
                <c:manualLayout>
                  <c:xMode val="edge"/>
                  <c:yMode val="edge"/>
                  <c:x val="0.35625072479395509"/>
                  <c:y val="0.2924906830739776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447-4F37-93D5-82857DE34B76}"/>
                </c:ext>
              </c:extLst>
            </c:dLbl>
            <c:dLbl>
              <c:idx val="2"/>
              <c:layout>
                <c:manualLayout>
                  <c:xMode val="edge"/>
                  <c:yMode val="edge"/>
                  <c:x val="0.48541765425141248"/>
                  <c:y val="0.26087006868760171"/>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447-4F37-93D5-82857DE34B76}"/>
                </c:ext>
              </c:extLst>
            </c:dLbl>
            <c:dLbl>
              <c:idx val="3"/>
              <c:layout>
                <c:manualLayout>
                  <c:xMode val="edge"/>
                  <c:yMode val="edge"/>
                  <c:x val="0.6479179848591814"/>
                  <c:y val="0.34387418145183857"/>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447-4F37-93D5-82857DE34B76}"/>
                </c:ext>
              </c:extLst>
            </c:dLbl>
            <c:dLbl>
              <c:idx val="4"/>
              <c:layout>
                <c:manualLayout>
                  <c:xMode val="edge"/>
                  <c:yMode val="edge"/>
                  <c:x val="0.75833487616958861"/>
                  <c:y val="0.42687829421607548"/>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447-4F37-93D5-82857DE34B76}"/>
                </c:ext>
              </c:extLst>
            </c:dLbl>
            <c:dLbl>
              <c:idx val="5"/>
              <c:layout>
                <c:manualLayout>
                  <c:xMode val="edge"/>
                  <c:yMode val="edge"/>
                  <c:x val="0.88125179291136257"/>
                  <c:y val="0.26482264548589868"/>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447-4F37-93D5-82857DE34B76}"/>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2.1.10'!$B$5:$B$10</c:f>
              <c:strCache>
                <c:ptCount val="6"/>
                <c:pt idx="0">
                  <c:v>Mining</c:v>
                </c:pt>
                <c:pt idx="1">
                  <c:v>Manufacturing </c:v>
                </c:pt>
                <c:pt idx="2">
                  <c:v>Trade</c:v>
                </c:pt>
                <c:pt idx="3">
                  <c:v>Construction</c:v>
                </c:pt>
                <c:pt idx="4">
                  <c:v>Agriculture</c:v>
                </c:pt>
                <c:pt idx="5">
                  <c:v>Transport and communications</c:v>
                </c:pt>
              </c:strCache>
            </c:strRef>
          </c:cat>
          <c:val>
            <c:numRef>
              <c:f>'Figure 2.1.10'!$E$5:$E$10</c:f>
              <c:numCache>
                <c:formatCode>0.00</c:formatCode>
                <c:ptCount val="6"/>
                <c:pt idx="0">
                  <c:v>16.100000000000001</c:v>
                </c:pt>
                <c:pt idx="1">
                  <c:v>11.6</c:v>
                </c:pt>
                <c:pt idx="2">
                  <c:v>11.4</c:v>
                </c:pt>
                <c:pt idx="3">
                  <c:v>9.8000000000000007</c:v>
                </c:pt>
                <c:pt idx="4">
                  <c:v>5.5</c:v>
                </c:pt>
                <c:pt idx="5">
                  <c:v>11.5</c:v>
                </c:pt>
              </c:numCache>
            </c:numRef>
          </c:val>
          <c:extLst>
            <c:ext xmlns:c16="http://schemas.microsoft.com/office/drawing/2014/chart" uri="{C3380CC4-5D6E-409C-BE32-E72D297353CC}">
              <c16:uniqueId val="{00000014-1447-4F37-93D5-82857DE34B76}"/>
            </c:ext>
          </c:extLst>
        </c:ser>
        <c:dLbls>
          <c:showLegendKey val="0"/>
          <c:showVal val="0"/>
          <c:showCatName val="0"/>
          <c:showSerName val="0"/>
          <c:showPercent val="0"/>
          <c:showBubbleSize val="0"/>
        </c:dLbls>
        <c:gapWidth val="150"/>
        <c:shape val="box"/>
        <c:axId val="471575800"/>
        <c:axId val="1"/>
        <c:axId val="0"/>
      </c:bar3DChart>
      <c:catAx>
        <c:axId val="47157580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1575800"/>
        <c:crosses val="autoZero"/>
        <c:crossBetween val="between"/>
      </c:valAx>
      <c:spPr>
        <a:noFill/>
        <a:ln w="25400">
          <a:noFill/>
        </a:ln>
      </c:spPr>
    </c:plotArea>
    <c:legend>
      <c:legendPos val="r"/>
      <c:layout>
        <c:manualLayout>
          <c:xMode val="edge"/>
          <c:yMode val="edge"/>
          <c:x val="3.1250063578417114E-2"/>
          <c:y val="0.806325666852587"/>
          <c:w val="0.9562519454995636"/>
          <c:h val="0.18181853272166179"/>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976278489221051E-2"/>
          <c:y val="5.8365758754863814E-2"/>
          <c:w val="0.91283747340954446"/>
          <c:h val="0.79377431906614782"/>
        </c:manualLayout>
      </c:layout>
      <c:barChart>
        <c:barDir val="col"/>
        <c:grouping val="clustered"/>
        <c:varyColors val="0"/>
        <c:ser>
          <c:idx val="0"/>
          <c:order val="0"/>
          <c:tx>
            <c:strRef>
              <c:f>'Figure 1.1.3'!$C$4</c:f>
              <c:strCache>
                <c:ptCount val="1"/>
                <c:pt idx="0">
                  <c:v>USA</c:v>
                </c:pt>
              </c:strCache>
            </c:strRef>
          </c:tx>
          <c:spPr>
            <a:solidFill>
              <a:srgbClr val="FF6600"/>
            </a:solidFill>
            <a:ln w="12700">
              <a:solidFill>
                <a:srgbClr val="000000"/>
              </a:solidFill>
              <a:prstDash val="solid"/>
            </a:ln>
          </c:spPr>
          <c:invertIfNegative val="0"/>
          <c:cat>
            <c:strRef>
              <c:f>'Figure 1.1.3'!$B$6:$B$12</c:f>
              <c:strCache>
                <c:ptCount val="7"/>
                <c:pt idx="0">
                  <c:v>2002</c:v>
                </c:pt>
                <c:pt idx="1">
                  <c:v>2003</c:v>
                </c:pt>
                <c:pt idx="2">
                  <c:v>2004</c:v>
                </c:pt>
                <c:pt idx="3">
                  <c:v>2005</c:v>
                </c:pt>
                <c:pt idx="4">
                  <c:v>2006</c:v>
                </c:pt>
                <c:pt idx="5">
                  <c:v>2007*</c:v>
                </c:pt>
                <c:pt idx="6">
                  <c:v>2008*</c:v>
                </c:pt>
              </c:strCache>
            </c:strRef>
          </c:cat>
          <c:val>
            <c:numRef>
              <c:f>'Figure 1.1.3'!$C$6:$C$12</c:f>
              <c:numCache>
                <c:formatCode>0.00</c:formatCode>
                <c:ptCount val="7"/>
                <c:pt idx="0">
                  <c:v>-4.4000000000000004</c:v>
                </c:pt>
                <c:pt idx="1">
                  <c:v>-4.8</c:v>
                </c:pt>
                <c:pt idx="2">
                  <c:v>-5.5</c:v>
                </c:pt>
                <c:pt idx="3">
                  <c:v>-6.1</c:v>
                </c:pt>
                <c:pt idx="4">
                  <c:v>-6.2</c:v>
                </c:pt>
                <c:pt idx="5">
                  <c:v>-5.7</c:v>
                </c:pt>
                <c:pt idx="6">
                  <c:v>-5.5</c:v>
                </c:pt>
              </c:numCache>
            </c:numRef>
          </c:val>
          <c:extLst>
            <c:ext xmlns:c16="http://schemas.microsoft.com/office/drawing/2014/chart" uri="{C3380CC4-5D6E-409C-BE32-E72D297353CC}">
              <c16:uniqueId val="{00000000-E899-4012-96CB-5EFF33A2429C}"/>
            </c:ext>
          </c:extLst>
        </c:ser>
        <c:ser>
          <c:idx val="1"/>
          <c:order val="1"/>
          <c:tx>
            <c:strRef>
              <c:f>'Figure 1.1.3'!$D$4</c:f>
              <c:strCache>
                <c:ptCount val="1"/>
                <c:pt idx="0">
                  <c:v>Japan</c:v>
                </c:pt>
              </c:strCache>
            </c:strRef>
          </c:tx>
          <c:spPr>
            <a:solidFill>
              <a:srgbClr val="993366"/>
            </a:solidFill>
            <a:ln w="12700">
              <a:solidFill>
                <a:srgbClr val="000000"/>
              </a:solidFill>
              <a:prstDash val="solid"/>
            </a:ln>
          </c:spPr>
          <c:invertIfNegative val="0"/>
          <c:cat>
            <c:strRef>
              <c:f>'Figure 1.1.3'!$B$6:$B$12</c:f>
              <c:strCache>
                <c:ptCount val="7"/>
                <c:pt idx="0">
                  <c:v>2002</c:v>
                </c:pt>
                <c:pt idx="1">
                  <c:v>2003</c:v>
                </c:pt>
                <c:pt idx="2">
                  <c:v>2004</c:v>
                </c:pt>
                <c:pt idx="3">
                  <c:v>2005</c:v>
                </c:pt>
                <c:pt idx="4">
                  <c:v>2006</c:v>
                </c:pt>
                <c:pt idx="5">
                  <c:v>2007*</c:v>
                </c:pt>
                <c:pt idx="6">
                  <c:v>2008*</c:v>
                </c:pt>
              </c:strCache>
            </c:strRef>
          </c:cat>
          <c:val>
            <c:numRef>
              <c:f>'Figure 1.1.3'!$D$6:$D$12</c:f>
              <c:numCache>
                <c:formatCode>0.00</c:formatCode>
                <c:ptCount val="7"/>
                <c:pt idx="0">
                  <c:v>2.9</c:v>
                </c:pt>
                <c:pt idx="1">
                  <c:v>3.2</c:v>
                </c:pt>
                <c:pt idx="2">
                  <c:v>3.7</c:v>
                </c:pt>
                <c:pt idx="3">
                  <c:v>3.6</c:v>
                </c:pt>
                <c:pt idx="4">
                  <c:v>3.9</c:v>
                </c:pt>
                <c:pt idx="5">
                  <c:v>4.5</c:v>
                </c:pt>
                <c:pt idx="6">
                  <c:v>4.3</c:v>
                </c:pt>
              </c:numCache>
            </c:numRef>
          </c:val>
          <c:extLst>
            <c:ext xmlns:c16="http://schemas.microsoft.com/office/drawing/2014/chart" uri="{C3380CC4-5D6E-409C-BE32-E72D297353CC}">
              <c16:uniqueId val="{00000001-E899-4012-96CB-5EFF33A2429C}"/>
            </c:ext>
          </c:extLst>
        </c:ser>
        <c:ser>
          <c:idx val="2"/>
          <c:order val="2"/>
          <c:tx>
            <c:strRef>
              <c:f>'Figure 1.1.3'!$E$4</c:f>
              <c:strCache>
                <c:ptCount val="1"/>
                <c:pt idx="0">
                  <c:v>European Union</c:v>
                </c:pt>
              </c:strCache>
            </c:strRef>
          </c:tx>
          <c:spPr>
            <a:solidFill>
              <a:srgbClr val="FFFF00"/>
            </a:solidFill>
            <a:ln w="12700">
              <a:solidFill>
                <a:srgbClr val="000000"/>
              </a:solidFill>
              <a:prstDash val="solid"/>
            </a:ln>
          </c:spPr>
          <c:invertIfNegative val="0"/>
          <c:cat>
            <c:strRef>
              <c:f>'Figure 1.1.3'!$B$6:$B$12</c:f>
              <c:strCache>
                <c:ptCount val="7"/>
                <c:pt idx="0">
                  <c:v>2002</c:v>
                </c:pt>
                <c:pt idx="1">
                  <c:v>2003</c:v>
                </c:pt>
                <c:pt idx="2">
                  <c:v>2004</c:v>
                </c:pt>
                <c:pt idx="3">
                  <c:v>2005</c:v>
                </c:pt>
                <c:pt idx="4">
                  <c:v>2006</c:v>
                </c:pt>
                <c:pt idx="5">
                  <c:v>2007*</c:v>
                </c:pt>
                <c:pt idx="6">
                  <c:v>2008*</c:v>
                </c:pt>
              </c:strCache>
            </c:strRef>
          </c:cat>
          <c:val>
            <c:numRef>
              <c:f>'Figure 1.1.3'!$E$6:$E$12</c:f>
              <c:numCache>
                <c:formatCode>0.00</c:formatCode>
                <c:ptCount val="7"/>
                <c:pt idx="0">
                  <c:v>0.2</c:v>
                </c:pt>
                <c:pt idx="1">
                  <c:v>0.2</c:v>
                </c:pt>
                <c:pt idx="2">
                  <c:v>0.5</c:v>
                </c:pt>
                <c:pt idx="3">
                  <c:v>-0.2</c:v>
                </c:pt>
                <c:pt idx="4">
                  <c:v>-0.7</c:v>
                </c:pt>
                <c:pt idx="5">
                  <c:v>-1</c:v>
                </c:pt>
                <c:pt idx="6">
                  <c:v>-1.2</c:v>
                </c:pt>
              </c:numCache>
            </c:numRef>
          </c:val>
          <c:extLst>
            <c:ext xmlns:c16="http://schemas.microsoft.com/office/drawing/2014/chart" uri="{C3380CC4-5D6E-409C-BE32-E72D297353CC}">
              <c16:uniqueId val="{00000002-E899-4012-96CB-5EFF33A2429C}"/>
            </c:ext>
          </c:extLst>
        </c:ser>
        <c:ser>
          <c:idx val="3"/>
          <c:order val="3"/>
          <c:tx>
            <c:strRef>
              <c:f>'Figure 1.1.3'!$F$4</c:f>
              <c:strCache>
                <c:ptCount val="1"/>
                <c:pt idx="0">
                  <c:v>China</c:v>
                </c:pt>
              </c:strCache>
            </c:strRef>
          </c:tx>
          <c:spPr>
            <a:solidFill>
              <a:srgbClr val="008000"/>
            </a:solidFill>
            <a:ln w="12700">
              <a:solidFill>
                <a:srgbClr val="000000"/>
              </a:solidFill>
              <a:prstDash val="solid"/>
            </a:ln>
          </c:spPr>
          <c:invertIfNegative val="0"/>
          <c:cat>
            <c:strRef>
              <c:f>'Figure 1.1.3'!$B$6:$B$12</c:f>
              <c:strCache>
                <c:ptCount val="7"/>
                <c:pt idx="0">
                  <c:v>2002</c:v>
                </c:pt>
                <c:pt idx="1">
                  <c:v>2003</c:v>
                </c:pt>
                <c:pt idx="2">
                  <c:v>2004</c:v>
                </c:pt>
                <c:pt idx="3">
                  <c:v>2005</c:v>
                </c:pt>
                <c:pt idx="4">
                  <c:v>2006</c:v>
                </c:pt>
                <c:pt idx="5">
                  <c:v>2007*</c:v>
                </c:pt>
                <c:pt idx="6">
                  <c:v>2008*</c:v>
                </c:pt>
              </c:strCache>
            </c:strRef>
          </c:cat>
          <c:val>
            <c:numRef>
              <c:f>'Figure 1.1.3'!$F$6:$F$12</c:f>
              <c:numCache>
                <c:formatCode>0.00</c:formatCode>
                <c:ptCount val="7"/>
                <c:pt idx="0">
                  <c:v>2.4</c:v>
                </c:pt>
                <c:pt idx="1">
                  <c:v>2.8</c:v>
                </c:pt>
                <c:pt idx="2">
                  <c:v>3.6</c:v>
                </c:pt>
                <c:pt idx="3">
                  <c:v>7.2</c:v>
                </c:pt>
                <c:pt idx="4">
                  <c:v>9.4</c:v>
                </c:pt>
                <c:pt idx="5">
                  <c:v>11.7</c:v>
                </c:pt>
                <c:pt idx="6">
                  <c:v>12.2</c:v>
                </c:pt>
              </c:numCache>
            </c:numRef>
          </c:val>
          <c:extLst>
            <c:ext xmlns:c16="http://schemas.microsoft.com/office/drawing/2014/chart" uri="{C3380CC4-5D6E-409C-BE32-E72D297353CC}">
              <c16:uniqueId val="{00000003-E899-4012-96CB-5EFF33A2429C}"/>
            </c:ext>
          </c:extLst>
        </c:ser>
        <c:ser>
          <c:idx val="4"/>
          <c:order val="4"/>
          <c:tx>
            <c:strRef>
              <c:f>'Figure 1.1.3'!$G$4</c:f>
              <c:strCache>
                <c:ptCount val="1"/>
                <c:pt idx="0">
                  <c:v>Russia</c:v>
                </c:pt>
              </c:strCache>
            </c:strRef>
          </c:tx>
          <c:spPr>
            <a:solidFill>
              <a:srgbClr val="FF99CC"/>
            </a:solidFill>
            <a:ln w="12700">
              <a:solidFill>
                <a:srgbClr val="000000"/>
              </a:solidFill>
              <a:prstDash val="solid"/>
            </a:ln>
          </c:spPr>
          <c:invertIfNegative val="0"/>
          <c:cat>
            <c:strRef>
              <c:f>'Figure 1.1.3'!$B$6:$B$12</c:f>
              <c:strCache>
                <c:ptCount val="7"/>
                <c:pt idx="0">
                  <c:v>2002</c:v>
                </c:pt>
                <c:pt idx="1">
                  <c:v>2003</c:v>
                </c:pt>
                <c:pt idx="2">
                  <c:v>2004</c:v>
                </c:pt>
                <c:pt idx="3">
                  <c:v>2005</c:v>
                </c:pt>
                <c:pt idx="4">
                  <c:v>2006</c:v>
                </c:pt>
                <c:pt idx="5">
                  <c:v>2007*</c:v>
                </c:pt>
                <c:pt idx="6">
                  <c:v>2008*</c:v>
                </c:pt>
              </c:strCache>
            </c:strRef>
          </c:cat>
          <c:val>
            <c:numRef>
              <c:f>'Figure 1.1.3'!$G$6:$G$12</c:f>
              <c:numCache>
                <c:formatCode>0.00</c:formatCode>
                <c:ptCount val="7"/>
                <c:pt idx="0">
                  <c:v>8.4</c:v>
                </c:pt>
                <c:pt idx="1">
                  <c:v>8.1999999999999993</c:v>
                </c:pt>
                <c:pt idx="2">
                  <c:v>10.1</c:v>
                </c:pt>
                <c:pt idx="3">
                  <c:v>11.1</c:v>
                </c:pt>
                <c:pt idx="4">
                  <c:v>9.6999999999999993</c:v>
                </c:pt>
                <c:pt idx="5">
                  <c:v>5.9</c:v>
                </c:pt>
                <c:pt idx="6">
                  <c:v>3.3</c:v>
                </c:pt>
              </c:numCache>
            </c:numRef>
          </c:val>
          <c:extLst>
            <c:ext xmlns:c16="http://schemas.microsoft.com/office/drawing/2014/chart" uri="{C3380CC4-5D6E-409C-BE32-E72D297353CC}">
              <c16:uniqueId val="{00000004-E899-4012-96CB-5EFF33A2429C}"/>
            </c:ext>
          </c:extLst>
        </c:ser>
        <c:ser>
          <c:idx val="5"/>
          <c:order val="5"/>
          <c:tx>
            <c:strRef>
              <c:f>'Figure 1.1.3'!$H$4</c:f>
              <c:strCache>
                <c:ptCount val="1"/>
                <c:pt idx="0">
                  <c:v>Developing countries</c:v>
                </c:pt>
              </c:strCache>
            </c:strRef>
          </c:tx>
          <c:spPr>
            <a:solidFill>
              <a:srgbClr val="0066CC"/>
            </a:solidFill>
            <a:ln w="12700">
              <a:solidFill>
                <a:srgbClr val="000000"/>
              </a:solidFill>
              <a:prstDash val="solid"/>
            </a:ln>
          </c:spPr>
          <c:invertIfNegative val="0"/>
          <c:cat>
            <c:strRef>
              <c:f>'Figure 1.1.3'!$B$6:$B$12</c:f>
              <c:strCache>
                <c:ptCount val="7"/>
                <c:pt idx="0">
                  <c:v>2002</c:v>
                </c:pt>
                <c:pt idx="1">
                  <c:v>2003</c:v>
                </c:pt>
                <c:pt idx="2">
                  <c:v>2004</c:v>
                </c:pt>
                <c:pt idx="3">
                  <c:v>2005</c:v>
                </c:pt>
                <c:pt idx="4">
                  <c:v>2006</c:v>
                </c:pt>
                <c:pt idx="5">
                  <c:v>2007*</c:v>
                </c:pt>
                <c:pt idx="6">
                  <c:v>2008*</c:v>
                </c:pt>
              </c:strCache>
            </c:strRef>
          </c:cat>
          <c:val>
            <c:numRef>
              <c:f>'Figure 1.1.3'!$H$6:$H$12</c:f>
              <c:numCache>
                <c:formatCode>0.00</c:formatCode>
                <c:ptCount val="7"/>
                <c:pt idx="0">
                  <c:v>1.2</c:v>
                </c:pt>
                <c:pt idx="1">
                  <c:v>2</c:v>
                </c:pt>
                <c:pt idx="2">
                  <c:v>2.4</c:v>
                </c:pt>
                <c:pt idx="3">
                  <c:v>4.0999999999999996</c:v>
                </c:pt>
                <c:pt idx="4">
                  <c:v>4.8</c:v>
                </c:pt>
                <c:pt idx="5">
                  <c:v>4</c:v>
                </c:pt>
                <c:pt idx="6">
                  <c:v>3.7</c:v>
                </c:pt>
              </c:numCache>
            </c:numRef>
          </c:val>
          <c:extLst>
            <c:ext xmlns:c16="http://schemas.microsoft.com/office/drawing/2014/chart" uri="{C3380CC4-5D6E-409C-BE32-E72D297353CC}">
              <c16:uniqueId val="{00000005-E899-4012-96CB-5EFF33A2429C}"/>
            </c:ext>
          </c:extLst>
        </c:ser>
        <c:dLbls>
          <c:showLegendKey val="0"/>
          <c:showVal val="0"/>
          <c:showCatName val="0"/>
          <c:showSerName val="0"/>
          <c:showPercent val="0"/>
          <c:showBubbleSize val="0"/>
        </c:dLbls>
        <c:gapWidth val="150"/>
        <c:axId val="470569944"/>
        <c:axId val="1"/>
      </c:barChart>
      <c:catAx>
        <c:axId val="470569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Times New Roman"/>
                <a:ea typeface="Times New Roman"/>
                <a:cs typeface="Times New Roman"/>
              </a:defRPr>
            </a:pPr>
            <a:endParaRPr lang="ru-RU"/>
          </a:p>
        </c:txPr>
        <c:crossAx val="470569944"/>
        <c:crosses val="autoZero"/>
        <c:crossBetween val="between"/>
      </c:valAx>
      <c:spPr>
        <a:solidFill>
          <a:srgbClr val="FFFFFF"/>
        </a:solidFill>
        <a:ln w="12700">
          <a:solidFill>
            <a:srgbClr val="808080"/>
          </a:solidFill>
          <a:prstDash val="solid"/>
        </a:ln>
      </c:spPr>
    </c:plotArea>
    <c:legend>
      <c:legendPos val="b"/>
      <c:layout>
        <c:manualLayout>
          <c:xMode val="edge"/>
          <c:yMode val="edge"/>
          <c:x val="0.2187006446710367"/>
          <c:y val="0.90272373540856032"/>
          <c:w val="0.58478650640298946"/>
          <c:h val="7.7821011673151752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9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horizontalDpi="300" verticalDpi="3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73204676597191"/>
          <c:y val="8.1871812590303988E-2"/>
          <c:w val="0.85847455931855088"/>
          <c:h val="0.64912651410883881"/>
        </c:manualLayout>
      </c:layout>
      <c:lineChart>
        <c:grouping val="standard"/>
        <c:varyColors val="0"/>
        <c:ser>
          <c:idx val="0"/>
          <c:order val="0"/>
          <c:tx>
            <c:strRef>
              <c:f>'Figure 2.1.11'!$C$4</c:f>
              <c:strCache>
                <c:ptCount val="1"/>
                <c:pt idx="0">
                  <c:v>Annual inflation</c:v>
                </c:pt>
              </c:strCache>
            </c:strRef>
          </c:tx>
          <c:spPr>
            <a:ln w="25400">
              <a:solidFill>
                <a:srgbClr val="008000"/>
              </a:solidFill>
              <a:prstDash val="solid"/>
            </a:ln>
          </c:spPr>
          <c:marker>
            <c:symbol val="circle"/>
            <c:size val="7"/>
            <c:spPr>
              <a:solidFill>
                <a:srgbClr val="008000"/>
              </a:solidFill>
              <a:ln>
                <a:solidFill>
                  <a:srgbClr val="008000"/>
                </a:solidFill>
                <a:prstDash val="solid"/>
              </a:ln>
            </c:spPr>
          </c:marker>
          <c:cat>
            <c:strRef>
              <c:f>'Figure 2.1.11'!$B$5:$B$37</c:f>
              <c:strCache>
                <c:ptCount val="33"/>
                <c:pt idx="0">
                  <c:v>Jan.2005</c:v>
                </c:pt>
                <c:pt idx="1">
                  <c:v>Feb.2005</c:v>
                </c:pt>
                <c:pt idx="2">
                  <c:v>March 2005</c:v>
                </c:pt>
                <c:pt idx="3">
                  <c:v>Aprl.2005</c:v>
                </c:pt>
                <c:pt idx="4">
                  <c:v>May 2005</c:v>
                </c:pt>
                <c:pt idx="5">
                  <c:v>June 2005</c:v>
                </c:pt>
                <c:pt idx="6">
                  <c:v>July 2005</c:v>
                </c:pt>
                <c:pt idx="7">
                  <c:v>Aug.2005</c:v>
                </c:pt>
                <c:pt idx="8">
                  <c:v>Sept.2005</c:v>
                </c:pt>
                <c:pt idx="9">
                  <c:v>Oct.2005</c:v>
                </c:pt>
                <c:pt idx="10">
                  <c:v>Nov.2005</c:v>
                </c:pt>
                <c:pt idx="11">
                  <c:v>Dec.2005</c:v>
                </c:pt>
                <c:pt idx="12">
                  <c:v>Jan.2006</c:v>
                </c:pt>
                <c:pt idx="13">
                  <c:v>Feb.2006</c:v>
                </c:pt>
                <c:pt idx="14">
                  <c:v>March 2006</c:v>
                </c:pt>
                <c:pt idx="15">
                  <c:v>Apr.2006</c:v>
                </c:pt>
                <c:pt idx="16">
                  <c:v>May 2006</c:v>
                </c:pt>
                <c:pt idx="17">
                  <c:v>June 2006</c:v>
                </c:pt>
                <c:pt idx="18">
                  <c:v>July 2006</c:v>
                </c:pt>
                <c:pt idx="19">
                  <c:v>Aug.2006</c:v>
                </c:pt>
                <c:pt idx="20">
                  <c:v>Sept.2006</c:v>
                </c:pt>
                <c:pt idx="21">
                  <c:v>Oct.2006</c:v>
                </c:pt>
                <c:pt idx="22">
                  <c:v>Nov.2006</c:v>
                </c:pt>
                <c:pt idx="23">
                  <c:v>Dec.2006</c:v>
                </c:pt>
                <c:pt idx="24">
                  <c:v>Jan.2007</c:v>
                </c:pt>
                <c:pt idx="25">
                  <c:v>Feb.2007</c:v>
                </c:pt>
                <c:pt idx="26">
                  <c:v>March 2007</c:v>
                </c:pt>
                <c:pt idx="27">
                  <c:v>Aprl.2007</c:v>
                </c:pt>
                <c:pt idx="28">
                  <c:v>May.2007</c:v>
                </c:pt>
                <c:pt idx="29">
                  <c:v>June 2007</c:v>
                </c:pt>
                <c:pt idx="30">
                  <c:v>July 2007</c:v>
                </c:pt>
                <c:pt idx="31">
                  <c:v>Aug.2007</c:v>
                </c:pt>
                <c:pt idx="32">
                  <c:v>Sept.2007</c:v>
                </c:pt>
              </c:strCache>
            </c:strRef>
          </c:cat>
          <c:val>
            <c:numRef>
              <c:f>'Figure 2.1.11'!$C$5:$C$37</c:f>
              <c:numCache>
                <c:formatCode>0.0</c:formatCode>
                <c:ptCount val="33"/>
                <c:pt idx="0">
                  <c:v>6.8054092986290442</c:v>
                </c:pt>
                <c:pt idx="1">
                  <c:v>6.9117256526989479</c:v>
                </c:pt>
                <c:pt idx="2">
                  <c:v>7.1034191542178746</c:v>
                </c:pt>
                <c:pt idx="3">
                  <c:v>7.3061654891715619</c:v>
                </c:pt>
                <c:pt idx="4">
                  <c:v>7.7882718636736428</c:v>
                </c:pt>
                <c:pt idx="5">
                  <c:v>7.9172437713776986</c:v>
                </c:pt>
                <c:pt idx="6">
                  <c:v>8.1756508202166742</c:v>
                </c:pt>
                <c:pt idx="7">
                  <c:v>7.93856531333833</c:v>
                </c:pt>
                <c:pt idx="8">
                  <c:v>7.9492777553106606</c:v>
                </c:pt>
                <c:pt idx="9">
                  <c:v>7.8638325963077449</c:v>
                </c:pt>
                <c:pt idx="10">
                  <c:v>7.500366758024839</c:v>
                </c:pt>
                <c:pt idx="11">
                  <c:v>7.5323450525488056</c:v>
                </c:pt>
                <c:pt idx="12">
                  <c:v>7.6924428367461672</c:v>
                </c:pt>
                <c:pt idx="13">
                  <c:v>8.6455680766497522</c:v>
                </c:pt>
                <c:pt idx="14">
                  <c:v>8.8616276731032571</c:v>
                </c:pt>
                <c:pt idx="15">
                  <c:v>8.9000000000000057</c:v>
                </c:pt>
                <c:pt idx="16">
                  <c:v>9</c:v>
                </c:pt>
                <c:pt idx="17">
                  <c:v>8.8914450751917258</c:v>
                </c:pt>
                <c:pt idx="18">
                  <c:v>8.6999999999999993</c:v>
                </c:pt>
                <c:pt idx="19">
                  <c:v>8.6999999999999993</c:v>
                </c:pt>
                <c:pt idx="20">
                  <c:v>8.451900367172783</c:v>
                </c:pt>
                <c:pt idx="21">
                  <c:v>8.1726896126875488</c:v>
                </c:pt>
                <c:pt idx="22">
                  <c:v>8.3878302045982309</c:v>
                </c:pt>
                <c:pt idx="23">
                  <c:v>8.3555975033081893</c:v>
                </c:pt>
                <c:pt idx="24">
                  <c:v>8.5381589659004646</c:v>
                </c:pt>
                <c:pt idx="25">
                  <c:v>7.9000000000000057</c:v>
                </c:pt>
                <c:pt idx="26">
                  <c:v>7.759071522071352</c:v>
                </c:pt>
                <c:pt idx="27">
                  <c:v>7.748353492279989</c:v>
                </c:pt>
                <c:pt idx="28">
                  <c:v>7.6093647449690565</c:v>
                </c:pt>
                <c:pt idx="29">
                  <c:v>8.0813826942042937</c:v>
                </c:pt>
                <c:pt idx="30">
                  <c:v>8.8363669062185011</c:v>
                </c:pt>
                <c:pt idx="31">
                  <c:v>9.3684944235209002</c:v>
                </c:pt>
                <c:pt idx="32">
                  <c:v>11.163382187583039</c:v>
                </c:pt>
              </c:numCache>
            </c:numRef>
          </c:val>
          <c:smooth val="0"/>
          <c:extLst>
            <c:ext xmlns:c16="http://schemas.microsoft.com/office/drawing/2014/chart" uri="{C3380CC4-5D6E-409C-BE32-E72D297353CC}">
              <c16:uniqueId val="{00000000-E3D8-45A7-9641-6FE6D9C10093}"/>
            </c:ext>
          </c:extLst>
        </c:ser>
        <c:ser>
          <c:idx val="1"/>
          <c:order val="1"/>
          <c:tx>
            <c:strRef>
              <c:f>'Figure 2.1.11'!$D$4</c:f>
              <c:strCache>
                <c:ptCount val="1"/>
                <c:pt idx="0">
                  <c:v>Annual average inflation</c:v>
                </c:pt>
              </c:strCache>
            </c:strRef>
          </c:tx>
          <c:spPr>
            <a:ln w="25400">
              <a:solidFill>
                <a:srgbClr val="FF0000"/>
              </a:solidFill>
              <a:prstDash val="solid"/>
            </a:ln>
          </c:spPr>
          <c:marker>
            <c:symbol val="square"/>
            <c:size val="5"/>
            <c:spPr>
              <a:solidFill>
                <a:srgbClr val="FF0000"/>
              </a:solidFill>
              <a:ln>
                <a:solidFill>
                  <a:srgbClr val="FF0000"/>
                </a:solidFill>
                <a:prstDash val="solid"/>
              </a:ln>
            </c:spPr>
          </c:marker>
          <c:cat>
            <c:strRef>
              <c:f>'Figure 2.1.11'!$B$5:$B$37</c:f>
              <c:strCache>
                <c:ptCount val="33"/>
                <c:pt idx="0">
                  <c:v>Jan.2005</c:v>
                </c:pt>
                <c:pt idx="1">
                  <c:v>Feb.2005</c:v>
                </c:pt>
                <c:pt idx="2">
                  <c:v>March 2005</c:v>
                </c:pt>
                <c:pt idx="3">
                  <c:v>Aprl.2005</c:v>
                </c:pt>
                <c:pt idx="4">
                  <c:v>May 2005</c:v>
                </c:pt>
                <c:pt idx="5">
                  <c:v>June 2005</c:v>
                </c:pt>
                <c:pt idx="6">
                  <c:v>July 2005</c:v>
                </c:pt>
                <c:pt idx="7">
                  <c:v>Aug.2005</c:v>
                </c:pt>
                <c:pt idx="8">
                  <c:v>Sept.2005</c:v>
                </c:pt>
                <c:pt idx="9">
                  <c:v>Oct.2005</c:v>
                </c:pt>
                <c:pt idx="10">
                  <c:v>Nov.2005</c:v>
                </c:pt>
                <c:pt idx="11">
                  <c:v>Dec.2005</c:v>
                </c:pt>
                <c:pt idx="12">
                  <c:v>Jan.2006</c:v>
                </c:pt>
                <c:pt idx="13">
                  <c:v>Feb.2006</c:v>
                </c:pt>
                <c:pt idx="14">
                  <c:v>March 2006</c:v>
                </c:pt>
                <c:pt idx="15">
                  <c:v>Apr.2006</c:v>
                </c:pt>
                <c:pt idx="16">
                  <c:v>May 2006</c:v>
                </c:pt>
                <c:pt idx="17">
                  <c:v>June 2006</c:v>
                </c:pt>
                <c:pt idx="18">
                  <c:v>July 2006</c:v>
                </c:pt>
                <c:pt idx="19">
                  <c:v>Aug.2006</c:v>
                </c:pt>
                <c:pt idx="20">
                  <c:v>Sept.2006</c:v>
                </c:pt>
                <c:pt idx="21">
                  <c:v>Oct.2006</c:v>
                </c:pt>
                <c:pt idx="22">
                  <c:v>Nov.2006</c:v>
                </c:pt>
                <c:pt idx="23">
                  <c:v>Dec.2006</c:v>
                </c:pt>
                <c:pt idx="24">
                  <c:v>Jan.2007</c:v>
                </c:pt>
                <c:pt idx="25">
                  <c:v>Feb.2007</c:v>
                </c:pt>
                <c:pt idx="26">
                  <c:v>March 2007</c:v>
                </c:pt>
                <c:pt idx="27">
                  <c:v>Aprl.2007</c:v>
                </c:pt>
                <c:pt idx="28">
                  <c:v>May.2007</c:v>
                </c:pt>
                <c:pt idx="29">
                  <c:v>June 2007</c:v>
                </c:pt>
                <c:pt idx="30">
                  <c:v>July 2007</c:v>
                </c:pt>
                <c:pt idx="31">
                  <c:v>Aug.2007</c:v>
                </c:pt>
                <c:pt idx="32">
                  <c:v>Sept.2007</c:v>
                </c:pt>
              </c:strCache>
            </c:strRef>
          </c:cat>
          <c:val>
            <c:numRef>
              <c:f>'Figure 2.1.11'!$D$5:$D$37</c:f>
              <c:numCache>
                <c:formatCode>0.0</c:formatCode>
                <c:ptCount val="33"/>
                <c:pt idx="0">
                  <c:v>6.9116673862615698</c:v>
                </c:pt>
                <c:pt idx="1">
                  <c:v>6.9521330184987278</c:v>
                </c:pt>
                <c:pt idx="2">
                  <c:v>6.9985124148723514</c:v>
                </c:pt>
                <c:pt idx="3">
                  <c:v>7.063784962015049</c:v>
                </c:pt>
                <c:pt idx="4">
                  <c:v>7.1621363949931265</c:v>
                </c:pt>
                <c:pt idx="5">
                  <c:v>7.2510058538123019</c:v>
                </c:pt>
                <c:pt idx="6">
                  <c:v>7.3406323241836304</c:v>
                </c:pt>
                <c:pt idx="7">
                  <c:v>7.3927557274812443</c:v>
                </c:pt>
                <c:pt idx="8">
                  <c:v>7.4121074313068931</c:v>
                </c:pt>
                <c:pt idx="9">
                  <c:v>7.4469393471226368</c:v>
                </c:pt>
                <c:pt idx="10">
                  <c:v>7.5058331583429378</c:v>
                </c:pt>
                <c:pt idx="11">
                  <c:v>7.5725130269366474</c:v>
                </c:pt>
                <c:pt idx="12">
                  <c:v>7.6450182922995822</c:v>
                </c:pt>
                <c:pt idx="13">
                  <c:v>7.7908844921653895</c:v>
                </c:pt>
                <c:pt idx="14">
                  <c:v>7.9390048438442165</c:v>
                </c:pt>
                <c:pt idx="15">
                  <c:v>8.0678958730260746</c:v>
                </c:pt>
                <c:pt idx="16">
                  <c:v>8.1729685208031384</c:v>
                </c:pt>
                <c:pt idx="17">
                  <c:v>8.2574430332248454</c:v>
                </c:pt>
                <c:pt idx="18">
                  <c:v>8.2963403106828224</c:v>
                </c:pt>
                <c:pt idx="19">
                  <c:v>8.3592157106561444</c:v>
                </c:pt>
                <c:pt idx="20">
                  <c:v>8.3996395750187247</c:v>
                </c:pt>
                <c:pt idx="21">
                  <c:v>8.4227609370372818</c:v>
                </c:pt>
                <c:pt idx="22">
                  <c:v>8.4934858825383799</c:v>
                </c:pt>
                <c:pt idx="23">
                  <c:v>8.5586049636871451</c:v>
                </c:pt>
                <c:pt idx="24">
                  <c:v>8.6263200748259266</c:v>
                </c:pt>
                <c:pt idx="25">
                  <c:v>8.5563660655319893</c:v>
                </c:pt>
                <c:pt idx="26">
                  <c:v>8.4620972678182085</c:v>
                </c:pt>
                <c:pt idx="27">
                  <c:v>8.3694506518216372</c:v>
                </c:pt>
                <c:pt idx="28">
                  <c:v>8.2506720951688948</c:v>
                </c:pt>
                <c:pt idx="29">
                  <c:v>8.1827665394763329</c:v>
                </c:pt>
                <c:pt idx="30">
                  <c:v>8.2031092102404841</c:v>
                </c:pt>
                <c:pt idx="31">
                  <c:v>8.2638251575592818</c:v>
                </c:pt>
                <c:pt idx="32">
                  <c:v>8.4976517561558609</c:v>
                </c:pt>
              </c:numCache>
            </c:numRef>
          </c:val>
          <c:smooth val="0"/>
          <c:extLst>
            <c:ext xmlns:c16="http://schemas.microsoft.com/office/drawing/2014/chart" uri="{C3380CC4-5D6E-409C-BE32-E72D297353CC}">
              <c16:uniqueId val="{00000001-E3D8-45A7-9641-6FE6D9C10093}"/>
            </c:ext>
          </c:extLst>
        </c:ser>
        <c:dLbls>
          <c:showLegendKey val="0"/>
          <c:showVal val="0"/>
          <c:showCatName val="0"/>
          <c:showSerName val="0"/>
          <c:showPercent val="0"/>
          <c:showBubbleSize val="0"/>
        </c:dLbls>
        <c:marker val="1"/>
        <c:smooth val="0"/>
        <c:axId val="471567928"/>
        <c:axId val="1"/>
      </c:lineChart>
      <c:catAx>
        <c:axId val="471567928"/>
        <c:scaling>
          <c:orientation val="minMax"/>
        </c:scaling>
        <c:delete val="0"/>
        <c:axPos val="b"/>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4"/>
        <c:tickMarkSkip val="1"/>
        <c:noMultiLvlLbl val="0"/>
      </c:catAx>
      <c:valAx>
        <c:axId val="1"/>
        <c:scaling>
          <c:orientation val="minMax"/>
          <c:min val="6"/>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2.0484208573761518E-2"/>
              <c:y val="0.36257517004277484"/>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1567928"/>
        <c:crosses val="autoZero"/>
        <c:crossBetween val="between"/>
      </c:valAx>
      <c:spPr>
        <a:noFill/>
        <a:ln w="25400">
          <a:noFill/>
        </a:ln>
      </c:spPr>
    </c:plotArea>
    <c:legend>
      <c:legendPos val="r"/>
      <c:layout>
        <c:manualLayout>
          <c:xMode val="edge"/>
          <c:yMode val="edge"/>
          <c:x val="0.23836169976740676"/>
          <c:y val="0.86550201881178501"/>
          <c:w val="0.56424683616815818"/>
          <c:h val="0.1052637590446765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56731406169296E-2"/>
          <c:y val="6.3348416289592757E-2"/>
          <c:w val="0.90120587961911669"/>
          <c:h val="0.73303167420814475"/>
        </c:manualLayout>
      </c:layout>
      <c:lineChart>
        <c:grouping val="standard"/>
        <c:varyColors val="0"/>
        <c:ser>
          <c:idx val="0"/>
          <c:order val="0"/>
          <c:tx>
            <c:strRef>
              <c:f>'Figure 2.2.1'!$B$5</c:f>
              <c:strCache>
                <c:ptCount val="1"/>
                <c:pt idx="0">
                  <c:v>Total</c:v>
                </c:pt>
              </c:strCache>
            </c:strRef>
          </c:tx>
          <c:spPr>
            <a:ln w="25400">
              <a:solidFill>
                <a:srgbClr val="000080"/>
              </a:solidFill>
              <a:prstDash val="solid"/>
            </a:ln>
          </c:spPr>
          <c:marker>
            <c:symbol val="diamond"/>
            <c:size val="5"/>
            <c:spPr>
              <a:solidFill>
                <a:srgbClr val="000080"/>
              </a:solidFill>
              <a:ln>
                <a:solidFill>
                  <a:srgbClr val="000080"/>
                </a:solidFill>
                <a:prstDash val="solid"/>
              </a:ln>
            </c:spPr>
          </c:marker>
          <c:cat>
            <c:strRef>
              <c:f>'Figure 2.2.1'!$C$4:$P$4</c:f>
              <c:strCache>
                <c:ptCount val="14"/>
                <c:pt idx="0">
                  <c:v>2004 Q1</c:v>
                </c:pt>
                <c:pt idx="1">
                  <c:v>2004_Q2</c:v>
                </c:pt>
                <c:pt idx="2">
                  <c:v>2004_Q3</c:v>
                </c:pt>
                <c:pt idx="3">
                  <c:v>2004_Q4</c:v>
                </c:pt>
                <c:pt idx="4">
                  <c:v>2005_Q1</c:v>
                </c:pt>
                <c:pt idx="5">
                  <c:v>2005_Q2</c:v>
                </c:pt>
                <c:pt idx="6">
                  <c:v>2005_Q3</c:v>
                </c:pt>
                <c:pt idx="7">
                  <c:v>2005_Q4</c:v>
                </c:pt>
                <c:pt idx="8">
                  <c:v>2006_Q1</c:v>
                </c:pt>
                <c:pt idx="9">
                  <c:v>2006_Q2</c:v>
                </c:pt>
                <c:pt idx="10">
                  <c:v>2006_Q3</c:v>
                </c:pt>
                <c:pt idx="11">
                  <c:v>2006_Q4</c:v>
                </c:pt>
                <c:pt idx="12">
                  <c:v>2007_Q1</c:v>
                </c:pt>
                <c:pt idx="13">
                  <c:v>2007_Q2</c:v>
                </c:pt>
              </c:strCache>
            </c:strRef>
          </c:cat>
          <c:val>
            <c:numRef>
              <c:f>'Figure 2.2.1'!$C$5:$P$5</c:f>
              <c:numCache>
                <c:formatCode>0.0%</c:formatCode>
                <c:ptCount val="14"/>
                <c:pt idx="0">
                  <c:v>4.5894520565281996E-2</c:v>
                </c:pt>
                <c:pt idx="1">
                  <c:v>4.6795679543179314E-2</c:v>
                </c:pt>
                <c:pt idx="2">
                  <c:v>5.7762422007126474E-2</c:v>
                </c:pt>
                <c:pt idx="3">
                  <c:v>6.2010196993827746E-2</c:v>
                </c:pt>
                <c:pt idx="4">
                  <c:v>7.3761614027744907E-2</c:v>
                </c:pt>
                <c:pt idx="5">
                  <c:v>8.4289109748866511E-2</c:v>
                </c:pt>
                <c:pt idx="6">
                  <c:v>9.1256723530900904E-2</c:v>
                </c:pt>
                <c:pt idx="7">
                  <c:v>0.10151542832383628</c:v>
                </c:pt>
                <c:pt idx="8">
                  <c:v>0.10083720865359164</c:v>
                </c:pt>
                <c:pt idx="9">
                  <c:v>0.10924632974922194</c:v>
                </c:pt>
                <c:pt idx="10">
                  <c:v>0.11493294492217038</c:v>
                </c:pt>
                <c:pt idx="11">
                  <c:v>0.11026816114694765</c:v>
                </c:pt>
                <c:pt idx="12">
                  <c:v>0.10123445699463682</c:v>
                </c:pt>
                <c:pt idx="13">
                  <c:v>8.8863169966386268E-2</c:v>
                </c:pt>
              </c:numCache>
            </c:numRef>
          </c:val>
          <c:smooth val="0"/>
          <c:extLst>
            <c:ext xmlns:c16="http://schemas.microsoft.com/office/drawing/2014/chart" uri="{C3380CC4-5D6E-409C-BE32-E72D297353CC}">
              <c16:uniqueId val="{00000000-BF25-4F30-8CBE-62EF2373DF81}"/>
            </c:ext>
          </c:extLst>
        </c:ser>
        <c:ser>
          <c:idx val="1"/>
          <c:order val="1"/>
          <c:tx>
            <c:strRef>
              <c:f>'Figure 2.2.1'!$B$6</c:f>
              <c:strCache>
                <c:ptCount val="1"/>
                <c:pt idx="0">
                  <c:v>Non-public sector</c:v>
                </c:pt>
              </c:strCache>
            </c:strRef>
          </c:tx>
          <c:spPr>
            <a:ln w="25400">
              <a:solidFill>
                <a:srgbClr val="FF00FF"/>
              </a:solidFill>
              <a:prstDash val="solid"/>
            </a:ln>
          </c:spPr>
          <c:marker>
            <c:symbol val="square"/>
            <c:size val="5"/>
            <c:spPr>
              <a:solidFill>
                <a:srgbClr val="FF00FF"/>
              </a:solidFill>
              <a:ln>
                <a:solidFill>
                  <a:srgbClr val="FF00FF"/>
                </a:solidFill>
                <a:prstDash val="solid"/>
              </a:ln>
            </c:spPr>
          </c:marker>
          <c:cat>
            <c:strRef>
              <c:f>'Figure 2.2.1'!$C$4:$P$4</c:f>
              <c:strCache>
                <c:ptCount val="14"/>
                <c:pt idx="0">
                  <c:v>2004 Q1</c:v>
                </c:pt>
                <c:pt idx="1">
                  <c:v>2004_Q2</c:v>
                </c:pt>
                <c:pt idx="2">
                  <c:v>2004_Q3</c:v>
                </c:pt>
                <c:pt idx="3">
                  <c:v>2004_Q4</c:v>
                </c:pt>
                <c:pt idx="4">
                  <c:v>2005_Q1</c:v>
                </c:pt>
                <c:pt idx="5">
                  <c:v>2005_Q2</c:v>
                </c:pt>
                <c:pt idx="6">
                  <c:v>2005_Q3</c:v>
                </c:pt>
                <c:pt idx="7">
                  <c:v>2005_Q4</c:v>
                </c:pt>
                <c:pt idx="8">
                  <c:v>2006_Q1</c:v>
                </c:pt>
                <c:pt idx="9">
                  <c:v>2006_Q2</c:v>
                </c:pt>
                <c:pt idx="10">
                  <c:v>2006_Q3</c:v>
                </c:pt>
                <c:pt idx="11">
                  <c:v>2006_Q4</c:v>
                </c:pt>
                <c:pt idx="12">
                  <c:v>2007_Q1</c:v>
                </c:pt>
                <c:pt idx="13">
                  <c:v>2007_Q2</c:v>
                </c:pt>
              </c:strCache>
            </c:strRef>
          </c:cat>
          <c:val>
            <c:numRef>
              <c:f>'Figure 2.2.1'!$C$6:$P$6</c:f>
              <c:numCache>
                <c:formatCode>0.0%</c:formatCode>
                <c:ptCount val="14"/>
                <c:pt idx="0">
                  <c:v>5.4928367810378693E-2</c:v>
                </c:pt>
                <c:pt idx="1">
                  <c:v>5.2990656391491302E-2</c:v>
                </c:pt>
                <c:pt idx="2">
                  <c:v>6.1996340982662476E-2</c:v>
                </c:pt>
                <c:pt idx="3">
                  <c:v>6.6712572938912362E-2</c:v>
                </c:pt>
                <c:pt idx="4">
                  <c:v>8.0397760138021981E-2</c:v>
                </c:pt>
                <c:pt idx="5">
                  <c:v>9.3028937041584062E-2</c:v>
                </c:pt>
                <c:pt idx="6">
                  <c:v>9.9286501027036761E-2</c:v>
                </c:pt>
                <c:pt idx="7">
                  <c:v>0.1100162008769061</c:v>
                </c:pt>
                <c:pt idx="8">
                  <c:v>0.10818971660195167</c:v>
                </c:pt>
                <c:pt idx="9">
                  <c:v>0.11618974518155695</c:v>
                </c:pt>
                <c:pt idx="10">
                  <c:v>0.12241071301655115</c:v>
                </c:pt>
                <c:pt idx="11">
                  <c:v>0.11481093368799131</c:v>
                </c:pt>
                <c:pt idx="12">
                  <c:v>0.10382726777825486</c:v>
                </c:pt>
                <c:pt idx="13">
                  <c:v>8.6225657927656019E-2</c:v>
                </c:pt>
              </c:numCache>
            </c:numRef>
          </c:val>
          <c:smooth val="0"/>
          <c:extLst>
            <c:ext xmlns:c16="http://schemas.microsoft.com/office/drawing/2014/chart" uri="{C3380CC4-5D6E-409C-BE32-E72D297353CC}">
              <c16:uniqueId val="{00000001-BF25-4F30-8CBE-62EF2373DF81}"/>
            </c:ext>
          </c:extLst>
        </c:ser>
        <c:ser>
          <c:idx val="2"/>
          <c:order val="2"/>
          <c:tx>
            <c:strRef>
              <c:f>'Figure 2.2.1'!$B$7</c:f>
              <c:strCache>
                <c:ptCount val="1"/>
                <c:pt idx="0">
                  <c:v>Banks</c:v>
                </c:pt>
              </c:strCache>
            </c:strRef>
          </c:tx>
          <c:spPr>
            <a:ln w="25400">
              <a:solidFill>
                <a:srgbClr val="FF9900"/>
              </a:solidFill>
              <a:prstDash val="solid"/>
            </a:ln>
          </c:spPr>
          <c:marker>
            <c:symbol val="triangle"/>
            <c:size val="5"/>
            <c:spPr>
              <a:solidFill>
                <a:srgbClr val="FF9900"/>
              </a:solidFill>
              <a:ln>
                <a:solidFill>
                  <a:srgbClr val="FF9900"/>
                </a:solidFill>
                <a:prstDash val="solid"/>
              </a:ln>
            </c:spPr>
          </c:marker>
          <c:cat>
            <c:strRef>
              <c:f>'Figure 2.2.1'!$C$4:$P$4</c:f>
              <c:strCache>
                <c:ptCount val="14"/>
                <c:pt idx="0">
                  <c:v>2004 Q1</c:v>
                </c:pt>
                <c:pt idx="1">
                  <c:v>2004_Q2</c:v>
                </c:pt>
                <c:pt idx="2">
                  <c:v>2004_Q3</c:v>
                </c:pt>
                <c:pt idx="3">
                  <c:v>2004_Q4</c:v>
                </c:pt>
                <c:pt idx="4">
                  <c:v>2005_Q1</c:v>
                </c:pt>
                <c:pt idx="5">
                  <c:v>2005_Q2</c:v>
                </c:pt>
                <c:pt idx="6">
                  <c:v>2005_Q3</c:v>
                </c:pt>
                <c:pt idx="7">
                  <c:v>2005_Q4</c:v>
                </c:pt>
                <c:pt idx="8">
                  <c:v>2006_Q1</c:v>
                </c:pt>
                <c:pt idx="9">
                  <c:v>2006_Q2</c:v>
                </c:pt>
                <c:pt idx="10">
                  <c:v>2006_Q3</c:v>
                </c:pt>
                <c:pt idx="11">
                  <c:v>2006_Q4</c:v>
                </c:pt>
                <c:pt idx="12">
                  <c:v>2007_Q1</c:v>
                </c:pt>
                <c:pt idx="13">
                  <c:v>2007_Q2</c:v>
                </c:pt>
              </c:strCache>
            </c:strRef>
          </c:cat>
          <c:val>
            <c:numRef>
              <c:f>'Figure 2.2.1'!$C$7:$P$7</c:f>
              <c:numCache>
                <c:formatCode>0.0%</c:formatCode>
                <c:ptCount val="14"/>
                <c:pt idx="0">
                  <c:v>2.3997511895600121E-4</c:v>
                </c:pt>
                <c:pt idx="1">
                  <c:v>-8.3264390216683318E-3</c:v>
                </c:pt>
                <c:pt idx="2">
                  <c:v>-1.9984492091908133E-2</c:v>
                </c:pt>
                <c:pt idx="3">
                  <c:v>-2.0833770261128252E-2</c:v>
                </c:pt>
                <c:pt idx="4">
                  <c:v>-1.4539772236916458E-2</c:v>
                </c:pt>
                <c:pt idx="5">
                  <c:v>-1.1244437987249202E-2</c:v>
                </c:pt>
                <c:pt idx="6">
                  <c:v>-9.0121007942624287E-3</c:v>
                </c:pt>
                <c:pt idx="7">
                  <c:v>-7.5802221099016964E-3</c:v>
                </c:pt>
                <c:pt idx="8">
                  <c:v>-5.4412009535943495E-3</c:v>
                </c:pt>
                <c:pt idx="9">
                  <c:v>-7.5592242632244663E-3</c:v>
                </c:pt>
                <c:pt idx="10">
                  <c:v>-5.9377082223377314E-3</c:v>
                </c:pt>
                <c:pt idx="11">
                  <c:v>-7.8667427086638458E-3</c:v>
                </c:pt>
                <c:pt idx="12">
                  <c:v>-1.2417733751283411E-2</c:v>
                </c:pt>
                <c:pt idx="13">
                  <c:v>-1.9319416475363983E-2</c:v>
                </c:pt>
              </c:numCache>
            </c:numRef>
          </c:val>
          <c:smooth val="0"/>
          <c:extLst>
            <c:ext xmlns:c16="http://schemas.microsoft.com/office/drawing/2014/chart" uri="{C3380CC4-5D6E-409C-BE32-E72D297353CC}">
              <c16:uniqueId val="{00000002-BF25-4F30-8CBE-62EF2373DF81}"/>
            </c:ext>
          </c:extLst>
        </c:ser>
        <c:ser>
          <c:idx val="3"/>
          <c:order val="3"/>
          <c:tx>
            <c:strRef>
              <c:f>'Figure 2.2.1'!$B$8</c:f>
              <c:strCache>
                <c:ptCount val="1"/>
                <c:pt idx="0">
                  <c:v>Public sector</c:v>
                </c:pt>
              </c:strCache>
            </c:strRef>
          </c:tx>
          <c:spPr>
            <a:ln w="25400">
              <a:solidFill>
                <a:srgbClr val="00FFFF"/>
              </a:solidFill>
              <a:prstDash val="solid"/>
            </a:ln>
          </c:spPr>
          <c:marker>
            <c:symbol val="x"/>
            <c:size val="5"/>
            <c:spPr>
              <a:noFill/>
              <a:ln>
                <a:solidFill>
                  <a:srgbClr val="00FFFF"/>
                </a:solidFill>
                <a:prstDash val="solid"/>
              </a:ln>
            </c:spPr>
          </c:marker>
          <c:cat>
            <c:strRef>
              <c:f>'Figure 2.2.1'!$C$4:$P$4</c:f>
              <c:strCache>
                <c:ptCount val="14"/>
                <c:pt idx="0">
                  <c:v>2004 Q1</c:v>
                </c:pt>
                <c:pt idx="1">
                  <c:v>2004_Q2</c:v>
                </c:pt>
                <c:pt idx="2">
                  <c:v>2004_Q3</c:v>
                </c:pt>
                <c:pt idx="3">
                  <c:v>2004_Q4</c:v>
                </c:pt>
                <c:pt idx="4">
                  <c:v>2005_Q1</c:v>
                </c:pt>
                <c:pt idx="5">
                  <c:v>2005_Q2</c:v>
                </c:pt>
                <c:pt idx="6">
                  <c:v>2005_Q3</c:v>
                </c:pt>
                <c:pt idx="7">
                  <c:v>2005_Q4</c:v>
                </c:pt>
                <c:pt idx="8">
                  <c:v>2006_Q1</c:v>
                </c:pt>
                <c:pt idx="9">
                  <c:v>2006_Q2</c:v>
                </c:pt>
                <c:pt idx="10">
                  <c:v>2006_Q3</c:v>
                </c:pt>
                <c:pt idx="11">
                  <c:v>2006_Q4</c:v>
                </c:pt>
                <c:pt idx="12">
                  <c:v>2007_Q1</c:v>
                </c:pt>
                <c:pt idx="13">
                  <c:v>2007_Q2</c:v>
                </c:pt>
              </c:strCache>
            </c:strRef>
          </c:cat>
          <c:val>
            <c:numRef>
              <c:f>'Figure 2.2.1'!$C$8:$P$8</c:f>
              <c:numCache>
                <c:formatCode>0.0%</c:formatCode>
                <c:ptCount val="14"/>
                <c:pt idx="0">
                  <c:v>1.4932591764103453E-2</c:v>
                </c:pt>
                <c:pt idx="1">
                  <c:v>1.8576784291548909E-2</c:v>
                </c:pt>
                <c:pt idx="2">
                  <c:v>2.1528457640663884E-2</c:v>
                </c:pt>
                <c:pt idx="3">
                  <c:v>1.9532763966061892E-2</c:v>
                </c:pt>
                <c:pt idx="4">
                  <c:v>1.9397016920900914E-2</c:v>
                </c:pt>
                <c:pt idx="5">
                  <c:v>1.5175197613750052E-2</c:v>
                </c:pt>
                <c:pt idx="6">
                  <c:v>1.3669924571406655E-2</c:v>
                </c:pt>
                <c:pt idx="7">
                  <c:v>1.0582752416219279E-2</c:v>
                </c:pt>
                <c:pt idx="8">
                  <c:v>9.2024888443564407E-3</c:v>
                </c:pt>
                <c:pt idx="9">
                  <c:v>8.0510272323133791E-4</c:v>
                </c:pt>
                <c:pt idx="10">
                  <c:v>9.6606129996348877E-4</c:v>
                </c:pt>
                <c:pt idx="11">
                  <c:v>-6.1723869128670721E-3</c:v>
                </c:pt>
                <c:pt idx="12">
                  <c:v>-1.1421251930144649E-2</c:v>
                </c:pt>
                <c:pt idx="13">
                  <c:v>-1.7710470467892876E-2</c:v>
                </c:pt>
              </c:numCache>
            </c:numRef>
          </c:val>
          <c:smooth val="0"/>
          <c:extLst>
            <c:ext xmlns:c16="http://schemas.microsoft.com/office/drawing/2014/chart" uri="{C3380CC4-5D6E-409C-BE32-E72D297353CC}">
              <c16:uniqueId val="{00000003-BF25-4F30-8CBE-62EF2373DF81}"/>
            </c:ext>
          </c:extLst>
        </c:ser>
        <c:dLbls>
          <c:showLegendKey val="0"/>
          <c:showVal val="0"/>
          <c:showCatName val="0"/>
          <c:showSerName val="0"/>
          <c:showPercent val="0"/>
          <c:showBubbleSize val="0"/>
        </c:dLbls>
        <c:marker val="1"/>
        <c:smooth val="0"/>
        <c:axId val="472806592"/>
        <c:axId val="1"/>
      </c:lineChart>
      <c:catAx>
        <c:axId val="472806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2806592"/>
        <c:crosses val="autoZero"/>
        <c:crossBetween val="between"/>
      </c:valAx>
      <c:spPr>
        <a:solidFill>
          <a:srgbClr val="FFFFFF"/>
        </a:solidFill>
        <a:ln w="12700">
          <a:solidFill>
            <a:srgbClr val="808080"/>
          </a:solidFill>
          <a:prstDash val="solid"/>
        </a:ln>
      </c:spPr>
    </c:plotArea>
    <c:legend>
      <c:legendPos val="b"/>
      <c:layout>
        <c:manualLayout>
          <c:xMode val="edge"/>
          <c:yMode val="edge"/>
          <c:x val="0.10602422113166078"/>
          <c:y val="0.87782805429864252"/>
          <c:w val="0.86988054155748962"/>
          <c:h val="0.10859728506787331"/>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43494549600571"/>
          <c:y val="5.982930951735075E-2"/>
          <c:w val="0.75447664551611138"/>
          <c:h val="0.64102831625732948"/>
        </c:manualLayout>
      </c:layout>
      <c:barChart>
        <c:barDir val="col"/>
        <c:grouping val="stacked"/>
        <c:varyColors val="0"/>
        <c:ser>
          <c:idx val="0"/>
          <c:order val="0"/>
          <c:tx>
            <c:strRef>
              <c:f>'Figure 2.2.2'!$B$5</c:f>
              <c:strCache>
                <c:ptCount val="1"/>
                <c:pt idx="0">
                  <c:v>Net foreign liabilities of banks</c:v>
                </c:pt>
              </c:strCache>
            </c:strRef>
          </c:tx>
          <c:spPr>
            <a:solidFill>
              <a:srgbClr val="9999FF"/>
            </a:solidFill>
            <a:ln w="12700">
              <a:solidFill>
                <a:srgbClr val="000000"/>
              </a:solidFill>
              <a:prstDash val="solid"/>
            </a:ln>
          </c:spPr>
          <c:invertIfNegative val="0"/>
          <c:cat>
            <c:strRef>
              <c:f>'Figure 2.2.2'!$C$4:$P$4</c:f>
              <c:strCache>
                <c:ptCount val="14"/>
                <c:pt idx="0">
                  <c:v>2004_Q1</c:v>
                </c:pt>
                <c:pt idx="1">
                  <c:v>2004_Q2</c:v>
                </c:pt>
                <c:pt idx="2">
                  <c:v>2004_Q3</c:v>
                </c:pt>
                <c:pt idx="3">
                  <c:v>2004_Q4</c:v>
                </c:pt>
                <c:pt idx="4">
                  <c:v>2005_Q1</c:v>
                </c:pt>
                <c:pt idx="5">
                  <c:v>2005_Q2</c:v>
                </c:pt>
                <c:pt idx="6">
                  <c:v>2005_Q3</c:v>
                </c:pt>
                <c:pt idx="7">
                  <c:v>2005_Q4</c:v>
                </c:pt>
                <c:pt idx="8">
                  <c:v>2006_Q1</c:v>
                </c:pt>
                <c:pt idx="9">
                  <c:v>2006_Q2</c:v>
                </c:pt>
                <c:pt idx="10">
                  <c:v>2006_Q3</c:v>
                </c:pt>
                <c:pt idx="11">
                  <c:v>2006_Q4</c:v>
                </c:pt>
                <c:pt idx="12">
                  <c:v>2007_Q1</c:v>
                </c:pt>
                <c:pt idx="13">
                  <c:v>2007_Q2</c:v>
                </c:pt>
              </c:strCache>
            </c:strRef>
          </c:cat>
          <c:val>
            <c:numRef>
              <c:f>'Figure 2.2.2'!$C$5:$P$5</c:f>
              <c:numCache>
                <c:formatCode>0.00</c:formatCode>
                <c:ptCount val="14"/>
                <c:pt idx="0">
                  <c:v>2.6538582643894761</c:v>
                </c:pt>
                <c:pt idx="1">
                  <c:v>3.1446213015314597</c:v>
                </c:pt>
                <c:pt idx="2">
                  <c:v>3.4932138909535655</c:v>
                </c:pt>
                <c:pt idx="3">
                  <c:v>4.2722815959189724</c:v>
                </c:pt>
                <c:pt idx="4">
                  <c:v>4.2468626784116905</c:v>
                </c:pt>
                <c:pt idx="5">
                  <c:v>4.4663801144579578</c:v>
                </c:pt>
                <c:pt idx="6">
                  <c:v>4.3677937667779601</c:v>
                </c:pt>
                <c:pt idx="7">
                  <c:v>7.2501334753274911</c:v>
                </c:pt>
                <c:pt idx="8">
                  <c:v>9.579850879541727</c:v>
                </c:pt>
                <c:pt idx="9">
                  <c:v>13.557211994575578</c:v>
                </c:pt>
                <c:pt idx="10">
                  <c:v>16.159144164766793</c:v>
                </c:pt>
                <c:pt idx="11">
                  <c:v>22.76645781694635</c:v>
                </c:pt>
                <c:pt idx="12">
                  <c:v>28.609747155514778</c:v>
                </c:pt>
                <c:pt idx="13">
                  <c:v>35.120915464480738</c:v>
                </c:pt>
              </c:numCache>
            </c:numRef>
          </c:val>
          <c:extLst>
            <c:ext xmlns:c16="http://schemas.microsoft.com/office/drawing/2014/chart" uri="{C3380CC4-5D6E-409C-BE32-E72D297353CC}">
              <c16:uniqueId val="{00000000-2924-40FB-9177-544E721F6E13}"/>
            </c:ext>
          </c:extLst>
        </c:ser>
        <c:ser>
          <c:idx val="1"/>
          <c:order val="1"/>
          <c:tx>
            <c:strRef>
              <c:f>'Figure 2.2.2'!$B$6</c:f>
              <c:strCache>
                <c:ptCount val="1"/>
                <c:pt idx="0">
                  <c:v>Net foreign liabilities of other private enterprises</c:v>
                </c:pt>
              </c:strCache>
            </c:strRef>
          </c:tx>
          <c:spPr>
            <a:solidFill>
              <a:srgbClr val="993366"/>
            </a:solidFill>
            <a:ln w="12700">
              <a:solidFill>
                <a:srgbClr val="000000"/>
              </a:solidFill>
              <a:prstDash val="solid"/>
            </a:ln>
          </c:spPr>
          <c:invertIfNegative val="0"/>
          <c:cat>
            <c:strRef>
              <c:f>'Figure 2.2.2'!$C$4:$P$4</c:f>
              <c:strCache>
                <c:ptCount val="14"/>
                <c:pt idx="0">
                  <c:v>2004_Q1</c:v>
                </c:pt>
                <c:pt idx="1">
                  <c:v>2004_Q2</c:v>
                </c:pt>
                <c:pt idx="2">
                  <c:v>2004_Q3</c:v>
                </c:pt>
                <c:pt idx="3">
                  <c:v>2004_Q4</c:v>
                </c:pt>
                <c:pt idx="4">
                  <c:v>2005_Q1</c:v>
                </c:pt>
                <c:pt idx="5">
                  <c:v>2005_Q2</c:v>
                </c:pt>
                <c:pt idx="6">
                  <c:v>2005_Q3</c:v>
                </c:pt>
                <c:pt idx="7">
                  <c:v>2005_Q4</c:v>
                </c:pt>
                <c:pt idx="8">
                  <c:v>2006_Q1</c:v>
                </c:pt>
                <c:pt idx="9">
                  <c:v>2006_Q2</c:v>
                </c:pt>
                <c:pt idx="10">
                  <c:v>2006_Q3</c:v>
                </c:pt>
                <c:pt idx="11">
                  <c:v>2006_Q4</c:v>
                </c:pt>
                <c:pt idx="12">
                  <c:v>2007_Q1</c:v>
                </c:pt>
                <c:pt idx="13">
                  <c:v>2007_Q2</c:v>
                </c:pt>
              </c:strCache>
            </c:strRef>
          </c:cat>
          <c:val>
            <c:numRef>
              <c:f>'Figure 2.2.2'!$C$6:$P$6</c:f>
              <c:numCache>
                <c:formatCode>0.00</c:formatCode>
                <c:ptCount val="14"/>
                <c:pt idx="0">
                  <c:v>18.642093585777573</c:v>
                </c:pt>
                <c:pt idx="1">
                  <c:v>19.771272907228028</c:v>
                </c:pt>
                <c:pt idx="2">
                  <c:v>20.16601291813814</c:v>
                </c:pt>
                <c:pt idx="3">
                  <c:v>23.382608407282557</c:v>
                </c:pt>
                <c:pt idx="4">
                  <c:v>23.572077507022446</c:v>
                </c:pt>
                <c:pt idx="5">
                  <c:v>23.840864053888609</c:v>
                </c:pt>
                <c:pt idx="6">
                  <c:v>25.392347411679289</c:v>
                </c:pt>
                <c:pt idx="7">
                  <c:v>26.629445931877147</c:v>
                </c:pt>
                <c:pt idx="8">
                  <c:v>27.54385558181195</c:v>
                </c:pt>
                <c:pt idx="9">
                  <c:v>29.736141748624128</c:v>
                </c:pt>
                <c:pt idx="10">
                  <c:v>32.357118115405953</c:v>
                </c:pt>
                <c:pt idx="11">
                  <c:v>36.917122368719831</c:v>
                </c:pt>
                <c:pt idx="12">
                  <c:v>38.765116953635207</c:v>
                </c:pt>
                <c:pt idx="13">
                  <c:v>39.129724345121353</c:v>
                </c:pt>
              </c:numCache>
            </c:numRef>
          </c:val>
          <c:extLst>
            <c:ext xmlns:c16="http://schemas.microsoft.com/office/drawing/2014/chart" uri="{C3380CC4-5D6E-409C-BE32-E72D297353CC}">
              <c16:uniqueId val="{00000001-2924-40FB-9177-544E721F6E13}"/>
            </c:ext>
          </c:extLst>
        </c:ser>
        <c:ser>
          <c:idx val="2"/>
          <c:order val="2"/>
          <c:tx>
            <c:strRef>
              <c:f>'Figure 2.2.2'!$B$7</c:f>
              <c:strCache>
                <c:ptCount val="1"/>
                <c:pt idx="0">
                  <c:v>Net foreign liabilities of public sector ("-" -assets)</c:v>
                </c:pt>
              </c:strCache>
            </c:strRef>
          </c:tx>
          <c:spPr>
            <a:solidFill>
              <a:srgbClr val="FFFFCC"/>
            </a:solidFill>
            <a:ln w="12700">
              <a:solidFill>
                <a:srgbClr val="000000"/>
              </a:solidFill>
              <a:prstDash val="solid"/>
            </a:ln>
          </c:spPr>
          <c:invertIfNegative val="0"/>
          <c:cat>
            <c:strRef>
              <c:f>'Figure 2.2.2'!$C$4:$P$4</c:f>
              <c:strCache>
                <c:ptCount val="14"/>
                <c:pt idx="0">
                  <c:v>2004_Q1</c:v>
                </c:pt>
                <c:pt idx="1">
                  <c:v>2004_Q2</c:v>
                </c:pt>
                <c:pt idx="2">
                  <c:v>2004_Q3</c:v>
                </c:pt>
                <c:pt idx="3">
                  <c:v>2004_Q4</c:v>
                </c:pt>
                <c:pt idx="4">
                  <c:v>2005_Q1</c:v>
                </c:pt>
                <c:pt idx="5">
                  <c:v>2005_Q2</c:v>
                </c:pt>
                <c:pt idx="6">
                  <c:v>2005_Q3</c:v>
                </c:pt>
                <c:pt idx="7">
                  <c:v>2005_Q4</c:v>
                </c:pt>
                <c:pt idx="8">
                  <c:v>2006_Q1</c:v>
                </c:pt>
                <c:pt idx="9">
                  <c:v>2006_Q2</c:v>
                </c:pt>
                <c:pt idx="10">
                  <c:v>2006_Q3</c:v>
                </c:pt>
                <c:pt idx="11">
                  <c:v>2006_Q4</c:v>
                </c:pt>
                <c:pt idx="12">
                  <c:v>2007_Q1</c:v>
                </c:pt>
                <c:pt idx="13">
                  <c:v>2007_Q2</c:v>
                </c:pt>
              </c:strCache>
            </c:strRef>
          </c:cat>
          <c:val>
            <c:numRef>
              <c:f>'Figure 2.2.2'!$C$7:$P$7</c:f>
              <c:numCache>
                <c:formatCode>0.00</c:formatCode>
                <c:ptCount val="14"/>
                <c:pt idx="0">
                  <c:v>-6.7744695737315066</c:v>
                </c:pt>
                <c:pt idx="1">
                  <c:v>-7.6926732026050848</c:v>
                </c:pt>
                <c:pt idx="2">
                  <c:v>-8.0551508049026737</c:v>
                </c:pt>
                <c:pt idx="3">
                  <c:v>-11.95273265130005</c:v>
                </c:pt>
                <c:pt idx="4">
                  <c:v>-12.084036568364523</c:v>
                </c:pt>
                <c:pt idx="5">
                  <c:v>-11.134821755901266</c:v>
                </c:pt>
                <c:pt idx="6">
                  <c:v>-11.73126966588686</c:v>
                </c:pt>
                <c:pt idx="7">
                  <c:v>-13.602253118809534</c:v>
                </c:pt>
                <c:pt idx="8">
                  <c:v>-17.738430013926223</c:v>
                </c:pt>
                <c:pt idx="9">
                  <c:v>-21.494742193125482</c:v>
                </c:pt>
                <c:pt idx="10">
                  <c:v>-23.224734859011257</c:v>
                </c:pt>
                <c:pt idx="11">
                  <c:v>-30.903643961890907</c:v>
                </c:pt>
                <c:pt idx="12">
                  <c:v>-34.249453826613987</c:v>
                </c:pt>
                <c:pt idx="13">
                  <c:v>-35.714060452754374</c:v>
                </c:pt>
              </c:numCache>
            </c:numRef>
          </c:val>
          <c:extLst>
            <c:ext xmlns:c16="http://schemas.microsoft.com/office/drawing/2014/chart" uri="{C3380CC4-5D6E-409C-BE32-E72D297353CC}">
              <c16:uniqueId val="{00000002-2924-40FB-9177-544E721F6E13}"/>
            </c:ext>
          </c:extLst>
        </c:ser>
        <c:dLbls>
          <c:showLegendKey val="0"/>
          <c:showVal val="0"/>
          <c:showCatName val="0"/>
          <c:showSerName val="0"/>
          <c:showPercent val="0"/>
          <c:showBubbleSize val="0"/>
        </c:dLbls>
        <c:gapWidth val="150"/>
        <c:overlap val="100"/>
        <c:axId val="472803640"/>
        <c:axId val="1"/>
      </c:barChart>
      <c:lineChart>
        <c:grouping val="standard"/>
        <c:varyColors val="0"/>
        <c:ser>
          <c:idx val="3"/>
          <c:order val="3"/>
          <c:tx>
            <c:strRef>
              <c:f>'Figure 2.2.2'!$B$8</c:f>
              <c:strCache>
                <c:ptCount val="1"/>
                <c:pt idx="0">
                  <c:v>Total net foreign liabilities of RK (right axis)</c:v>
                </c:pt>
              </c:strCache>
            </c:strRef>
          </c:tx>
          <c:spPr>
            <a:ln w="25400">
              <a:solidFill>
                <a:srgbClr val="00FFFF"/>
              </a:solidFill>
              <a:prstDash val="solid"/>
            </a:ln>
          </c:spPr>
          <c:marker>
            <c:symbol val="x"/>
            <c:size val="7"/>
            <c:spPr>
              <a:noFill/>
              <a:ln>
                <a:solidFill>
                  <a:srgbClr val="00FFFF"/>
                </a:solidFill>
                <a:prstDash val="solid"/>
              </a:ln>
            </c:spPr>
          </c:marker>
          <c:cat>
            <c:strRef>
              <c:f>'Figure 2.2.2'!$C$4:$P$4</c:f>
              <c:strCache>
                <c:ptCount val="14"/>
                <c:pt idx="0">
                  <c:v>2004_Q1</c:v>
                </c:pt>
                <c:pt idx="1">
                  <c:v>2004_Q2</c:v>
                </c:pt>
                <c:pt idx="2">
                  <c:v>2004_Q3</c:v>
                </c:pt>
                <c:pt idx="3">
                  <c:v>2004_Q4</c:v>
                </c:pt>
                <c:pt idx="4">
                  <c:v>2005_Q1</c:v>
                </c:pt>
                <c:pt idx="5">
                  <c:v>2005_Q2</c:v>
                </c:pt>
                <c:pt idx="6">
                  <c:v>2005_Q3</c:v>
                </c:pt>
                <c:pt idx="7">
                  <c:v>2005_Q4</c:v>
                </c:pt>
                <c:pt idx="8">
                  <c:v>2006_Q1</c:v>
                </c:pt>
                <c:pt idx="9">
                  <c:v>2006_Q2</c:v>
                </c:pt>
                <c:pt idx="10">
                  <c:v>2006_Q3</c:v>
                </c:pt>
                <c:pt idx="11">
                  <c:v>2006_Q4</c:v>
                </c:pt>
                <c:pt idx="12">
                  <c:v>2007_Q1</c:v>
                </c:pt>
                <c:pt idx="13">
                  <c:v>2007_Q2</c:v>
                </c:pt>
              </c:strCache>
            </c:strRef>
          </c:cat>
          <c:val>
            <c:numRef>
              <c:f>'Figure 2.2.2'!$C$8:$P$8</c:f>
              <c:numCache>
                <c:formatCode>0.00</c:formatCode>
                <c:ptCount val="14"/>
                <c:pt idx="0">
                  <c:v>14.521482276435544</c:v>
                </c:pt>
                <c:pt idx="1">
                  <c:v>15.2232210061544</c:v>
                </c:pt>
                <c:pt idx="2">
                  <c:v>15.604076004189032</c:v>
                </c:pt>
                <c:pt idx="3">
                  <c:v>15.70215735190148</c:v>
                </c:pt>
                <c:pt idx="4">
                  <c:v>15.734903617069614</c:v>
                </c:pt>
                <c:pt idx="5">
                  <c:v>17.1724224124453</c:v>
                </c:pt>
                <c:pt idx="6">
                  <c:v>18.02887151257039</c:v>
                </c:pt>
                <c:pt idx="7">
                  <c:v>20.277326288395102</c:v>
                </c:pt>
                <c:pt idx="8">
                  <c:v>19.385276447427454</c:v>
                </c:pt>
                <c:pt idx="9">
                  <c:v>21.79861155007422</c:v>
                </c:pt>
                <c:pt idx="10">
                  <c:v>25.29152742116149</c:v>
                </c:pt>
                <c:pt idx="11">
                  <c:v>28.779936223775273</c:v>
                </c:pt>
                <c:pt idx="12">
                  <c:v>33.125410282535995</c:v>
                </c:pt>
                <c:pt idx="13">
                  <c:v>38.536579356847717</c:v>
                </c:pt>
              </c:numCache>
            </c:numRef>
          </c:val>
          <c:smooth val="0"/>
          <c:extLst>
            <c:ext xmlns:c16="http://schemas.microsoft.com/office/drawing/2014/chart" uri="{C3380CC4-5D6E-409C-BE32-E72D297353CC}">
              <c16:uniqueId val="{00000003-2924-40FB-9177-544E721F6E13}"/>
            </c:ext>
          </c:extLst>
        </c:ser>
        <c:dLbls>
          <c:showLegendKey val="0"/>
          <c:showVal val="0"/>
          <c:showCatName val="0"/>
          <c:showSerName val="0"/>
          <c:showPercent val="0"/>
          <c:showBubbleSize val="0"/>
        </c:dLbls>
        <c:marker val="1"/>
        <c:smooth val="0"/>
        <c:axId val="3"/>
        <c:axId val="4"/>
      </c:lineChart>
      <c:catAx>
        <c:axId val="472803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3"/>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Times New Roman"/>
                    <a:ea typeface="Times New Roman"/>
                    <a:cs typeface="Times New Roman"/>
                  </a:defRPr>
                </a:pPr>
                <a:r>
                  <a:rPr lang="en-US"/>
                  <a:t>bln USD</a:t>
                </a:r>
              </a:p>
            </c:rich>
          </c:tx>
          <c:layout>
            <c:manualLayout>
              <c:xMode val="edge"/>
              <c:yMode val="edge"/>
              <c:x val="1.2787739754510363E-2"/>
              <c:y val="0.2905995033699893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280364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0" i="0" u="none" strike="noStrike" baseline="0">
                    <a:solidFill>
                      <a:srgbClr val="000000"/>
                    </a:solidFill>
                    <a:latin typeface="Times New Roman"/>
                    <a:ea typeface="Times New Roman"/>
                    <a:cs typeface="Times New Roman"/>
                  </a:defRPr>
                </a:pPr>
                <a:r>
                  <a:rPr lang="en-US"/>
                  <a:t>bln USD</a:t>
                </a:r>
              </a:p>
            </c:rich>
          </c:tx>
          <c:layout>
            <c:manualLayout>
              <c:xMode val="edge"/>
              <c:yMode val="edge"/>
              <c:x val="0.93606255003015859"/>
              <c:y val="0.2905995033699893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808080"/>
          </a:solidFill>
          <a:prstDash val="solid"/>
        </a:ln>
      </c:spPr>
    </c:plotArea>
    <c:legend>
      <c:legendPos val="r"/>
      <c:layout>
        <c:manualLayout>
          <c:xMode val="edge"/>
          <c:yMode val="edge"/>
          <c:x val="1.2787739754510363E-2"/>
          <c:y val="0.72649875842497336"/>
          <c:w val="0.97954086519549377"/>
          <c:h val="0.2564113265029318"/>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57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21153846153846"/>
          <c:y val="6.6666976687949631E-2"/>
          <c:w val="0.85817307692307687"/>
          <c:h val="0.70476518212975325"/>
        </c:manualLayout>
      </c:layout>
      <c:barChart>
        <c:barDir val="col"/>
        <c:grouping val="percentStacked"/>
        <c:varyColors val="0"/>
        <c:ser>
          <c:idx val="0"/>
          <c:order val="0"/>
          <c:tx>
            <c:strRef>
              <c:f>'Figure 2.2.3'!$B$5</c:f>
              <c:strCache>
                <c:ptCount val="1"/>
                <c:pt idx="0">
                  <c:v>Share of fixed interest rate's loans</c:v>
                </c:pt>
              </c:strCache>
            </c:strRef>
          </c:tx>
          <c:spPr>
            <a:solidFill>
              <a:srgbClr val="9999FF"/>
            </a:solidFill>
            <a:ln w="12700">
              <a:solidFill>
                <a:srgbClr val="000000"/>
              </a:solidFill>
              <a:prstDash val="solid"/>
            </a:ln>
          </c:spPr>
          <c:invertIfNegative val="0"/>
          <c:cat>
            <c:strRef>
              <c:f>'Figure 2.2.3'!$C$4:$I$4</c:f>
              <c:strCache>
                <c:ptCount val="7"/>
                <c:pt idx="0">
                  <c:v>2006_Q1</c:v>
                </c:pt>
                <c:pt idx="1">
                  <c:v>2006_Q2</c:v>
                </c:pt>
                <c:pt idx="2">
                  <c:v>2006_Q3</c:v>
                </c:pt>
                <c:pt idx="3">
                  <c:v>2006_Q4</c:v>
                </c:pt>
                <c:pt idx="4">
                  <c:v>2007_Q1</c:v>
                </c:pt>
                <c:pt idx="5">
                  <c:v>2007_Q2</c:v>
                </c:pt>
                <c:pt idx="6">
                  <c:v>2007_Q3</c:v>
                </c:pt>
              </c:strCache>
            </c:strRef>
          </c:cat>
          <c:val>
            <c:numRef>
              <c:f>'Figure 2.2.3'!$C$5:$I$5</c:f>
              <c:numCache>
                <c:formatCode>0%</c:formatCode>
                <c:ptCount val="7"/>
                <c:pt idx="0">
                  <c:v>0.65277777777777779</c:v>
                </c:pt>
                <c:pt idx="1">
                  <c:v>0.48440435926343478</c:v>
                </c:pt>
                <c:pt idx="2">
                  <c:v>0.32125693160813307</c:v>
                </c:pt>
                <c:pt idx="3">
                  <c:v>0.34007718499894041</c:v>
                </c:pt>
                <c:pt idx="4">
                  <c:v>0.79484820237868636</c:v>
                </c:pt>
                <c:pt idx="5">
                  <c:v>0.25529741404501194</c:v>
                </c:pt>
                <c:pt idx="6">
                  <c:v>0.12687687687687688</c:v>
                </c:pt>
              </c:numCache>
            </c:numRef>
          </c:val>
          <c:extLst>
            <c:ext xmlns:c16="http://schemas.microsoft.com/office/drawing/2014/chart" uri="{C3380CC4-5D6E-409C-BE32-E72D297353CC}">
              <c16:uniqueId val="{00000000-C5BB-444F-959B-B2BCACF0B91F}"/>
            </c:ext>
          </c:extLst>
        </c:ser>
        <c:ser>
          <c:idx val="1"/>
          <c:order val="1"/>
          <c:tx>
            <c:strRef>
              <c:f>'Figure 2.2.3'!$B$6</c:f>
              <c:strCache>
                <c:ptCount val="1"/>
                <c:pt idx="0">
                  <c:v>Share of floating interest rate's loans</c:v>
                </c:pt>
              </c:strCache>
            </c:strRef>
          </c:tx>
          <c:spPr>
            <a:solidFill>
              <a:srgbClr val="993366"/>
            </a:solidFill>
            <a:ln w="12700">
              <a:solidFill>
                <a:srgbClr val="000000"/>
              </a:solidFill>
              <a:prstDash val="solid"/>
            </a:ln>
          </c:spPr>
          <c:invertIfNegative val="0"/>
          <c:cat>
            <c:strRef>
              <c:f>'Figure 2.2.3'!$C$4:$I$4</c:f>
              <c:strCache>
                <c:ptCount val="7"/>
                <c:pt idx="0">
                  <c:v>2006_Q1</c:v>
                </c:pt>
                <c:pt idx="1">
                  <c:v>2006_Q2</c:v>
                </c:pt>
                <c:pt idx="2">
                  <c:v>2006_Q3</c:v>
                </c:pt>
                <c:pt idx="3">
                  <c:v>2006_Q4</c:v>
                </c:pt>
                <c:pt idx="4">
                  <c:v>2007_Q1</c:v>
                </c:pt>
                <c:pt idx="5">
                  <c:v>2007_Q2</c:v>
                </c:pt>
                <c:pt idx="6">
                  <c:v>2007_Q3</c:v>
                </c:pt>
              </c:strCache>
            </c:strRef>
          </c:cat>
          <c:val>
            <c:numRef>
              <c:f>'Figure 2.2.3'!$C$6:$I$6</c:f>
              <c:numCache>
                <c:formatCode>0%</c:formatCode>
                <c:ptCount val="7"/>
                <c:pt idx="0">
                  <c:v>0.34722222222222221</c:v>
                </c:pt>
                <c:pt idx="1">
                  <c:v>0.51559564073656516</c:v>
                </c:pt>
                <c:pt idx="2">
                  <c:v>0.67874306839186693</c:v>
                </c:pt>
                <c:pt idx="3">
                  <c:v>0.65992281500105954</c:v>
                </c:pt>
                <c:pt idx="4">
                  <c:v>0.20515179762131369</c:v>
                </c:pt>
                <c:pt idx="5">
                  <c:v>0.74470258595498806</c:v>
                </c:pt>
                <c:pt idx="6">
                  <c:v>0.87312312312312312</c:v>
                </c:pt>
              </c:numCache>
            </c:numRef>
          </c:val>
          <c:extLst>
            <c:ext xmlns:c16="http://schemas.microsoft.com/office/drawing/2014/chart" uri="{C3380CC4-5D6E-409C-BE32-E72D297353CC}">
              <c16:uniqueId val="{00000001-C5BB-444F-959B-B2BCACF0B91F}"/>
            </c:ext>
          </c:extLst>
        </c:ser>
        <c:dLbls>
          <c:showLegendKey val="0"/>
          <c:showVal val="0"/>
          <c:showCatName val="0"/>
          <c:showSerName val="0"/>
          <c:showPercent val="0"/>
          <c:showBubbleSize val="0"/>
        </c:dLbls>
        <c:gapWidth val="150"/>
        <c:overlap val="100"/>
        <c:axId val="463814480"/>
        <c:axId val="1"/>
      </c:barChart>
      <c:catAx>
        <c:axId val="463814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3814480"/>
        <c:crosses val="autoZero"/>
        <c:crossBetween val="between"/>
      </c:valAx>
      <c:spPr>
        <a:solidFill>
          <a:srgbClr val="FFFFFF"/>
        </a:solidFill>
        <a:ln w="12700">
          <a:solidFill>
            <a:srgbClr val="808080"/>
          </a:solidFill>
          <a:prstDash val="solid"/>
        </a:ln>
      </c:spPr>
    </c:plotArea>
    <c:legend>
      <c:legendPos val="b"/>
      <c:layout>
        <c:manualLayout>
          <c:xMode val="edge"/>
          <c:yMode val="edge"/>
          <c:x val="0.125"/>
          <c:y val="0.88095647766219154"/>
          <c:w val="0.86538461538461542"/>
          <c:h val="0.10476239193820656"/>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52945059697924"/>
          <c:y val="5.7851239669421489E-2"/>
          <c:w val="0.76690151265095208"/>
          <c:h val="0.57851239669421484"/>
        </c:manualLayout>
      </c:layout>
      <c:barChart>
        <c:barDir val="col"/>
        <c:grouping val="stacked"/>
        <c:varyColors val="0"/>
        <c:ser>
          <c:idx val="0"/>
          <c:order val="0"/>
          <c:tx>
            <c:strRef>
              <c:f>'Figure 2.2.4'!$B$5</c:f>
              <c:strCache>
                <c:ptCount val="1"/>
                <c:pt idx="0">
                  <c:v>Up to 1 year</c:v>
                </c:pt>
              </c:strCache>
            </c:strRef>
          </c:tx>
          <c:spPr>
            <a:solidFill>
              <a:srgbClr val="9999FF"/>
            </a:solidFill>
            <a:ln w="12700">
              <a:solidFill>
                <a:srgbClr val="000000"/>
              </a:solidFill>
              <a:prstDash val="solid"/>
            </a:ln>
          </c:spPr>
          <c:invertIfNegative val="0"/>
          <c:cat>
            <c:strRef>
              <c:f>'Figure 2.2.4'!$C$4:$I$4</c:f>
              <c:strCache>
                <c:ptCount val="7"/>
                <c:pt idx="0">
                  <c:v>2006Q1</c:v>
                </c:pt>
                <c:pt idx="1">
                  <c:v>2006Q2</c:v>
                </c:pt>
                <c:pt idx="2">
                  <c:v>2006Q3</c:v>
                </c:pt>
                <c:pt idx="3">
                  <c:v>2006Q4</c:v>
                </c:pt>
                <c:pt idx="4">
                  <c:v>2007Q1</c:v>
                </c:pt>
                <c:pt idx="5">
                  <c:v>2007Q2</c:v>
                </c:pt>
                <c:pt idx="6">
                  <c:v>2007Q3</c:v>
                </c:pt>
              </c:strCache>
            </c:strRef>
          </c:cat>
          <c:val>
            <c:numRef>
              <c:f>'Figure 2.2.4'!$C$5:$I$5</c:f>
              <c:numCache>
                <c:formatCode>#,##0</c:formatCode>
                <c:ptCount val="7"/>
                <c:pt idx="0">
                  <c:v>29</c:v>
                </c:pt>
                <c:pt idx="1">
                  <c:v>227</c:v>
                </c:pt>
                <c:pt idx="2">
                  <c:v>91</c:v>
                </c:pt>
                <c:pt idx="3">
                  <c:v>54.267821906657417</c:v>
                </c:pt>
                <c:pt idx="4" formatCode="0">
                  <c:v>128.48857857069379</c:v>
                </c:pt>
                <c:pt idx="5">
                  <c:v>726.33526085741858</c:v>
                </c:pt>
                <c:pt idx="6">
                  <c:v>229</c:v>
                </c:pt>
              </c:numCache>
            </c:numRef>
          </c:val>
          <c:extLst>
            <c:ext xmlns:c16="http://schemas.microsoft.com/office/drawing/2014/chart" uri="{C3380CC4-5D6E-409C-BE32-E72D297353CC}">
              <c16:uniqueId val="{00000000-77D6-4621-AF89-346CBAE6639E}"/>
            </c:ext>
          </c:extLst>
        </c:ser>
        <c:ser>
          <c:idx val="1"/>
          <c:order val="1"/>
          <c:tx>
            <c:strRef>
              <c:f>'Figure 2.2.4'!$B$6</c:f>
              <c:strCache>
                <c:ptCount val="1"/>
                <c:pt idx="0">
                  <c:v>From 1 to 3 years</c:v>
                </c:pt>
              </c:strCache>
            </c:strRef>
          </c:tx>
          <c:spPr>
            <a:solidFill>
              <a:srgbClr val="993366"/>
            </a:solidFill>
            <a:ln w="12700">
              <a:solidFill>
                <a:srgbClr val="000000"/>
              </a:solidFill>
              <a:prstDash val="solid"/>
            </a:ln>
          </c:spPr>
          <c:invertIfNegative val="0"/>
          <c:cat>
            <c:strRef>
              <c:f>'Figure 2.2.4'!$C$4:$I$4</c:f>
              <c:strCache>
                <c:ptCount val="7"/>
                <c:pt idx="0">
                  <c:v>2006Q1</c:v>
                </c:pt>
                <c:pt idx="1">
                  <c:v>2006Q2</c:v>
                </c:pt>
                <c:pt idx="2">
                  <c:v>2006Q3</c:v>
                </c:pt>
                <c:pt idx="3">
                  <c:v>2006Q4</c:v>
                </c:pt>
                <c:pt idx="4">
                  <c:v>2007Q1</c:v>
                </c:pt>
                <c:pt idx="5">
                  <c:v>2007Q2</c:v>
                </c:pt>
                <c:pt idx="6">
                  <c:v>2007Q3</c:v>
                </c:pt>
              </c:strCache>
            </c:strRef>
          </c:cat>
          <c:val>
            <c:numRef>
              <c:f>'Figure 2.2.4'!$C$6:$I$6</c:f>
              <c:numCache>
                <c:formatCode>#,##0</c:formatCode>
                <c:ptCount val="7"/>
                <c:pt idx="0">
                  <c:v>842</c:v>
                </c:pt>
                <c:pt idx="1">
                  <c:v>1036</c:v>
                </c:pt>
                <c:pt idx="2">
                  <c:v>2954</c:v>
                </c:pt>
                <c:pt idx="3">
                  <c:v>3760.079961900261</c:v>
                </c:pt>
                <c:pt idx="4" formatCode="0">
                  <c:v>2086.2279780413301</c:v>
                </c:pt>
                <c:pt idx="5">
                  <c:v>1653.0956807380433</c:v>
                </c:pt>
                <c:pt idx="6">
                  <c:v>1715</c:v>
                </c:pt>
              </c:numCache>
            </c:numRef>
          </c:val>
          <c:extLst>
            <c:ext xmlns:c16="http://schemas.microsoft.com/office/drawing/2014/chart" uri="{C3380CC4-5D6E-409C-BE32-E72D297353CC}">
              <c16:uniqueId val="{00000001-77D6-4621-AF89-346CBAE6639E}"/>
            </c:ext>
          </c:extLst>
        </c:ser>
        <c:ser>
          <c:idx val="2"/>
          <c:order val="2"/>
          <c:tx>
            <c:strRef>
              <c:f>'Figure 2.2.4'!$B$7</c:f>
              <c:strCache>
                <c:ptCount val="1"/>
                <c:pt idx="0">
                  <c:v>From 3 to 5 years</c:v>
                </c:pt>
              </c:strCache>
            </c:strRef>
          </c:tx>
          <c:spPr>
            <a:solidFill>
              <a:srgbClr val="FFFFCC"/>
            </a:solidFill>
            <a:ln w="12700">
              <a:solidFill>
                <a:srgbClr val="000000"/>
              </a:solidFill>
              <a:prstDash val="solid"/>
            </a:ln>
          </c:spPr>
          <c:invertIfNegative val="0"/>
          <c:cat>
            <c:strRef>
              <c:f>'Figure 2.2.4'!$C$4:$I$4</c:f>
              <c:strCache>
                <c:ptCount val="7"/>
                <c:pt idx="0">
                  <c:v>2006Q1</c:v>
                </c:pt>
                <c:pt idx="1">
                  <c:v>2006Q2</c:v>
                </c:pt>
                <c:pt idx="2">
                  <c:v>2006Q3</c:v>
                </c:pt>
                <c:pt idx="3">
                  <c:v>2006Q4</c:v>
                </c:pt>
                <c:pt idx="4">
                  <c:v>2007Q1</c:v>
                </c:pt>
                <c:pt idx="5">
                  <c:v>2007Q2</c:v>
                </c:pt>
                <c:pt idx="6">
                  <c:v>2007Q3</c:v>
                </c:pt>
              </c:strCache>
            </c:strRef>
          </c:cat>
          <c:val>
            <c:numRef>
              <c:f>'Figure 2.2.4'!$C$7:$I$7</c:f>
              <c:numCache>
                <c:formatCode>#,##0</c:formatCode>
                <c:ptCount val="7"/>
                <c:pt idx="0">
                  <c:v>599</c:v>
                </c:pt>
                <c:pt idx="1">
                  <c:v>219</c:v>
                </c:pt>
                <c:pt idx="2">
                  <c:v>702</c:v>
                </c:pt>
                <c:pt idx="3">
                  <c:v>1346.4209177672692</c:v>
                </c:pt>
                <c:pt idx="4" formatCode="0">
                  <c:v>1437.0616918410176</c:v>
                </c:pt>
                <c:pt idx="5">
                  <c:v>1997.5192806664845</c:v>
                </c:pt>
                <c:pt idx="6">
                  <c:v>939</c:v>
                </c:pt>
              </c:numCache>
            </c:numRef>
          </c:val>
          <c:extLst>
            <c:ext xmlns:c16="http://schemas.microsoft.com/office/drawing/2014/chart" uri="{C3380CC4-5D6E-409C-BE32-E72D297353CC}">
              <c16:uniqueId val="{00000002-77D6-4621-AF89-346CBAE6639E}"/>
            </c:ext>
          </c:extLst>
        </c:ser>
        <c:ser>
          <c:idx val="3"/>
          <c:order val="3"/>
          <c:tx>
            <c:strRef>
              <c:f>'Figure 2.2.4'!$B$8</c:f>
              <c:strCache>
                <c:ptCount val="1"/>
                <c:pt idx="0">
                  <c:v>Over 5 years</c:v>
                </c:pt>
              </c:strCache>
            </c:strRef>
          </c:tx>
          <c:spPr>
            <a:solidFill>
              <a:srgbClr val="CCFFFF"/>
            </a:solidFill>
            <a:ln w="12700">
              <a:solidFill>
                <a:srgbClr val="000000"/>
              </a:solidFill>
              <a:prstDash val="solid"/>
            </a:ln>
          </c:spPr>
          <c:invertIfNegative val="0"/>
          <c:cat>
            <c:strRef>
              <c:f>'Figure 2.2.4'!$C$4:$I$4</c:f>
              <c:strCache>
                <c:ptCount val="7"/>
                <c:pt idx="0">
                  <c:v>2006Q1</c:v>
                </c:pt>
                <c:pt idx="1">
                  <c:v>2006Q2</c:v>
                </c:pt>
                <c:pt idx="2">
                  <c:v>2006Q3</c:v>
                </c:pt>
                <c:pt idx="3">
                  <c:v>2006Q4</c:v>
                </c:pt>
                <c:pt idx="4">
                  <c:v>2007Q1</c:v>
                </c:pt>
                <c:pt idx="5">
                  <c:v>2007Q2</c:v>
                </c:pt>
                <c:pt idx="6">
                  <c:v>2007Q3</c:v>
                </c:pt>
              </c:strCache>
            </c:strRef>
          </c:cat>
          <c:val>
            <c:numRef>
              <c:f>'Figure 2.2.4'!$C$8:$I$8</c:f>
              <c:numCache>
                <c:formatCode>#,##0</c:formatCode>
                <c:ptCount val="7"/>
                <c:pt idx="0">
                  <c:v>1410</c:v>
                </c:pt>
                <c:pt idx="1">
                  <c:v>1179</c:v>
                </c:pt>
                <c:pt idx="2">
                  <c:v>1663</c:v>
                </c:pt>
                <c:pt idx="3">
                  <c:v>1833.6184457839158</c:v>
                </c:pt>
                <c:pt idx="4" formatCode="0">
                  <c:v>4113.2970266345292</c:v>
                </c:pt>
                <c:pt idx="5">
                  <c:v>2472</c:v>
                </c:pt>
                <c:pt idx="6">
                  <c:v>1113</c:v>
                </c:pt>
              </c:numCache>
            </c:numRef>
          </c:val>
          <c:extLst>
            <c:ext xmlns:c16="http://schemas.microsoft.com/office/drawing/2014/chart" uri="{C3380CC4-5D6E-409C-BE32-E72D297353CC}">
              <c16:uniqueId val="{00000003-77D6-4621-AF89-346CBAE6639E}"/>
            </c:ext>
          </c:extLst>
        </c:ser>
        <c:ser>
          <c:idx val="4"/>
          <c:order val="4"/>
          <c:tx>
            <c:strRef>
              <c:f>'Figure 2.2.4'!$B$9</c:f>
              <c:strCache>
                <c:ptCount val="1"/>
                <c:pt idx="0">
                  <c:v>Without terms</c:v>
                </c:pt>
              </c:strCache>
            </c:strRef>
          </c:tx>
          <c:spPr>
            <a:solidFill>
              <a:srgbClr val="660066"/>
            </a:solidFill>
            <a:ln w="12700">
              <a:solidFill>
                <a:srgbClr val="000000"/>
              </a:solidFill>
              <a:prstDash val="solid"/>
            </a:ln>
          </c:spPr>
          <c:invertIfNegative val="0"/>
          <c:cat>
            <c:strRef>
              <c:f>'Figure 2.2.4'!$C$4:$I$4</c:f>
              <c:strCache>
                <c:ptCount val="7"/>
                <c:pt idx="0">
                  <c:v>2006Q1</c:v>
                </c:pt>
                <c:pt idx="1">
                  <c:v>2006Q2</c:v>
                </c:pt>
                <c:pt idx="2">
                  <c:v>2006Q3</c:v>
                </c:pt>
                <c:pt idx="3">
                  <c:v>2006Q4</c:v>
                </c:pt>
                <c:pt idx="4">
                  <c:v>2007Q1</c:v>
                </c:pt>
                <c:pt idx="5">
                  <c:v>2007Q2</c:v>
                </c:pt>
                <c:pt idx="6">
                  <c:v>2007Q3</c:v>
                </c:pt>
              </c:strCache>
            </c:strRef>
          </c:cat>
          <c:val>
            <c:numRef>
              <c:f>'Figure 2.2.4'!$C$9:$I$9</c:f>
              <c:numCache>
                <c:formatCode>#,##0</c:formatCode>
                <c:ptCount val="7"/>
                <c:pt idx="0" formatCode="General">
                  <c:v>0</c:v>
                </c:pt>
                <c:pt idx="1">
                  <c:v>0</c:v>
                </c:pt>
                <c:pt idx="2">
                  <c:v>0</c:v>
                </c:pt>
                <c:pt idx="3">
                  <c:v>45</c:v>
                </c:pt>
                <c:pt idx="4" formatCode="0">
                  <c:v>45</c:v>
                </c:pt>
                <c:pt idx="5">
                  <c:v>0</c:v>
                </c:pt>
                <c:pt idx="6">
                  <c:v>0</c:v>
                </c:pt>
              </c:numCache>
            </c:numRef>
          </c:val>
          <c:extLst>
            <c:ext xmlns:c16="http://schemas.microsoft.com/office/drawing/2014/chart" uri="{C3380CC4-5D6E-409C-BE32-E72D297353CC}">
              <c16:uniqueId val="{00000004-77D6-4621-AF89-346CBAE6639E}"/>
            </c:ext>
          </c:extLst>
        </c:ser>
        <c:dLbls>
          <c:showLegendKey val="0"/>
          <c:showVal val="0"/>
          <c:showCatName val="0"/>
          <c:showSerName val="0"/>
          <c:showPercent val="0"/>
          <c:showBubbleSize val="0"/>
        </c:dLbls>
        <c:gapWidth val="150"/>
        <c:overlap val="100"/>
        <c:axId val="463821040"/>
        <c:axId val="1"/>
      </c:barChart>
      <c:lineChart>
        <c:grouping val="standard"/>
        <c:varyColors val="0"/>
        <c:ser>
          <c:idx val="5"/>
          <c:order val="5"/>
          <c:tx>
            <c:strRef>
              <c:f>'Figure 2.2.4'!$B$10</c:f>
              <c:strCache>
                <c:ptCount val="1"/>
                <c:pt idx="0">
                  <c:v>Average interest rate (right axis)</c:v>
                </c:pt>
              </c:strCache>
            </c:strRef>
          </c:tx>
          <c:spPr>
            <a:ln w="25400">
              <a:solidFill>
                <a:srgbClr val="800000"/>
              </a:solidFill>
              <a:prstDash val="solid"/>
            </a:ln>
          </c:spPr>
          <c:marker>
            <c:symbol val="circle"/>
            <c:size val="7"/>
            <c:spPr>
              <a:solidFill>
                <a:srgbClr val="800000"/>
              </a:solidFill>
              <a:ln>
                <a:solidFill>
                  <a:srgbClr val="800000"/>
                </a:solidFill>
                <a:prstDash val="solid"/>
              </a:ln>
            </c:spPr>
          </c:marker>
          <c:cat>
            <c:strRef>
              <c:f>'Figure 2.2.4'!$C$4:$I$4</c:f>
              <c:strCache>
                <c:ptCount val="7"/>
                <c:pt idx="0">
                  <c:v>2006Q1</c:v>
                </c:pt>
                <c:pt idx="1">
                  <c:v>2006Q2</c:v>
                </c:pt>
                <c:pt idx="2">
                  <c:v>2006Q3</c:v>
                </c:pt>
                <c:pt idx="3">
                  <c:v>2006Q4</c:v>
                </c:pt>
                <c:pt idx="4">
                  <c:v>2007Q1</c:v>
                </c:pt>
                <c:pt idx="5">
                  <c:v>2007Q2</c:v>
                </c:pt>
                <c:pt idx="6">
                  <c:v>2007Q3</c:v>
                </c:pt>
              </c:strCache>
            </c:strRef>
          </c:cat>
          <c:val>
            <c:numRef>
              <c:f>'Figure 2.2.4'!$C$10:$I$10</c:f>
              <c:numCache>
                <c:formatCode>0.0</c:formatCode>
                <c:ptCount val="7"/>
                <c:pt idx="0">
                  <c:v>7.7167553191489366</c:v>
                </c:pt>
                <c:pt idx="1">
                  <c:v>7.4728471683475561</c:v>
                </c:pt>
                <c:pt idx="2">
                  <c:v>7.5086306098964322</c:v>
                </c:pt>
                <c:pt idx="3">
                  <c:v>7.121448574579972</c:v>
                </c:pt>
                <c:pt idx="4">
                  <c:v>7.3339747781705924</c:v>
                </c:pt>
                <c:pt idx="5">
                  <c:v>7.9281367687956061</c:v>
                </c:pt>
                <c:pt idx="6">
                  <c:v>8.8254437869822482</c:v>
                </c:pt>
              </c:numCache>
            </c:numRef>
          </c:val>
          <c:smooth val="0"/>
          <c:extLst>
            <c:ext xmlns:c16="http://schemas.microsoft.com/office/drawing/2014/chart" uri="{C3380CC4-5D6E-409C-BE32-E72D297353CC}">
              <c16:uniqueId val="{00000005-77D6-4621-AF89-346CBAE6639E}"/>
            </c:ext>
          </c:extLst>
        </c:ser>
        <c:dLbls>
          <c:showLegendKey val="0"/>
          <c:showVal val="0"/>
          <c:showCatName val="0"/>
          <c:showSerName val="0"/>
          <c:showPercent val="0"/>
          <c:showBubbleSize val="0"/>
        </c:dLbls>
        <c:marker val="1"/>
        <c:smooth val="0"/>
        <c:axId val="3"/>
        <c:axId val="4"/>
      </c:lineChart>
      <c:catAx>
        <c:axId val="463821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Times New Roman"/>
                    <a:ea typeface="Times New Roman"/>
                    <a:cs typeface="Times New Roman"/>
                  </a:defRPr>
                </a:pPr>
                <a:r>
                  <a:rPr lang="en-US"/>
                  <a:t>mln USD</a:t>
                </a:r>
              </a:p>
            </c:rich>
          </c:tx>
          <c:layout>
            <c:manualLayout>
              <c:xMode val="edge"/>
              <c:yMode val="edge"/>
              <c:x val="1.1655038186184682E-2"/>
              <c:y val="0.2520661157024793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382104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5"/>
        </c:scaling>
        <c:delete val="0"/>
        <c:axPos val="r"/>
        <c:title>
          <c:tx>
            <c:rich>
              <a:bodyPr/>
              <a:lstStyle/>
              <a:p>
                <a:pPr>
                  <a:defRPr sz="800" b="0" i="0" u="none" strike="noStrike" baseline="0">
                    <a:solidFill>
                      <a:srgbClr val="000000"/>
                    </a:solidFill>
                    <a:latin typeface="Times New Roman"/>
                    <a:ea typeface="Times New Roman"/>
                    <a:cs typeface="Times New Roman"/>
                  </a:defRPr>
                </a:pPr>
                <a:r>
                  <a:rPr lang="ru-RU"/>
                  <a:t>%</a:t>
                </a:r>
              </a:p>
            </c:rich>
          </c:tx>
          <c:layout>
            <c:manualLayout>
              <c:xMode val="edge"/>
              <c:yMode val="edge"/>
              <c:x val="0.9417270854437223"/>
              <c:y val="0.31818181818181818"/>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808080"/>
          </a:solidFill>
          <a:prstDash val="solid"/>
        </a:ln>
      </c:spPr>
    </c:plotArea>
    <c:legend>
      <c:legendPos val="r"/>
      <c:layout>
        <c:manualLayout>
          <c:xMode val="edge"/>
          <c:yMode val="edge"/>
          <c:x val="5.361317565644954E-2"/>
          <c:y val="0.71900826446280997"/>
          <c:w val="0.82284569594463852"/>
          <c:h val="0.2685950413223140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56272715879183E-2"/>
          <c:y val="4.5307586555631052E-2"/>
          <c:w val="0.89322471487655097"/>
          <c:h val="0.46602089028649085"/>
        </c:manualLayout>
      </c:layout>
      <c:barChart>
        <c:barDir val="col"/>
        <c:grouping val="clustered"/>
        <c:varyColors val="0"/>
        <c:ser>
          <c:idx val="0"/>
          <c:order val="0"/>
          <c:tx>
            <c:strRef>
              <c:f>'Figure 2.3.1'!$B$5</c:f>
              <c:strCache>
                <c:ptCount val="1"/>
                <c:pt idx="0">
                  <c:v>Government debt/non-oil revenues of budget, %</c:v>
                </c:pt>
              </c:strCache>
            </c:strRef>
          </c:tx>
          <c:spPr>
            <a:solidFill>
              <a:srgbClr val="9999FF"/>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2.3.1'!$C$4:$D$4</c:f>
              <c:strCache>
                <c:ptCount val="2"/>
                <c:pt idx="0">
                  <c:v>9 months of 2006</c:v>
                </c:pt>
                <c:pt idx="1">
                  <c:v>9 months of 2007</c:v>
                </c:pt>
              </c:strCache>
            </c:strRef>
          </c:cat>
          <c:val>
            <c:numRef>
              <c:f>'Figure 2.3.1'!$C$5:$D$5</c:f>
              <c:numCache>
                <c:formatCode>0.0</c:formatCode>
                <c:ptCount val="2"/>
                <c:pt idx="0">
                  <c:v>40.650912842185591</c:v>
                </c:pt>
                <c:pt idx="1">
                  <c:v>35.532530116862162</c:v>
                </c:pt>
              </c:numCache>
            </c:numRef>
          </c:val>
          <c:extLst>
            <c:ext xmlns:c16="http://schemas.microsoft.com/office/drawing/2014/chart" uri="{C3380CC4-5D6E-409C-BE32-E72D297353CC}">
              <c16:uniqueId val="{00000000-32F3-43AD-9186-E0500970BDD5}"/>
            </c:ext>
          </c:extLst>
        </c:ser>
        <c:ser>
          <c:idx val="1"/>
          <c:order val="1"/>
          <c:tx>
            <c:strRef>
              <c:f>'Figure 2.3.1'!$B$6</c:f>
              <c:strCache>
                <c:ptCount val="1"/>
                <c:pt idx="0">
                  <c:v>Short-term foreign public debt/total public debt, % </c:v>
                </c:pt>
              </c:strCache>
            </c:strRef>
          </c:tx>
          <c:spPr>
            <a:solidFill>
              <a:srgbClr val="993366"/>
            </a:solidFill>
            <a:ln w="12700">
              <a:solidFill>
                <a:srgbClr val="000000"/>
              </a:solidFill>
              <a:prstDash val="solid"/>
            </a:ln>
          </c:spPr>
          <c:invertIfNegative val="0"/>
          <c:dLbls>
            <c:dLbl>
              <c:idx val="1"/>
              <c:layout>
                <c:manualLayout>
                  <c:xMode val="edge"/>
                  <c:yMode val="edge"/>
                  <c:x val="0.64681789697957137"/>
                  <c:y val="0.43365832846104008"/>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F3-43AD-9186-E0500970BDD5}"/>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2.3.1'!$C$4:$D$4</c:f>
              <c:strCache>
                <c:ptCount val="2"/>
                <c:pt idx="0">
                  <c:v>9 months of 2006</c:v>
                </c:pt>
                <c:pt idx="1">
                  <c:v>9 months of 2007</c:v>
                </c:pt>
              </c:strCache>
            </c:strRef>
          </c:cat>
          <c:val>
            <c:numRef>
              <c:f>'Figure 2.3.1'!$C$6:$D$6</c:f>
              <c:numCache>
                <c:formatCode>0.0</c:formatCode>
                <c:ptCount val="2"/>
                <c:pt idx="0">
                  <c:v>2.7</c:v>
                </c:pt>
                <c:pt idx="1">
                  <c:v>11.7</c:v>
                </c:pt>
              </c:numCache>
            </c:numRef>
          </c:val>
          <c:extLst>
            <c:ext xmlns:c16="http://schemas.microsoft.com/office/drawing/2014/chart" uri="{C3380CC4-5D6E-409C-BE32-E72D297353CC}">
              <c16:uniqueId val="{00000002-32F3-43AD-9186-E0500970BDD5}"/>
            </c:ext>
          </c:extLst>
        </c:ser>
        <c:ser>
          <c:idx val="2"/>
          <c:order val="2"/>
          <c:tx>
            <c:strRef>
              <c:f>'Figure 2.3.1'!$B$7</c:f>
              <c:strCache>
                <c:ptCount val="1"/>
                <c:pt idx="0">
                  <c:v>Short-term foreign private debt/total foreign private debt, %</c:v>
                </c:pt>
              </c:strCache>
            </c:strRef>
          </c:tx>
          <c:spPr>
            <a:solidFill>
              <a:srgbClr val="FFFFCC"/>
            </a:solidFill>
            <a:ln w="12700">
              <a:solidFill>
                <a:srgbClr val="000000"/>
              </a:solidFill>
              <a:prstDash val="solid"/>
            </a:ln>
          </c:spPr>
          <c:invertIfNegative val="0"/>
          <c:dLbls>
            <c:dLbl>
              <c:idx val="1"/>
              <c:layout>
                <c:manualLayout>
                  <c:xMode val="edge"/>
                  <c:yMode val="edge"/>
                  <c:x val="0.71252638175209926"/>
                  <c:y val="0.43689458464358516"/>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2F3-43AD-9186-E0500970BDD5}"/>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2.3.1'!$C$4:$D$4</c:f>
              <c:strCache>
                <c:ptCount val="2"/>
                <c:pt idx="0">
                  <c:v>9 months of 2006</c:v>
                </c:pt>
                <c:pt idx="1">
                  <c:v>9 months of 2007</c:v>
                </c:pt>
              </c:strCache>
            </c:strRef>
          </c:cat>
          <c:val>
            <c:numRef>
              <c:f>'Figure 2.3.1'!$C$7:$D$7</c:f>
              <c:numCache>
                <c:formatCode>0.0</c:formatCode>
                <c:ptCount val="2"/>
                <c:pt idx="0">
                  <c:v>14.3</c:v>
                </c:pt>
                <c:pt idx="1">
                  <c:v>10.5</c:v>
                </c:pt>
              </c:numCache>
            </c:numRef>
          </c:val>
          <c:extLst>
            <c:ext xmlns:c16="http://schemas.microsoft.com/office/drawing/2014/chart" uri="{C3380CC4-5D6E-409C-BE32-E72D297353CC}">
              <c16:uniqueId val="{00000004-32F3-43AD-9186-E0500970BDD5}"/>
            </c:ext>
          </c:extLst>
        </c:ser>
        <c:ser>
          <c:idx val="3"/>
          <c:order val="3"/>
          <c:tx>
            <c:strRef>
              <c:f>'Figure 2.3.1'!$B$8</c:f>
              <c:strCache>
                <c:ptCount val="1"/>
                <c:pt idx="0">
                  <c:v>Foreign debt/export of goods and services, %</c:v>
                </c:pt>
              </c:strCache>
            </c:strRef>
          </c:tx>
          <c:spPr>
            <a:solidFill>
              <a:srgbClr val="CCFFFF"/>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2.3.1'!$C$4:$D$4</c:f>
              <c:strCache>
                <c:ptCount val="2"/>
                <c:pt idx="0">
                  <c:v>9 months of 2006</c:v>
                </c:pt>
                <c:pt idx="1">
                  <c:v>9 months of 2007</c:v>
                </c:pt>
              </c:strCache>
            </c:strRef>
          </c:cat>
          <c:val>
            <c:numRef>
              <c:f>'Figure 2.3.1'!$C$8:$D$8</c:f>
              <c:numCache>
                <c:formatCode>0.0</c:formatCode>
                <c:ptCount val="2"/>
                <c:pt idx="0">
                  <c:v>154.30000000000001</c:v>
                </c:pt>
                <c:pt idx="1">
                  <c:v>194.5</c:v>
                </c:pt>
              </c:numCache>
            </c:numRef>
          </c:val>
          <c:extLst>
            <c:ext xmlns:c16="http://schemas.microsoft.com/office/drawing/2014/chart" uri="{C3380CC4-5D6E-409C-BE32-E72D297353CC}">
              <c16:uniqueId val="{00000005-32F3-43AD-9186-E0500970BDD5}"/>
            </c:ext>
          </c:extLst>
        </c:ser>
        <c:ser>
          <c:idx val="4"/>
          <c:order val="4"/>
          <c:tx>
            <c:strRef>
              <c:f>'Figure 2.3.1'!$B$9</c:f>
              <c:strCache>
                <c:ptCount val="1"/>
                <c:pt idx="0">
                  <c:v>Short-term foreign debt+deposits of residents in foreign currency/gross international reserves without gold, NF, %</c:v>
                </c:pt>
              </c:strCache>
            </c:strRef>
          </c:tx>
          <c:spPr>
            <a:solidFill>
              <a:srgbClr val="660066"/>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2.3.1'!$C$4:$D$4</c:f>
              <c:strCache>
                <c:ptCount val="2"/>
                <c:pt idx="0">
                  <c:v>9 months of 2006</c:v>
                </c:pt>
                <c:pt idx="1">
                  <c:v>9 months of 2007</c:v>
                </c:pt>
              </c:strCache>
            </c:strRef>
          </c:cat>
          <c:val>
            <c:numRef>
              <c:f>'Figure 2.3.1'!$C$9:$D$9</c:f>
              <c:numCache>
                <c:formatCode>0.0</c:formatCode>
                <c:ptCount val="2"/>
                <c:pt idx="0">
                  <c:v>131.4</c:v>
                </c:pt>
                <c:pt idx="1">
                  <c:v>114.9</c:v>
                </c:pt>
              </c:numCache>
            </c:numRef>
          </c:val>
          <c:extLst>
            <c:ext xmlns:c16="http://schemas.microsoft.com/office/drawing/2014/chart" uri="{C3380CC4-5D6E-409C-BE32-E72D297353CC}">
              <c16:uniqueId val="{00000006-32F3-43AD-9186-E0500970BDD5}"/>
            </c:ext>
          </c:extLst>
        </c:ser>
        <c:ser>
          <c:idx val="5"/>
          <c:order val="5"/>
          <c:tx>
            <c:strRef>
              <c:f>'Figure 2.3.1'!$B$10</c:f>
              <c:strCache>
                <c:ptCount val="1"/>
                <c:pt idx="0">
                  <c:v>Foreign debt service by banks/income of banks before taxes, %</c:v>
                </c:pt>
              </c:strCache>
            </c:strRef>
          </c:tx>
          <c:spPr>
            <a:solidFill>
              <a:srgbClr val="FF8080"/>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2.3.1'!$C$4:$D$4</c:f>
              <c:strCache>
                <c:ptCount val="2"/>
                <c:pt idx="0">
                  <c:v>9 months of 2006</c:v>
                </c:pt>
                <c:pt idx="1">
                  <c:v>9 months of 2007</c:v>
                </c:pt>
              </c:strCache>
            </c:strRef>
          </c:cat>
          <c:val>
            <c:numRef>
              <c:f>'Figure 2.3.1'!$C$10:$D$10</c:f>
              <c:numCache>
                <c:formatCode>0.0</c:formatCode>
                <c:ptCount val="2"/>
                <c:pt idx="0">
                  <c:v>147</c:v>
                </c:pt>
                <c:pt idx="1">
                  <c:v>298.8</c:v>
                </c:pt>
              </c:numCache>
            </c:numRef>
          </c:val>
          <c:extLst>
            <c:ext xmlns:c16="http://schemas.microsoft.com/office/drawing/2014/chart" uri="{C3380CC4-5D6E-409C-BE32-E72D297353CC}">
              <c16:uniqueId val="{00000007-32F3-43AD-9186-E0500970BDD5}"/>
            </c:ext>
          </c:extLst>
        </c:ser>
        <c:dLbls>
          <c:showLegendKey val="0"/>
          <c:showVal val="1"/>
          <c:showCatName val="0"/>
          <c:showSerName val="0"/>
          <c:showPercent val="0"/>
          <c:showBubbleSize val="0"/>
        </c:dLbls>
        <c:gapWidth val="150"/>
        <c:axId val="463814808"/>
        <c:axId val="1"/>
      </c:barChart>
      <c:catAx>
        <c:axId val="463814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Times New Roman"/>
                    <a:ea typeface="Times New Roman"/>
                    <a:cs typeface="Times New Roman"/>
                  </a:defRPr>
                </a:pPr>
                <a:r>
                  <a:rPr lang="ru-RU"/>
                  <a:t>%</a:t>
                </a:r>
              </a:p>
            </c:rich>
          </c:tx>
          <c:layout>
            <c:manualLayout>
              <c:xMode val="edge"/>
              <c:yMode val="edge"/>
              <c:x val="2.2448979591836733E-2"/>
              <c:y val="0.2590361445783132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3814808"/>
        <c:crosses val="autoZero"/>
        <c:crossBetween val="between"/>
      </c:valAx>
      <c:spPr>
        <a:solidFill>
          <a:srgbClr val="FFFFFF"/>
        </a:solidFill>
        <a:ln w="12700">
          <a:solidFill>
            <a:srgbClr val="808080"/>
          </a:solidFill>
          <a:prstDash val="solid"/>
        </a:ln>
      </c:spPr>
    </c:plotArea>
    <c:legend>
      <c:legendPos val="r"/>
      <c:layout>
        <c:manualLayout>
          <c:xMode val="edge"/>
          <c:yMode val="edge"/>
          <c:x val="1.0266950745707482E-2"/>
          <c:y val="0.58899862522320368"/>
          <c:w val="0.98357388143877678"/>
          <c:h val="0.40129576663558936"/>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636934497451294"/>
          <c:y val="0.13793155057003775"/>
          <c:w val="0.34078274263621433"/>
          <c:h val="0.70115204873102521"/>
        </c:manualLayout>
      </c:layout>
      <c:radarChart>
        <c:radarStyle val="marker"/>
        <c:varyColors val="0"/>
        <c:ser>
          <c:idx val="0"/>
          <c:order val="0"/>
          <c:tx>
            <c:strRef>
              <c:f>'Figure 2.4.1'!$C$4</c:f>
              <c:strCache>
                <c:ptCount val="1"/>
                <c:pt idx="0">
                  <c:v>2004</c:v>
                </c:pt>
              </c:strCache>
            </c:strRef>
          </c:tx>
          <c:spPr>
            <a:ln w="25400">
              <a:solidFill>
                <a:srgbClr val="3366FF"/>
              </a:solidFill>
              <a:prstDash val="solid"/>
            </a:ln>
          </c:spPr>
          <c:marker>
            <c:symbol val="none"/>
          </c:marker>
          <c:cat>
            <c:strRef>
              <c:f>'Figure 2.4.1'!$B$5:$B$12</c:f>
              <c:strCache>
                <c:ptCount val="8"/>
                <c:pt idx="0">
                  <c:v>ROE</c:v>
                </c:pt>
                <c:pt idx="1">
                  <c:v>ROA</c:v>
                </c:pt>
                <c:pt idx="2">
                  <c:v>Return on sales</c:v>
                </c:pt>
                <c:pt idx="3">
                  <c:v>Debt burden**</c:v>
                </c:pt>
                <c:pt idx="4">
                  <c:v>Leverage**</c:v>
                </c:pt>
                <c:pt idx="5">
                  <c:v>Assets turnover</c:v>
                </c:pt>
                <c:pt idx="6">
                  <c:v>Receivables turnover</c:v>
                </c:pt>
                <c:pt idx="7">
                  <c:v>Inventory turnover</c:v>
                </c:pt>
              </c:strCache>
            </c:strRef>
          </c:cat>
          <c:val>
            <c:numRef>
              <c:f>'Figure 2.4.1'!$C$5:$C$12</c:f>
              <c:numCache>
                <c:formatCode>General</c:formatCode>
                <c:ptCount val="8"/>
                <c:pt idx="0">
                  <c:v>100</c:v>
                </c:pt>
                <c:pt idx="1">
                  <c:v>100</c:v>
                </c:pt>
                <c:pt idx="2">
                  <c:v>100</c:v>
                </c:pt>
                <c:pt idx="3">
                  <c:v>100</c:v>
                </c:pt>
                <c:pt idx="4">
                  <c:v>100</c:v>
                </c:pt>
                <c:pt idx="5">
                  <c:v>100</c:v>
                </c:pt>
                <c:pt idx="6">
                  <c:v>100</c:v>
                </c:pt>
                <c:pt idx="7">
                  <c:v>100</c:v>
                </c:pt>
              </c:numCache>
            </c:numRef>
          </c:val>
          <c:extLst>
            <c:ext xmlns:c16="http://schemas.microsoft.com/office/drawing/2014/chart" uri="{C3380CC4-5D6E-409C-BE32-E72D297353CC}">
              <c16:uniqueId val="{00000000-36F1-4278-A96E-589B30932A13}"/>
            </c:ext>
          </c:extLst>
        </c:ser>
        <c:ser>
          <c:idx val="1"/>
          <c:order val="1"/>
          <c:tx>
            <c:strRef>
              <c:f>'Figure 2.4.1'!$D$4</c:f>
              <c:strCache>
                <c:ptCount val="1"/>
                <c:pt idx="0">
                  <c:v>2005</c:v>
                </c:pt>
              </c:strCache>
            </c:strRef>
          </c:tx>
          <c:spPr>
            <a:ln w="25400">
              <a:solidFill>
                <a:srgbClr val="99CC00"/>
              </a:solidFill>
              <a:prstDash val="solid"/>
            </a:ln>
          </c:spPr>
          <c:marker>
            <c:symbol val="square"/>
            <c:size val="5"/>
            <c:spPr>
              <a:solidFill>
                <a:srgbClr val="99CC00"/>
              </a:solidFill>
              <a:ln>
                <a:solidFill>
                  <a:srgbClr val="99CC00"/>
                </a:solidFill>
                <a:prstDash val="solid"/>
              </a:ln>
            </c:spPr>
          </c:marker>
          <c:cat>
            <c:strRef>
              <c:f>'Figure 2.4.1'!$B$5:$B$12</c:f>
              <c:strCache>
                <c:ptCount val="8"/>
                <c:pt idx="0">
                  <c:v>ROE</c:v>
                </c:pt>
                <c:pt idx="1">
                  <c:v>ROA</c:v>
                </c:pt>
                <c:pt idx="2">
                  <c:v>Return on sales</c:v>
                </c:pt>
                <c:pt idx="3">
                  <c:v>Debt burden**</c:v>
                </c:pt>
                <c:pt idx="4">
                  <c:v>Leverage**</c:v>
                </c:pt>
                <c:pt idx="5">
                  <c:v>Assets turnover</c:v>
                </c:pt>
                <c:pt idx="6">
                  <c:v>Receivables turnover</c:v>
                </c:pt>
                <c:pt idx="7">
                  <c:v>Inventory turnover</c:v>
                </c:pt>
              </c:strCache>
            </c:strRef>
          </c:cat>
          <c:val>
            <c:numRef>
              <c:f>'Figure 2.4.1'!$D$5:$D$12</c:f>
              <c:numCache>
                <c:formatCode>0</c:formatCode>
                <c:ptCount val="8"/>
                <c:pt idx="0">
                  <c:v>118.1248470571575</c:v>
                </c:pt>
                <c:pt idx="1">
                  <c:v>114.23842900931443</c:v>
                </c:pt>
                <c:pt idx="2">
                  <c:v>170.6258171070032</c:v>
                </c:pt>
                <c:pt idx="3">
                  <c:v>67.877048762213136</c:v>
                </c:pt>
                <c:pt idx="4">
                  <c:v>69.194243413035551</c:v>
                </c:pt>
                <c:pt idx="5">
                  <c:v>76.937245910985084</c:v>
                </c:pt>
                <c:pt idx="6">
                  <c:v>100.16614698924103</c:v>
                </c:pt>
                <c:pt idx="7">
                  <c:v>106.91176244457914</c:v>
                </c:pt>
              </c:numCache>
            </c:numRef>
          </c:val>
          <c:extLst>
            <c:ext xmlns:c16="http://schemas.microsoft.com/office/drawing/2014/chart" uri="{C3380CC4-5D6E-409C-BE32-E72D297353CC}">
              <c16:uniqueId val="{00000001-36F1-4278-A96E-589B30932A13}"/>
            </c:ext>
          </c:extLst>
        </c:ser>
        <c:ser>
          <c:idx val="2"/>
          <c:order val="2"/>
          <c:tx>
            <c:strRef>
              <c:f>'Figure 2.4.1'!$E$4</c:f>
              <c:strCache>
                <c:ptCount val="1"/>
                <c:pt idx="0">
                  <c:v>2006</c:v>
                </c:pt>
              </c:strCache>
            </c:strRef>
          </c:tx>
          <c:spPr>
            <a:ln w="25400">
              <a:solidFill>
                <a:srgbClr val="FF0000"/>
              </a:solidFill>
              <a:prstDash val="solid"/>
            </a:ln>
          </c:spPr>
          <c:marker>
            <c:symbol val="triangle"/>
            <c:size val="5"/>
            <c:spPr>
              <a:solidFill>
                <a:srgbClr val="FF0000"/>
              </a:solidFill>
              <a:ln>
                <a:solidFill>
                  <a:srgbClr val="FF0000"/>
                </a:solidFill>
                <a:prstDash val="solid"/>
              </a:ln>
            </c:spPr>
          </c:marker>
          <c:cat>
            <c:strRef>
              <c:f>'Figure 2.4.1'!$B$5:$B$12</c:f>
              <c:strCache>
                <c:ptCount val="8"/>
                <c:pt idx="0">
                  <c:v>ROE</c:v>
                </c:pt>
                <c:pt idx="1">
                  <c:v>ROA</c:v>
                </c:pt>
                <c:pt idx="2">
                  <c:v>Return on sales</c:v>
                </c:pt>
                <c:pt idx="3">
                  <c:v>Debt burden**</c:v>
                </c:pt>
                <c:pt idx="4">
                  <c:v>Leverage**</c:v>
                </c:pt>
                <c:pt idx="5">
                  <c:v>Assets turnover</c:v>
                </c:pt>
                <c:pt idx="6">
                  <c:v>Receivables turnover</c:v>
                </c:pt>
                <c:pt idx="7">
                  <c:v>Inventory turnover</c:v>
                </c:pt>
              </c:strCache>
            </c:strRef>
          </c:cat>
          <c:val>
            <c:numRef>
              <c:f>'Figure 2.4.1'!$E$5:$E$12</c:f>
              <c:numCache>
                <c:formatCode>0</c:formatCode>
                <c:ptCount val="8"/>
                <c:pt idx="0">
                  <c:v>146.91594378055009</c:v>
                </c:pt>
                <c:pt idx="1">
                  <c:v>136.27970350346027</c:v>
                </c:pt>
                <c:pt idx="2">
                  <c:v>142.64731682768846</c:v>
                </c:pt>
                <c:pt idx="3">
                  <c:v>49.190173978035006</c:v>
                </c:pt>
                <c:pt idx="4">
                  <c:v>56.836401799873862</c:v>
                </c:pt>
                <c:pt idx="5">
                  <c:v>71.320418905995595</c:v>
                </c:pt>
                <c:pt idx="6">
                  <c:v>102.53733619148974</c:v>
                </c:pt>
                <c:pt idx="7">
                  <c:v>96.796751303680693</c:v>
                </c:pt>
              </c:numCache>
            </c:numRef>
          </c:val>
          <c:extLst>
            <c:ext xmlns:c16="http://schemas.microsoft.com/office/drawing/2014/chart" uri="{C3380CC4-5D6E-409C-BE32-E72D297353CC}">
              <c16:uniqueId val="{00000002-36F1-4278-A96E-589B30932A13}"/>
            </c:ext>
          </c:extLst>
        </c:ser>
        <c:ser>
          <c:idx val="3"/>
          <c:order val="3"/>
          <c:tx>
            <c:strRef>
              <c:f>'Figure 2.4.1'!$F$4</c:f>
              <c:strCache>
                <c:ptCount val="1"/>
                <c:pt idx="0">
                  <c:v>2007_Q2</c:v>
                </c:pt>
              </c:strCache>
            </c:strRef>
          </c:tx>
          <c:spPr>
            <a:ln w="12700">
              <a:solidFill>
                <a:srgbClr val="00FFFF"/>
              </a:solidFill>
              <a:prstDash val="solid"/>
            </a:ln>
          </c:spPr>
          <c:marker>
            <c:symbol val="x"/>
            <c:size val="5"/>
            <c:spPr>
              <a:noFill/>
              <a:ln>
                <a:solidFill>
                  <a:srgbClr val="00FFFF"/>
                </a:solidFill>
                <a:prstDash val="solid"/>
              </a:ln>
            </c:spPr>
          </c:marker>
          <c:cat>
            <c:strRef>
              <c:f>'Figure 2.4.1'!$B$5:$B$12</c:f>
              <c:strCache>
                <c:ptCount val="8"/>
                <c:pt idx="0">
                  <c:v>ROE</c:v>
                </c:pt>
                <c:pt idx="1">
                  <c:v>ROA</c:v>
                </c:pt>
                <c:pt idx="2">
                  <c:v>Return on sales</c:v>
                </c:pt>
                <c:pt idx="3">
                  <c:v>Debt burden**</c:v>
                </c:pt>
                <c:pt idx="4">
                  <c:v>Leverage**</c:v>
                </c:pt>
                <c:pt idx="5">
                  <c:v>Assets turnover</c:v>
                </c:pt>
                <c:pt idx="6">
                  <c:v>Receivables turnover</c:v>
                </c:pt>
                <c:pt idx="7">
                  <c:v>Inventory turnover</c:v>
                </c:pt>
              </c:strCache>
            </c:strRef>
          </c:cat>
          <c:val>
            <c:numRef>
              <c:f>'Figure 2.4.1'!$F$5:$F$12</c:f>
              <c:numCache>
                <c:formatCode>0</c:formatCode>
                <c:ptCount val="8"/>
                <c:pt idx="0">
                  <c:v>146.27933038263774</c:v>
                </c:pt>
                <c:pt idx="1">
                  <c:v>134.84585690962095</c:v>
                </c:pt>
                <c:pt idx="2">
                  <c:v>153.5097717486901</c:v>
                </c:pt>
                <c:pt idx="3">
                  <c:v>50.011976402573517</c:v>
                </c:pt>
                <c:pt idx="4">
                  <c:v>55.579880618352803</c:v>
                </c:pt>
                <c:pt idx="5">
                  <c:v>67.457958836548855</c:v>
                </c:pt>
                <c:pt idx="6">
                  <c:v>109.9512717686798</c:v>
                </c:pt>
                <c:pt idx="7">
                  <c:v>89.282523231771378</c:v>
                </c:pt>
              </c:numCache>
            </c:numRef>
          </c:val>
          <c:extLst>
            <c:ext xmlns:c16="http://schemas.microsoft.com/office/drawing/2014/chart" uri="{C3380CC4-5D6E-409C-BE32-E72D297353CC}">
              <c16:uniqueId val="{00000003-36F1-4278-A96E-589B30932A13}"/>
            </c:ext>
          </c:extLst>
        </c:ser>
        <c:dLbls>
          <c:showLegendKey val="0"/>
          <c:showVal val="0"/>
          <c:showCatName val="0"/>
          <c:showSerName val="0"/>
          <c:showPercent val="0"/>
          <c:showBubbleSize val="0"/>
        </c:dLbls>
        <c:axId val="463815792"/>
        <c:axId val="1"/>
      </c:radarChart>
      <c:catAx>
        <c:axId val="463815792"/>
        <c:scaling>
          <c:orientation val="minMax"/>
        </c:scaling>
        <c:delete val="0"/>
        <c:axPos val="b"/>
        <c:majorGridlines/>
        <c:numFmt formatCode="General"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3815792"/>
        <c:crosses val="autoZero"/>
        <c:crossBetween val="between"/>
        <c:majorUnit val="50"/>
      </c:valAx>
      <c:spPr>
        <a:noFill/>
        <a:ln w="25400">
          <a:noFill/>
        </a:ln>
      </c:spPr>
    </c:plotArea>
    <c:legend>
      <c:legendPos val="b"/>
      <c:layout>
        <c:manualLayout>
          <c:xMode val="edge"/>
          <c:yMode val="edge"/>
          <c:x val="0.2364994989879739"/>
          <c:y val="0.92720653438747602"/>
          <c:w val="0.54190042681496375"/>
          <c:h val="6.1302911364461227E-2"/>
        </c:manualLayout>
      </c:layout>
      <c:overlay val="0"/>
      <c:spPr>
        <a:solidFill>
          <a:srgbClr val="FFFFFF"/>
        </a:solidFill>
        <a:ln w="3175">
          <a:solidFill>
            <a:srgbClr val="000000"/>
          </a:solidFill>
          <a:prstDash val="solid"/>
        </a:ln>
      </c:spPr>
      <c:txPr>
        <a:bodyPr/>
        <a:lstStyle/>
        <a:p>
          <a:pPr>
            <a:defRPr sz="735" b="1"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897226286165931"/>
          <c:y val="6.5693547726013143E-2"/>
          <c:w val="0.40000036507042663"/>
          <c:h val="0.78102328963148959"/>
        </c:manualLayout>
      </c:layout>
      <c:radarChart>
        <c:radarStyle val="marker"/>
        <c:varyColors val="0"/>
        <c:ser>
          <c:idx val="0"/>
          <c:order val="0"/>
          <c:tx>
            <c:strRef>
              <c:f>'Figure 2.4.2'!$C$4</c:f>
              <c:strCache>
                <c:ptCount val="1"/>
                <c:pt idx="0">
                  <c:v>2004</c:v>
                </c:pt>
              </c:strCache>
            </c:strRef>
          </c:tx>
          <c:spPr>
            <a:ln w="25400">
              <a:solidFill>
                <a:srgbClr val="3366FF"/>
              </a:solidFill>
              <a:prstDash val="solid"/>
            </a:ln>
          </c:spPr>
          <c:marker>
            <c:symbol val="none"/>
          </c:marker>
          <c:cat>
            <c:strRef>
              <c:f>'Figure 2.4.2'!$B$5:$B$15</c:f>
              <c:strCache>
                <c:ptCount val="11"/>
                <c:pt idx="0">
                  <c:v>ROE</c:v>
                </c:pt>
                <c:pt idx="1">
                  <c:v>ROA</c:v>
                </c:pt>
                <c:pt idx="2">
                  <c:v>Return on sales</c:v>
                </c:pt>
                <c:pt idx="3">
                  <c:v>Interest payments coverage</c:v>
                </c:pt>
                <c:pt idx="4">
                  <c:v>Debt burden**</c:v>
                </c:pt>
                <c:pt idx="5">
                  <c:v>Leverage**</c:v>
                </c:pt>
                <c:pt idx="6">
                  <c:v>Assets turnover</c:v>
                </c:pt>
                <c:pt idx="7">
                  <c:v>Receivables turnover</c:v>
                </c:pt>
                <c:pt idx="8">
                  <c:v>Inventory turnover</c:v>
                </c:pt>
                <c:pt idx="9">
                  <c:v>Debt to banks**</c:v>
                </c:pt>
                <c:pt idx="10">
                  <c:v>Current liquidity</c:v>
                </c:pt>
              </c:strCache>
            </c:strRef>
          </c:cat>
          <c:val>
            <c:numRef>
              <c:f>'Figure 2.4.2'!$C$5:$C$15</c:f>
              <c:numCache>
                <c:formatCode>General</c:formatCode>
                <c:ptCount val="11"/>
                <c:pt idx="0">
                  <c:v>100</c:v>
                </c:pt>
                <c:pt idx="1">
                  <c:v>100</c:v>
                </c:pt>
                <c:pt idx="2">
                  <c:v>100</c:v>
                </c:pt>
                <c:pt idx="3">
                  <c:v>100</c:v>
                </c:pt>
                <c:pt idx="4">
                  <c:v>100</c:v>
                </c:pt>
                <c:pt idx="5">
                  <c:v>100</c:v>
                </c:pt>
                <c:pt idx="6">
                  <c:v>100</c:v>
                </c:pt>
                <c:pt idx="7">
                  <c:v>100</c:v>
                </c:pt>
                <c:pt idx="8">
                  <c:v>100</c:v>
                </c:pt>
                <c:pt idx="9">
                  <c:v>100</c:v>
                </c:pt>
                <c:pt idx="10">
                  <c:v>100</c:v>
                </c:pt>
              </c:numCache>
            </c:numRef>
          </c:val>
          <c:extLst>
            <c:ext xmlns:c16="http://schemas.microsoft.com/office/drawing/2014/chart" uri="{C3380CC4-5D6E-409C-BE32-E72D297353CC}">
              <c16:uniqueId val="{00000000-BC2A-4939-AAA5-E386555C72F3}"/>
            </c:ext>
          </c:extLst>
        </c:ser>
        <c:ser>
          <c:idx val="1"/>
          <c:order val="1"/>
          <c:tx>
            <c:strRef>
              <c:f>'Figure 2.4.2'!$D$4</c:f>
              <c:strCache>
                <c:ptCount val="1"/>
                <c:pt idx="0">
                  <c:v>2005</c:v>
                </c:pt>
              </c:strCache>
            </c:strRef>
          </c:tx>
          <c:spPr>
            <a:ln w="25400">
              <a:solidFill>
                <a:srgbClr val="99CC00"/>
              </a:solidFill>
              <a:prstDash val="solid"/>
            </a:ln>
          </c:spPr>
          <c:marker>
            <c:symbol val="square"/>
            <c:size val="5"/>
            <c:spPr>
              <a:solidFill>
                <a:srgbClr val="99CC00"/>
              </a:solidFill>
              <a:ln>
                <a:solidFill>
                  <a:srgbClr val="99CC00"/>
                </a:solidFill>
                <a:prstDash val="solid"/>
              </a:ln>
            </c:spPr>
          </c:marker>
          <c:cat>
            <c:strRef>
              <c:f>'Figure 2.4.2'!$B$5:$B$15</c:f>
              <c:strCache>
                <c:ptCount val="11"/>
                <c:pt idx="0">
                  <c:v>ROE</c:v>
                </c:pt>
                <c:pt idx="1">
                  <c:v>ROA</c:v>
                </c:pt>
                <c:pt idx="2">
                  <c:v>Return on sales</c:v>
                </c:pt>
                <c:pt idx="3">
                  <c:v>Interest payments coverage</c:v>
                </c:pt>
                <c:pt idx="4">
                  <c:v>Debt burden**</c:v>
                </c:pt>
                <c:pt idx="5">
                  <c:v>Leverage**</c:v>
                </c:pt>
                <c:pt idx="6">
                  <c:v>Assets turnover</c:v>
                </c:pt>
                <c:pt idx="7">
                  <c:v>Receivables turnover</c:v>
                </c:pt>
                <c:pt idx="8">
                  <c:v>Inventory turnover</c:v>
                </c:pt>
                <c:pt idx="9">
                  <c:v>Debt to banks**</c:v>
                </c:pt>
                <c:pt idx="10">
                  <c:v>Current liquidity</c:v>
                </c:pt>
              </c:strCache>
            </c:strRef>
          </c:cat>
          <c:val>
            <c:numRef>
              <c:f>'Figure 2.4.2'!$D$5:$D$15</c:f>
              <c:numCache>
                <c:formatCode>0</c:formatCode>
                <c:ptCount val="11"/>
                <c:pt idx="0">
                  <c:v>122.48698738116606</c:v>
                </c:pt>
                <c:pt idx="1">
                  <c:v>114.42984408395883</c:v>
                </c:pt>
                <c:pt idx="2">
                  <c:v>112.47973527635742</c:v>
                </c:pt>
                <c:pt idx="3">
                  <c:v>85.835988216107637</c:v>
                </c:pt>
                <c:pt idx="4">
                  <c:v>90.444419930917817</c:v>
                </c:pt>
                <c:pt idx="5">
                  <c:v>80.379723378471084</c:v>
                </c:pt>
                <c:pt idx="6">
                  <c:v>101.73374235173125</c:v>
                </c:pt>
                <c:pt idx="7">
                  <c:v>98.599324932970859</c:v>
                </c:pt>
                <c:pt idx="8">
                  <c:v>104.70356022328137</c:v>
                </c:pt>
                <c:pt idx="9">
                  <c:v>96.625418700063676</c:v>
                </c:pt>
                <c:pt idx="10">
                  <c:v>84.396234962404407</c:v>
                </c:pt>
              </c:numCache>
            </c:numRef>
          </c:val>
          <c:extLst>
            <c:ext xmlns:c16="http://schemas.microsoft.com/office/drawing/2014/chart" uri="{C3380CC4-5D6E-409C-BE32-E72D297353CC}">
              <c16:uniqueId val="{00000001-BC2A-4939-AAA5-E386555C72F3}"/>
            </c:ext>
          </c:extLst>
        </c:ser>
        <c:ser>
          <c:idx val="2"/>
          <c:order val="2"/>
          <c:tx>
            <c:strRef>
              <c:f>'Figure 2.4.2'!$E$4</c:f>
              <c:strCache>
                <c:ptCount val="1"/>
                <c:pt idx="0">
                  <c:v>2006</c:v>
                </c:pt>
              </c:strCache>
            </c:strRef>
          </c:tx>
          <c:spPr>
            <a:ln w="25400">
              <a:solidFill>
                <a:srgbClr val="FF0000"/>
              </a:solidFill>
              <a:prstDash val="solid"/>
            </a:ln>
          </c:spPr>
          <c:marker>
            <c:symbol val="triangle"/>
            <c:size val="5"/>
            <c:spPr>
              <a:solidFill>
                <a:srgbClr val="FF0000"/>
              </a:solidFill>
              <a:ln>
                <a:solidFill>
                  <a:srgbClr val="FF0000"/>
                </a:solidFill>
                <a:prstDash val="solid"/>
              </a:ln>
            </c:spPr>
          </c:marker>
          <c:cat>
            <c:strRef>
              <c:f>'Figure 2.4.2'!$B$5:$B$15</c:f>
              <c:strCache>
                <c:ptCount val="11"/>
                <c:pt idx="0">
                  <c:v>ROE</c:v>
                </c:pt>
                <c:pt idx="1">
                  <c:v>ROA</c:v>
                </c:pt>
                <c:pt idx="2">
                  <c:v>Return on sales</c:v>
                </c:pt>
                <c:pt idx="3">
                  <c:v>Interest payments coverage</c:v>
                </c:pt>
                <c:pt idx="4">
                  <c:v>Debt burden**</c:v>
                </c:pt>
                <c:pt idx="5">
                  <c:v>Leverage**</c:v>
                </c:pt>
                <c:pt idx="6">
                  <c:v>Assets turnover</c:v>
                </c:pt>
                <c:pt idx="7">
                  <c:v>Receivables turnover</c:v>
                </c:pt>
                <c:pt idx="8">
                  <c:v>Inventory turnover</c:v>
                </c:pt>
                <c:pt idx="9">
                  <c:v>Debt to banks**</c:v>
                </c:pt>
                <c:pt idx="10">
                  <c:v>Current liquidity</c:v>
                </c:pt>
              </c:strCache>
            </c:strRef>
          </c:cat>
          <c:val>
            <c:numRef>
              <c:f>'Figure 2.4.2'!$E$5:$E$15</c:f>
              <c:numCache>
                <c:formatCode>0</c:formatCode>
                <c:ptCount val="11"/>
                <c:pt idx="0">
                  <c:v>147.76100834198897</c:v>
                </c:pt>
                <c:pt idx="1">
                  <c:v>128.76611523802754</c:v>
                </c:pt>
                <c:pt idx="2">
                  <c:v>128.07617223349979</c:v>
                </c:pt>
                <c:pt idx="3">
                  <c:v>88.121452349437504</c:v>
                </c:pt>
                <c:pt idx="4">
                  <c:v>92.358986989816046</c:v>
                </c:pt>
                <c:pt idx="5">
                  <c:v>84.423020420953335</c:v>
                </c:pt>
                <c:pt idx="6">
                  <c:v>100.53869739585117</c:v>
                </c:pt>
                <c:pt idx="7">
                  <c:v>102.46902071527218</c:v>
                </c:pt>
                <c:pt idx="8">
                  <c:v>100.95244782545967</c:v>
                </c:pt>
                <c:pt idx="9">
                  <c:v>106.51421071564016</c:v>
                </c:pt>
                <c:pt idx="10">
                  <c:v>98.692690473262473</c:v>
                </c:pt>
              </c:numCache>
            </c:numRef>
          </c:val>
          <c:extLst>
            <c:ext xmlns:c16="http://schemas.microsoft.com/office/drawing/2014/chart" uri="{C3380CC4-5D6E-409C-BE32-E72D297353CC}">
              <c16:uniqueId val="{00000002-BC2A-4939-AAA5-E386555C72F3}"/>
            </c:ext>
          </c:extLst>
        </c:ser>
        <c:ser>
          <c:idx val="3"/>
          <c:order val="3"/>
          <c:tx>
            <c:strRef>
              <c:f>'Figure 2.4.2'!$F$4</c:f>
              <c:strCache>
                <c:ptCount val="1"/>
                <c:pt idx="0">
                  <c:v>2007_Q2</c:v>
                </c:pt>
              </c:strCache>
            </c:strRef>
          </c:tx>
          <c:spPr>
            <a:ln w="12700">
              <a:solidFill>
                <a:srgbClr val="00FFFF"/>
              </a:solidFill>
              <a:prstDash val="solid"/>
            </a:ln>
          </c:spPr>
          <c:marker>
            <c:symbol val="x"/>
            <c:size val="5"/>
            <c:spPr>
              <a:noFill/>
              <a:ln>
                <a:solidFill>
                  <a:srgbClr val="00FFFF"/>
                </a:solidFill>
                <a:prstDash val="solid"/>
              </a:ln>
            </c:spPr>
          </c:marker>
          <c:cat>
            <c:strRef>
              <c:f>'Figure 2.4.2'!$B$5:$B$15</c:f>
              <c:strCache>
                <c:ptCount val="11"/>
                <c:pt idx="0">
                  <c:v>ROE</c:v>
                </c:pt>
                <c:pt idx="1">
                  <c:v>ROA</c:v>
                </c:pt>
                <c:pt idx="2">
                  <c:v>Return on sales</c:v>
                </c:pt>
                <c:pt idx="3">
                  <c:v>Interest payments coverage</c:v>
                </c:pt>
                <c:pt idx="4">
                  <c:v>Debt burden**</c:v>
                </c:pt>
                <c:pt idx="5">
                  <c:v>Leverage**</c:v>
                </c:pt>
                <c:pt idx="6">
                  <c:v>Assets turnover</c:v>
                </c:pt>
                <c:pt idx="7">
                  <c:v>Receivables turnover</c:v>
                </c:pt>
                <c:pt idx="8">
                  <c:v>Inventory turnover</c:v>
                </c:pt>
                <c:pt idx="9">
                  <c:v>Debt to banks**</c:v>
                </c:pt>
                <c:pt idx="10">
                  <c:v>Current liquidity</c:v>
                </c:pt>
              </c:strCache>
            </c:strRef>
          </c:cat>
          <c:val>
            <c:numRef>
              <c:f>'Figure 2.4.2'!$F$5:$F$15</c:f>
              <c:numCache>
                <c:formatCode>0</c:formatCode>
                <c:ptCount val="11"/>
                <c:pt idx="0">
                  <c:v>145.98882581563714</c:v>
                </c:pt>
                <c:pt idx="1">
                  <c:v>123.66021611052732</c:v>
                </c:pt>
                <c:pt idx="2">
                  <c:v>128.35228210398969</c:v>
                </c:pt>
                <c:pt idx="3">
                  <c:v>78.443538121534544</c:v>
                </c:pt>
                <c:pt idx="4">
                  <c:v>93.9019951416076</c:v>
                </c:pt>
                <c:pt idx="5">
                  <c:v>87.658719774288926</c:v>
                </c:pt>
                <c:pt idx="6">
                  <c:v>100.40524175742732</c:v>
                </c:pt>
                <c:pt idx="7">
                  <c:v>115.77183036067669</c:v>
                </c:pt>
                <c:pt idx="8">
                  <c:v>96.78625106205736</c:v>
                </c:pt>
                <c:pt idx="9">
                  <c:v>108.79495332349909</c:v>
                </c:pt>
                <c:pt idx="10">
                  <c:v>133.45657586444932</c:v>
                </c:pt>
              </c:numCache>
            </c:numRef>
          </c:val>
          <c:extLst>
            <c:ext xmlns:c16="http://schemas.microsoft.com/office/drawing/2014/chart" uri="{C3380CC4-5D6E-409C-BE32-E72D297353CC}">
              <c16:uniqueId val="{00000003-BC2A-4939-AAA5-E386555C72F3}"/>
            </c:ext>
          </c:extLst>
        </c:ser>
        <c:dLbls>
          <c:showLegendKey val="0"/>
          <c:showVal val="0"/>
          <c:showCatName val="0"/>
          <c:showSerName val="0"/>
          <c:showPercent val="0"/>
          <c:showBubbleSize val="0"/>
        </c:dLbls>
        <c:axId val="463829896"/>
        <c:axId val="1"/>
      </c:radarChart>
      <c:catAx>
        <c:axId val="463829896"/>
        <c:scaling>
          <c:orientation val="minMax"/>
        </c:scaling>
        <c:delete val="0"/>
        <c:axPos val="b"/>
        <c:majorGridlines/>
        <c:numFmt formatCode="General"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noMultiLvlLbl val="0"/>
      </c:catAx>
      <c:valAx>
        <c:axId val="1"/>
        <c:scaling>
          <c:orientation val="minMax"/>
          <c:min val="5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Times New Roman"/>
                <a:ea typeface="Times New Roman"/>
                <a:cs typeface="Times New Roman"/>
              </a:defRPr>
            </a:pPr>
            <a:endParaRPr lang="ru-RU"/>
          </a:p>
        </c:txPr>
        <c:crossAx val="463829896"/>
        <c:crosses val="autoZero"/>
        <c:crossBetween val="between"/>
        <c:majorUnit val="50"/>
      </c:valAx>
      <c:spPr>
        <a:noFill/>
        <a:ln w="25400">
          <a:noFill/>
        </a:ln>
      </c:spPr>
    </c:plotArea>
    <c:legend>
      <c:legendPos val="b"/>
      <c:layout>
        <c:manualLayout>
          <c:xMode val="edge"/>
          <c:yMode val="edge"/>
          <c:x val="0.25981332123733319"/>
          <c:y val="0.92700895124485205"/>
          <c:w val="0.56635565708569757"/>
          <c:h val="6.204390618567907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45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58346983499292"/>
          <c:y val="0.10631246481854888"/>
          <c:w val="0.38208443613284476"/>
          <c:h val="0.69435328584614731"/>
        </c:manualLayout>
      </c:layout>
      <c:radarChart>
        <c:radarStyle val="marker"/>
        <c:varyColors val="0"/>
        <c:ser>
          <c:idx val="0"/>
          <c:order val="0"/>
          <c:tx>
            <c:strRef>
              <c:f>'Figure 2.4.3'!$C$4</c:f>
              <c:strCache>
                <c:ptCount val="1"/>
                <c:pt idx="0">
                  <c:v>2004</c:v>
                </c:pt>
              </c:strCache>
            </c:strRef>
          </c:tx>
          <c:spPr>
            <a:ln w="25400">
              <a:solidFill>
                <a:srgbClr val="3366FF"/>
              </a:solidFill>
              <a:prstDash val="solid"/>
            </a:ln>
          </c:spPr>
          <c:marker>
            <c:symbol val="none"/>
          </c:marker>
          <c:cat>
            <c:strRef>
              <c:f>'Figure 2.4.3'!$B$5:$B$14</c:f>
              <c:strCache>
                <c:ptCount val="8"/>
                <c:pt idx="0">
                  <c:v>ROE</c:v>
                </c:pt>
                <c:pt idx="1">
                  <c:v>ROA</c:v>
                </c:pt>
                <c:pt idx="2">
                  <c:v>Return on sales</c:v>
                </c:pt>
                <c:pt idx="3">
                  <c:v>Debt burden**</c:v>
                </c:pt>
                <c:pt idx="4">
                  <c:v>Leverage**</c:v>
                </c:pt>
                <c:pt idx="5">
                  <c:v>Assets turnover</c:v>
                </c:pt>
                <c:pt idx="6">
                  <c:v>Receivables turnover</c:v>
                </c:pt>
                <c:pt idx="7">
                  <c:v>Inventory turnover</c:v>
                </c:pt>
              </c:strCache>
            </c:strRef>
          </c:cat>
          <c:val>
            <c:numRef>
              <c:f>'Figure 2.4.3'!$C$5:$C$14</c:f>
              <c:numCache>
                <c:formatCode>General</c:formatCode>
                <c:ptCount val="8"/>
                <c:pt idx="0">
                  <c:v>100</c:v>
                </c:pt>
                <c:pt idx="1">
                  <c:v>100</c:v>
                </c:pt>
                <c:pt idx="2">
                  <c:v>100</c:v>
                </c:pt>
                <c:pt idx="3">
                  <c:v>100</c:v>
                </c:pt>
                <c:pt idx="4">
                  <c:v>100</c:v>
                </c:pt>
                <c:pt idx="5">
                  <c:v>100</c:v>
                </c:pt>
                <c:pt idx="6">
                  <c:v>100</c:v>
                </c:pt>
                <c:pt idx="7">
                  <c:v>100</c:v>
                </c:pt>
              </c:numCache>
            </c:numRef>
          </c:val>
          <c:extLst>
            <c:ext xmlns:c16="http://schemas.microsoft.com/office/drawing/2014/chart" uri="{C3380CC4-5D6E-409C-BE32-E72D297353CC}">
              <c16:uniqueId val="{00000000-4C46-45AA-833B-DA8A274F01D2}"/>
            </c:ext>
          </c:extLst>
        </c:ser>
        <c:ser>
          <c:idx val="1"/>
          <c:order val="1"/>
          <c:tx>
            <c:strRef>
              <c:f>'Figure 2.4.3'!$D$4</c:f>
              <c:strCache>
                <c:ptCount val="1"/>
                <c:pt idx="0">
                  <c:v>2005</c:v>
                </c:pt>
              </c:strCache>
            </c:strRef>
          </c:tx>
          <c:spPr>
            <a:ln w="25400">
              <a:solidFill>
                <a:srgbClr val="99CC00"/>
              </a:solidFill>
              <a:prstDash val="solid"/>
            </a:ln>
          </c:spPr>
          <c:marker>
            <c:symbol val="square"/>
            <c:size val="5"/>
            <c:spPr>
              <a:solidFill>
                <a:srgbClr val="99CC00"/>
              </a:solidFill>
              <a:ln>
                <a:solidFill>
                  <a:srgbClr val="99CC00"/>
                </a:solidFill>
                <a:prstDash val="solid"/>
              </a:ln>
            </c:spPr>
          </c:marker>
          <c:cat>
            <c:strRef>
              <c:f>'Figure 2.4.3'!$B$5:$B$14</c:f>
              <c:strCache>
                <c:ptCount val="8"/>
                <c:pt idx="0">
                  <c:v>ROE</c:v>
                </c:pt>
                <c:pt idx="1">
                  <c:v>ROA</c:v>
                </c:pt>
                <c:pt idx="2">
                  <c:v>Return on sales</c:v>
                </c:pt>
                <c:pt idx="3">
                  <c:v>Debt burden**</c:v>
                </c:pt>
                <c:pt idx="4">
                  <c:v>Leverage**</c:v>
                </c:pt>
                <c:pt idx="5">
                  <c:v>Assets turnover</c:v>
                </c:pt>
                <c:pt idx="6">
                  <c:v>Receivables turnover</c:v>
                </c:pt>
                <c:pt idx="7">
                  <c:v>Inventory turnover</c:v>
                </c:pt>
              </c:strCache>
            </c:strRef>
          </c:cat>
          <c:val>
            <c:numRef>
              <c:f>'Figure 2.4.3'!$D$5:$D$14</c:f>
              <c:numCache>
                <c:formatCode>0</c:formatCode>
                <c:ptCount val="8"/>
                <c:pt idx="0">
                  <c:v>66.519357685297535</c:v>
                </c:pt>
                <c:pt idx="1">
                  <c:v>207.2929903929269</c:v>
                </c:pt>
                <c:pt idx="2">
                  <c:v>211.79447181022857</c:v>
                </c:pt>
                <c:pt idx="3">
                  <c:v>102.82765389916722</c:v>
                </c:pt>
                <c:pt idx="4">
                  <c:v>121.05151041346242</c:v>
                </c:pt>
                <c:pt idx="5">
                  <c:v>97.874599190985919</c:v>
                </c:pt>
                <c:pt idx="6">
                  <c:v>103.26652206550332</c:v>
                </c:pt>
                <c:pt idx="7">
                  <c:v>103.44071998658903</c:v>
                </c:pt>
              </c:numCache>
            </c:numRef>
          </c:val>
          <c:extLst>
            <c:ext xmlns:c16="http://schemas.microsoft.com/office/drawing/2014/chart" uri="{C3380CC4-5D6E-409C-BE32-E72D297353CC}">
              <c16:uniqueId val="{00000001-4C46-45AA-833B-DA8A274F01D2}"/>
            </c:ext>
          </c:extLst>
        </c:ser>
        <c:ser>
          <c:idx val="2"/>
          <c:order val="2"/>
          <c:tx>
            <c:strRef>
              <c:f>'Figure 2.4.3'!$E$4</c:f>
              <c:strCache>
                <c:ptCount val="1"/>
                <c:pt idx="0">
                  <c:v>2006</c:v>
                </c:pt>
              </c:strCache>
            </c:strRef>
          </c:tx>
          <c:spPr>
            <a:ln w="25400">
              <a:solidFill>
                <a:srgbClr val="FF0000"/>
              </a:solidFill>
              <a:prstDash val="solid"/>
            </a:ln>
          </c:spPr>
          <c:marker>
            <c:symbol val="triangle"/>
            <c:size val="5"/>
            <c:spPr>
              <a:solidFill>
                <a:srgbClr val="FF0000"/>
              </a:solidFill>
              <a:ln>
                <a:solidFill>
                  <a:srgbClr val="FF0000"/>
                </a:solidFill>
                <a:prstDash val="solid"/>
              </a:ln>
            </c:spPr>
          </c:marker>
          <c:cat>
            <c:strRef>
              <c:f>'Figure 2.4.3'!$B$5:$B$14</c:f>
              <c:strCache>
                <c:ptCount val="8"/>
                <c:pt idx="0">
                  <c:v>ROE</c:v>
                </c:pt>
                <c:pt idx="1">
                  <c:v>ROA</c:v>
                </c:pt>
                <c:pt idx="2">
                  <c:v>Return on sales</c:v>
                </c:pt>
                <c:pt idx="3">
                  <c:v>Debt burden**</c:v>
                </c:pt>
                <c:pt idx="4">
                  <c:v>Leverage**</c:v>
                </c:pt>
                <c:pt idx="5">
                  <c:v>Assets turnover</c:v>
                </c:pt>
                <c:pt idx="6">
                  <c:v>Receivables turnover</c:v>
                </c:pt>
                <c:pt idx="7">
                  <c:v>Inventory turnover</c:v>
                </c:pt>
              </c:strCache>
            </c:strRef>
          </c:cat>
          <c:val>
            <c:numRef>
              <c:f>'Figure 2.4.3'!$E$5:$E$14</c:f>
              <c:numCache>
                <c:formatCode>0</c:formatCode>
                <c:ptCount val="8"/>
                <c:pt idx="0">
                  <c:v>105.6269080154144</c:v>
                </c:pt>
                <c:pt idx="1">
                  <c:v>404.93398143853545</c:v>
                </c:pt>
                <c:pt idx="2">
                  <c:v>499.22801424495805</c:v>
                </c:pt>
                <c:pt idx="3">
                  <c:v>97.019729134156179</c:v>
                </c:pt>
                <c:pt idx="4">
                  <c:v>87.8088447618305</c:v>
                </c:pt>
                <c:pt idx="5">
                  <c:v>81.112030952622987</c:v>
                </c:pt>
                <c:pt idx="6">
                  <c:v>102.91161276813396</c:v>
                </c:pt>
                <c:pt idx="7">
                  <c:v>88.581913568058653</c:v>
                </c:pt>
              </c:numCache>
            </c:numRef>
          </c:val>
          <c:extLst>
            <c:ext xmlns:c16="http://schemas.microsoft.com/office/drawing/2014/chart" uri="{C3380CC4-5D6E-409C-BE32-E72D297353CC}">
              <c16:uniqueId val="{00000002-4C46-45AA-833B-DA8A274F01D2}"/>
            </c:ext>
          </c:extLst>
        </c:ser>
        <c:ser>
          <c:idx val="3"/>
          <c:order val="3"/>
          <c:tx>
            <c:strRef>
              <c:f>'Figure 2.4.3'!$F$4</c:f>
              <c:strCache>
                <c:ptCount val="1"/>
                <c:pt idx="0">
                  <c:v>2007_Q2</c:v>
                </c:pt>
              </c:strCache>
            </c:strRef>
          </c:tx>
          <c:spPr>
            <a:ln w="12700">
              <a:solidFill>
                <a:srgbClr val="00FFFF"/>
              </a:solidFill>
              <a:prstDash val="solid"/>
            </a:ln>
          </c:spPr>
          <c:marker>
            <c:symbol val="x"/>
            <c:size val="5"/>
            <c:spPr>
              <a:noFill/>
              <a:ln>
                <a:solidFill>
                  <a:srgbClr val="00FFFF"/>
                </a:solidFill>
                <a:prstDash val="solid"/>
              </a:ln>
            </c:spPr>
          </c:marker>
          <c:cat>
            <c:strRef>
              <c:f>'Figure 2.4.3'!$B$5:$B$14</c:f>
              <c:strCache>
                <c:ptCount val="8"/>
                <c:pt idx="0">
                  <c:v>ROE</c:v>
                </c:pt>
                <c:pt idx="1">
                  <c:v>ROA</c:v>
                </c:pt>
                <c:pt idx="2">
                  <c:v>Return on sales</c:v>
                </c:pt>
                <c:pt idx="3">
                  <c:v>Debt burden**</c:v>
                </c:pt>
                <c:pt idx="4">
                  <c:v>Leverage**</c:v>
                </c:pt>
                <c:pt idx="5">
                  <c:v>Assets turnover</c:v>
                </c:pt>
                <c:pt idx="6">
                  <c:v>Receivables turnover</c:v>
                </c:pt>
                <c:pt idx="7">
                  <c:v>Inventory turnover</c:v>
                </c:pt>
              </c:strCache>
            </c:strRef>
          </c:cat>
          <c:val>
            <c:numRef>
              <c:f>'Figure 2.4.3'!$F$5:$F$14</c:f>
              <c:numCache>
                <c:formatCode>0</c:formatCode>
                <c:ptCount val="8"/>
                <c:pt idx="0">
                  <c:v>166.22200184959848</c:v>
                </c:pt>
                <c:pt idx="1">
                  <c:v>1042.3904164712781</c:v>
                </c:pt>
                <c:pt idx="2">
                  <c:v>1576.6534515651765</c:v>
                </c:pt>
                <c:pt idx="3">
                  <c:v>83.612415709394327</c:v>
                </c:pt>
                <c:pt idx="4">
                  <c:v>31.125336472710444</c:v>
                </c:pt>
                <c:pt idx="5">
                  <c:v>66.114111216797539</c:v>
                </c:pt>
                <c:pt idx="6">
                  <c:v>103.49463806114007</c:v>
                </c:pt>
                <c:pt idx="7">
                  <c:v>77.787344866615797</c:v>
                </c:pt>
              </c:numCache>
            </c:numRef>
          </c:val>
          <c:extLst>
            <c:ext xmlns:c16="http://schemas.microsoft.com/office/drawing/2014/chart" uri="{C3380CC4-5D6E-409C-BE32-E72D297353CC}">
              <c16:uniqueId val="{00000003-4C46-45AA-833B-DA8A274F01D2}"/>
            </c:ext>
          </c:extLst>
        </c:ser>
        <c:dLbls>
          <c:showLegendKey val="0"/>
          <c:showVal val="0"/>
          <c:showCatName val="0"/>
          <c:showSerName val="0"/>
          <c:showPercent val="0"/>
          <c:showBubbleSize val="0"/>
        </c:dLbls>
        <c:axId val="463832192"/>
        <c:axId val="1"/>
      </c:radarChart>
      <c:catAx>
        <c:axId val="463832192"/>
        <c:scaling>
          <c:orientation val="minMax"/>
        </c:scaling>
        <c:delete val="0"/>
        <c:axPos val="b"/>
        <c:majorGridlines/>
        <c:numFmt formatCode="General" sourceLinked="1"/>
        <c:majorTickMark val="out"/>
        <c:minorTickMark val="none"/>
        <c:tickLblPos val="nextTo"/>
        <c:txPr>
          <a:bodyPr rot="0" vert="horz"/>
          <a:lstStyle/>
          <a:p>
            <a:pPr>
              <a:defRPr sz="85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noMultiLvlLbl val="0"/>
      </c:catAx>
      <c:valAx>
        <c:axId val="1"/>
        <c:scaling>
          <c:logBase val="10"/>
          <c:orientation val="minMax"/>
          <c:min val="1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Times New Roman"/>
                <a:ea typeface="Times New Roman"/>
                <a:cs typeface="Times New Roman"/>
              </a:defRPr>
            </a:pPr>
            <a:endParaRPr lang="ru-RU"/>
          </a:p>
        </c:txPr>
        <c:crossAx val="463832192"/>
        <c:crosses val="autoZero"/>
        <c:crossBetween val="between"/>
      </c:valAx>
      <c:spPr>
        <a:noFill/>
        <a:ln w="25400">
          <a:noFill/>
        </a:ln>
      </c:spPr>
    </c:plotArea>
    <c:legend>
      <c:legendPos val="r"/>
      <c:layout>
        <c:manualLayout>
          <c:xMode val="edge"/>
          <c:yMode val="edge"/>
          <c:x val="0.14259610535101383"/>
          <c:y val="0.87375557022744854"/>
          <c:w val="0.71846499234549277"/>
          <c:h val="0.10631246481854888"/>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47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orientation="landscape" horizontalDpi="-3" verticalDpi="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408938571694984E-2"/>
          <c:y val="5.1546564736914519E-2"/>
          <c:w val="0.82091981115650003"/>
          <c:h val="0.60137658859733611"/>
        </c:manualLayout>
      </c:layout>
      <c:barChart>
        <c:barDir val="col"/>
        <c:grouping val="clustered"/>
        <c:varyColors val="0"/>
        <c:ser>
          <c:idx val="1"/>
          <c:order val="0"/>
          <c:tx>
            <c:strRef>
              <c:f>'Figure 2.5.1'!$B$5</c:f>
              <c:strCache>
                <c:ptCount val="1"/>
                <c:pt idx="0">
                  <c:v>Debt/disposable income</c:v>
                </c:pt>
              </c:strCache>
            </c:strRef>
          </c:tx>
          <c:spPr>
            <a:solidFill>
              <a:srgbClr val="993366"/>
            </a:solidFill>
            <a:ln w="12700">
              <a:solidFill>
                <a:srgbClr val="000000"/>
              </a:solidFill>
              <a:prstDash val="solid"/>
            </a:ln>
          </c:spPr>
          <c:invertIfNegative val="0"/>
          <c:dLbls>
            <c:dLbl>
              <c:idx val="0"/>
              <c:layout>
                <c:manualLayout>
                  <c:xMode val="edge"/>
                  <c:yMode val="edge"/>
                  <c:x val="0.10817307692307693"/>
                  <c:y val="0.49505070160383857"/>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A4-4738-BAA9-B42C158B78A9}"/>
                </c:ext>
              </c:extLst>
            </c:dLbl>
            <c:dLbl>
              <c:idx val="1"/>
              <c:layout>
                <c:manualLayout>
                  <c:xMode val="edge"/>
                  <c:yMode val="edge"/>
                  <c:x val="0.28365384615384615"/>
                  <c:y val="0.44059512442741633"/>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A4-4738-BAA9-B42C158B78A9}"/>
                </c:ext>
              </c:extLst>
            </c:dLbl>
            <c:dLbl>
              <c:idx val="2"/>
              <c:layout>
                <c:manualLayout>
                  <c:xMode val="edge"/>
                  <c:yMode val="edge"/>
                  <c:x val="0.46153846153846156"/>
                  <c:y val="0.43069411039533956"/>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A4-4738-BAA9-B42C158B78A9}"/>
                </c:ext>
              </c:extLst>
            </c:dLbl>
            <c:dLbl>
              <c:idx val="4"/>
              <c:layout>
                <c:manualLayout>
                  <c:xMode val="edge"/>
                  <c:yMode val="edge"/>
                  <c:x val="0.81490384615384615"/>
                  <c:y val="0.39604056128307086"/>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A4-4738-BAA9-B42C158B78A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2.5.1'!$C$4:$G$4</c:f>
              <c:strCache>
                <c:ptCount val="5"/>
                <c:pt idx="0">
                  <c:v>2005</c:v>
                </c:pt>
                <c:pt idx="1">
                  <c:v>2006</c:v>
                </c:pt>
                <c:pt idx="2">
                  <c:v>3 months of 2007</c:v>
                </c:pt>
                <c:pt idx="3">
                  <c:v>6 months 2007</c:v>
                </c:pt>
                <c:pt idx="4">
                  <c:v>9 months 2007</c:v>
                </c:pt>
              </c:strCache>
            </c:strRef>
          </c:cat>
          <c:val>
            <c:numRef>
              <c:f>'Figure 2.5.1'!$C$5:$G$5</c:f>
              <c:numCache>
                <c:formatCode>0.0</c:formatCode>
                <c:ptCount val="5"/>
                <c:pt idx="0">
                  <c:v>18.241835611959534</c:v>
                </c:pt>
                <c:pt idx="1">
                  <c:v>32.440080908237974</c:v>
                </c:pt>
                <c:pt idx="2">
                  <c:v>30.999987604644126</c:v>
                </c:pt>
                <c:pt idx="3">
                  <c:v>38.45845847217722</c:v>
                </c:pt>
                <c:pt idx="4">
                  <c:v>42.880266123003501</c:v>
                </c:pt>
              </c:numCache>
            </c:numRef>
          </c:val>
          <c:extLst>
            <c:ext xmlns:c16="http://schemas.microsoft.com/office/drawing/2014/chart" uri="{C3380CC4-5D6E-409C-BE32-E72D297353CC}">
              <c16:uniqueId val="{00000004-F0A4-4738-BAA9-B42C158B78A9}"/>
            </c:ext>
          </c:extLst>
        </c:ser>
        <c:ser>
          <c:idx val="0"/>
          <c:order val="1"/>
          <c:tx>
            <c:strRef>
              <c:f>'Figure 2.5.1'!$B$6</c:f>
              <c:strCache>
                <c:ptCount val="1"/>
                <c:pt idx="0">
                  <c:v>Debt/financial assets</c:v>
                </c:pt>
              </c:strCache>
            </c:strRef>
          </c:tx>
          <c:spPr>
            <a:solidFill>
              <a:srgbClr val="9999FF"/>
            </a:solidFill>
            <a:ln w="12700">
              <a:solidFill>
                <a:srgbClr val="000000"/>
              </a:solidFill>
              <a:prstDash val="solid"/>
            </a:ln>
          </c:spPr>
          <c:invertIfNegative val="0"/>
          <c:dLbls>
            <c:dLbl>
              <c:idx val="0"/>
              <c:layout>
                <c:manualLayout>
                  <c:xMode val="edge"/>
                  <c:yMode val="edge"/>
                  <c:x val="0.14663461538461539"/>
                  <c:y val="0.40099106829910924"/>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0A4-4738-BAA9-B42C158B78A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2.5.1'!$C$4:$G$4</c:f>
              <c:strCache>
                <c:ptCount val="5"/>
                <c:pt idx="0">
                  <c:v>2005</c:v>
                </c:pt>
                <c:pt idx="1">
                  <c:v>2006</c:v>
                </c:pt>
                <c:pt idx="2">
                  <c:v>3 months of 2007</c:v>
                </c:pt>
                <c:pt idx="3">
                  <c:v>6 months 2007</c:v>
                </c:pt>
                <c:pt idx="4">
                  <c:v>9 months 2007</c:v>
                </c:pt>
              </c:strCache>
            </c:strRef>
          </c:cat>
          <c:val>
            <c:numRef>
              <c:f>'Figure 2.5.1'!$C$6:$G$6</c:f>
              <c:numCache>
                <c:formatCode>0.0</c:formatCode>
                <c:ptCount val="5"/>
                <c:pt idx="0">
                  <c:v>45.008892283064192</c:v>
                </c:pt>
                <c:pt idx="1">
                  <c:v>63.777564617342243</c:v>
                </c:pt>
                <c:pt idx="2">
                  <c:v>67.845875294798859</c:v>
                </c:pt>
                <c:pt idx="3">
                  <c:v>72.900079696441594</c:v>
                </c:pt>
                <c:pt idx="4">
                  <c:v>78.842217991819282</c:v>
                </c:pt>
              </c:numCache>
            </c:numRef>
          </c:val>
          <c:extLst>
            <c:ext xmlns:c16="http://schemas.microsoft.com/office/drawing/2014/chart" uri="{C3380CC4-5D6E-409C-BE32-E72D297353CC}">
              <c16:uniqueId val="{00000006-F0A4-4738-BAA9-B42C158B78A9}"/>
            </c:ext>
          </c:extLst>
        </c:ser>
        <c:ser>
          <c:idx val="5"/>
          <c:order val="2"/>
          <c:tx>
            <c:strRef>
              <c:f>'Figure 2.5.1'!$B$7</c:f>
              <c:strCache>
                <c:ptCount val="1"/>
                <c:pt idx="0">
                  <c:v>Debt/GDP</c:v>
                </c:pt>
              </c:strCache>
            </c:strRef>
          </c:tx>
          <c:spPr>
            <a:solidFill>
              <a:srgbClr val="FF8080"/>
            </a:solidFill>
            <a:ln w="12700">
              <a:solidFill>
                <a:srgbClr val="000000"/>
              </a:solidFill>
              <a:prstDash val="solid"/>
            </a:ln>
          </c:spPr>
          <c:invertIfNegative val="0"/>
          <c:dLbls>
            <c:dLbl>
              <c:idx val="0"/>
              <c:layout>
                <c:manualLayout>
                  <c:xMode val="edge"/>
                  <c:yMode val="edge"/>
                  <c:x val="0.19230769230769232"/>
                  <c:y val="0.5198032366840305"/>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0A4-4738-BAA9-B42C158B78A9}"/>
                </c:ext>
              </c:extLst>
            </c:dLbl>
            <c:dLbl>
              <c:idx val="1"/>
              <c:layout>
                <c:manualLayout>
                  <c:xMode val="edge"/>
                  <c:yMode val="edge"/>
                  <c:x val="0.36057692307692307"/>
                  <c:y val="0.5148527296679921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0A4-4738-BAA9-B42C158B78A9}"/>
                </c:ext>
              </c:extLst>
            </c:dLbl>
            <c:dLbl>
              <c:idx val="2"/>
              <c:layout>
                <c:manualLayout>
                  <c:xMode val="edge"/>
                  <c:yMode val="edge"/>
                  <c:x val="0.53846153846153844"/>
                  <c:y val="0.5148527296679921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0A4-4738-BAA9-B42C158B78A9}"/>
                </c:ext>
              </c:extLst>
            </c:dLbl>
            <c:dLbl>
              <c:idx val="3"/>
              <c:layout>
                <c:manualLayout>
                  <c:xMode val="edge"/>
                  <c:yMode val="edge"/>
                  <c:x val="0.71394230769230771"/>
                  <c:y val="0.50495171563591534"/>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A4-4738-BAA9-B42C158B78A9}"/>
                </c:ext>
              </c:extLst>
            </c:dLbl>
            <c:dLbl>
              <c:idx val="4"/>
              <c:layout>
                <c:manualLayout>
                  <c:xMode val="edge"/>
                  <c:yMode val="edge"/>
                  <c:x val="0.89182692307692313"/>
                  <c:y val="0.49010019458780019"/>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A4-4738-BAA9-B42C158B78A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2.5.1'!$C$4:$G$4</c:f>
              <c:strCache>
                <c:ptCount val="5"/>
                <c:pt idx="0">
                  <c:v>2005</c:v>
                </c:pt>
                <c:pt idx="1">
                  <c:v>2006</c:v>
                </c:pt>
                <c:pt idx="2">
                  <c:v>3 months of 2007</c:v>
                </c:pt>
                <c:pt idx="3">
                  <c:v>6 months 2007</c:v>
                </c:pt>
                <c:pt idx="4">
                  <c:v>9 months 2007</c:v>
                </c:pt>
              </c:strCache>
            </c:strRef>
          </c:cat>
          <c:val>
            <c:numRef>
              <c:f>'Figure 2.5.1'!$C$7:$G$7</c:f>
              <c:numCache>
                <c:formatCode>0.0</c:formatCode>
                <c:ptCount val="5"/>
                <c:pt idx="0">
                  <c:v>9.8836986788229417</c:v>
                </c:pt>
                <c:pt idx="1">
                  <c:v>16.430518089332622</c:v>
                </c:pt>
                <c:pt idx="2">
                  <c:v>15.462946598405978</c:v>
                </c:pt>
                <c:pt idx="3">
                  <c:v>19.183268625668763</c:v>
                </c:pt>
                <c:pt idx="4">
                  <c:v>21.388888074461921</c:v>
                </c:pt>
              </c:numCache>
            </c:numRef>
          </c:val>
          <c:extLst>
            <c:ext xmlns:c16="http://schemas.microsoft.com/office/drawing/2014/chart" uri="{C3380CC4-5D6E-409C-BE32-E72D297353CC}">
              <c16:uniqueId val="{0000000C-F0A4-4738-BAA9-B42C158B78A9}"/>
            </c:ext>
          </c:extLst>
        </c:ser>
        <c:ser>
          <c:idx val="6"/>
          <c:order val="3"/>
          <c:tx>
            <c:strRef>
              <c:f>'Figure 2.5.1'!$B$8</c:f>
              <c:strCache>
                <c:ptCount val="1"/>
                <c:pt idx="0">
                  <c:v>Liquidity ratio</c:v>
                </c:pt>
              </c:strCache>
            </c:strRef>
          </c:tx>
          <c:spPr>
            <a:solidFill>
              <a:srgbClr val="0066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2.5.1'!$C$4:$G$4</c:f>
              <c:strCache>
                <c:ptCount val="5"/>
                <c:pt idx="0">
                  <c:v>2005</c:v>
                </c:pt>
                <c:pt idx="1">
                  <c:v>2006</c:v>
                </c:pt>
                <c:pt idx="2">
                  <c:v>3 months of 2007</c:v>
                </c:pt>
                <c:pt idx="3">
                  <c:v>6 months 2007</c:v>
                </c:pt>
                <c:pt idx="4">
                  <c:v>9 months 2007</c:v>
                </c:pt>
              </c:strCache>
            </c:strRef>
          </c:cat>
          <c:val>
            <c:numRef>
              <c:f>'Figure 2.5.1'!$C$8:$G$8</c:f>
              <c:numCache>
                <c:formatCode>0.0</c:formatCode>
                <c:ptCount val="5"/>
                <c:pt idx="0">
                  <c:v>133.36726209849249</c:v>
                </c:pt>
                <c:pt idx="1">
                  <c:v>96.625991226771689</c:v>
                </c:pt>
                <c:pt idx="2">
                  <c:v>92.324447403284196</c:v>
                </c:pt>
                <c:pt idx="3">
                  <c:v>87.822996492735001</c:v>
                </c:pt>
                <c:pt idx="4">
                  <c:v>79.351908249886861</c:v>
                </c:pt>
              </c:numCache>
            </c:numRef>
          </c:val>
          <c:extLst>
            <c:ext xmlns:c16="http://schemas.microsoft.com/office/drawing/2014/chart" uri="{C3380CC4-5D6E-409C-BE32-E72D297353CC}">
              <c16:uniqueId val="{0000000D-F0A4-4738-BAA9-B42C158B78A9}"/>
            </c:ext>
          </c:extLst>
        </c:ser>
        <c:dLbls>
          <c:showLegendKey val="0"/>
          <c:showVal val="0"/>
          <c:showCatName val="0"/>
          <c:showSerName val="0"/>
          <c:showPercent val="0"/>
          <c:showBubbleSize val="0"/>
        </c:dLbls>
        <c:gapWidth val="150"/>
        <c:axId val="463823992"/>
        <c:axId val="1"/>
      </c:barChart>
      <c:catAx>
        <c:axId val="4638239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Times New Roman"/>
                    <a:ea typeface="Times New Roman"/>
                    <a:cs typeface="Times New Roman"/>
                  </a:defRPr>
                </a:pPr>
                <a:r>
                  <a:rPr lang="ru-RU"/>
                  <a:t>%</a:t>
                </a:r>
              </a:p>
            </c:rich>
          </c:tx>
          <c:layout>
            <c:manualLayout>
              <c:xMode val="edge"/>
              <c:yMode val="edge"/>
              <c:x val="7.9239302694136295E-3"/>
              <c:y val="0.3298979895554293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3823992"/>
        <c:crosses val="autoZero"/>
        <c:crossBetween val="between"/>
      </c:valAx>
      <c:spPr>
        <a:solidFill>
          <a:srgbClr val="FFFFFF"/>
        </a:solidFill>
        <a:ln w="12700">
          <a:solidFill>
            <a:srgbClr val="808080"/>
          </a:solidFill>
          <a:prstDash val="solid"/>
        </a:ln>
      </c:spPr>
    </c:plotArea>
    <c:legend>
      <c:legendPos val="r"/>
      <c:layout>
        <c:manualLayout>
          <c:xMode val="edge"/>
          <c:yMode val="edge"/>
          <c:x val="1.201923076923077E-2"/>
          <c:y val="0.84653669974256396"/>
          <c:w val="0.98317307692307687"/>
          <c:h val="0.1386141964490748"/>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239073878039588E-2"/>
          <c:y val="9.5238497862967827E-2"/>
          <c:w val="0.82677377269360208"/>
          <c:h val="0.54978587402713253"/>
        </c:manualLayout>
      </c:layout>
      <c:lineChart>
        <c:grouping val="standard"/>
        <c:varyColors val="0"/>
        <c:ser>
          <c:idx val="1"/>
          <c:order val="0"/>
          <c:tx>
            <c:strRef>
              <c:f>'Figure 1.1.4'!$C$4</c:f>
              <c:strCache>
                <c:ptCount val="1"/>
                <c:pt idx="0">
                  <c:v>Natural gas (1)</c:v>
                </c:pt>
              </c:strCache>
            </c:strRef>
          </c:tx>
          <c:spPr>
            <a:ln w="38100">
              <a:solidFill>
                <a:srgbClr val="FF0000"/>
              </a:solidFill>
              <a:prstDash val="solid"/>
            </a:ln>
          </c:spPr>
          <c:marker>
            <c:symbol val="none"/>
          </c:marker>
          <c:cat>
            <c:strRef>
              <c:f>'Figure 1.1.4'!$B$6:$B$74</c:f>
              <c:strCache>
                <c:ptCount val="69"/>
                <c:pt idx="0">
                  <c:v>Jan.2002</c:v>
                </c:pt>
                <c:pt idx="1">
                  <c:v>Feb.2002</c:v>
                </c:pt>
                <c:pt idx="2">
                  <c:v>March 2002</c:v>
                </c:pt>
                <c:pt idx="3">
                  <c:v>Apr.2002</c:v>
                </c:pt>
                <c:pt idx="4">
                  <c:v>May 2002</c:v>
                </c:pt>
                <c:pt idx="5">
                  <c:v>June 2002</c:v>
                </c:pt>
                <c:pt idx="6">
                  <c:v>July 2002</c:v>
                </c:pt>
                <c:pt idx="7">
                  <c:v>Aug. 2002</c:v>
                </c:pt>
                <c:pt idx="8">
                  <c:v>Sept. 2002</c:v>
                </c:pt>
                <c:pt idx="9">
                  <c:v>Oct. 2002</c:v>
                </c:pt>
                <c:pt idx="10">
                  <c:v>Nov. 2002</c:v>
                </c:pt>
                <c:pt idx="11">
                  <c:v>Dec.2002</c:v>
                </c:pt>
                <c:pt idx="12">
                  <c:v>Jan.2003</c:v>
                </c:pt>
                <c:pt idx="13">
                  <c:v>Feb.2003</c:v>
                </c:pt>
                <c:pt idx="14">
                  <c:v>March 2003</c:v>
                </c:pt>
                <c:pt idx="15">
                  <c:v>Apr.2003</c:v>
                </c:pt>
                <c:pt idx="16">
                  <c:v>May 2003</c:v>
                </c:pt>
                <c:pt idx="17">
                  <c:v>June 2003</c:v>
                </c:pt>
                <c:pt idx="18">
                  <c:v>July 2003</c:v>
                </c:pt>
                <c:pt idx="19">
                  <c:v>Aug. 2003</c:v>
                </c:pt>
                <c:pt idx="20">
                  <c:v>Sept. 2003</c:v>
                </c:pt>
                <c:pt idx="21">
                  <c:v>Oct. 2003</c:v>
                </c:pt>
                <c:pt idx="22">
                  <c:v>Nov. 2003</c:v>
                </c:pt>
                <c:pt idx="23">
                  <c:v>Dec.2003</c:v>
                </c:pt>
                <c:pt idx="24">
                  <c:v>Jan.2004</c:v>
                </c:pt>
                <c:pt idx="25">
                  <c:v>Feb.2004</c:v>
                </c:pt>
                <c:pt idx="26">
                  <c:v>March 2004</c:v>
                </c:pt>
                <c:pt idx="27">
                  <c:v>Apr.2004</c:v>
                </c:pt>
                <c:pt idx="28">
                  <c:v>May 2004</c:v>
                </c:pt>
                <c:pt idx="29">
                  <c:v>June 2004</c:v>
                </c:pt>
                <c:pt idx="30">
                  <c:v>July 2004</c:v>
                </c:pt>
                <c:pt idx="31">
                  <c:v>Aug. 2004</c:v>
                </c:pt>
                <c:pt idx="32">
                  <c:v>Sept. 2004</c:v>
                </c:pt>
                <c:pt idx="33">
                  <c:v>Oct. 2004</c:v>
                </c:pt>
                <c:pt idx="34">
                  <c:v>Nov. 2004</c:v>
                </c:pt>
                <c:pt idx="35">
                  <c:v>Dec.2004</c:v>
                </c:pt>
                <c:pt idx="36">
                  <c:v>Jan.2005</c:v>
                </c:pt>
                <c:pt idx="37">
                  <c:v>Feb.2005</c:v>
                </c:pt>
                <c:pt idx="38">
                  <c:v>March 2005</c:v>
                </c:pt>
                <c:pt idx="39">
                  <c:v>Apr.2005</c:v>
                </c:pt>
                <c:pt idx="40">
                  <c:v>May 2005</c:v>
                </c:pt>
                <c:pt idx="41">
                  <c:v>June 2005</c:v>
                </c:pt>
                <c:pt idx="42">
                  <c:v>July 2005</c:v>
                </c:pt>
                <c:pt idx="43">
                  <c:v>Aug. 2005</c:v>
                </c:pt>
                <c:pt idx="44">
                  <c:v>Sept. 2005</c:v>
                </c:pt>
                <c:pt idx="45">
                  <c:v>Oct. 2005</c:v>
                </c:pt>
                <c:pt idx="46">
                  <c:v>Nov. 2005</c:v>
                </c:pt>
                <c:pt idx="47">
                  <c:v>Dec.2005</c:v>
                </c:pt>
                <c:pt idx="48">
                  <c:v>Jan.2006</c:v>
                </c:pt>
                <c:pt idx="49">
                  <c:v>Fev.2006</c:v>
                </c:pt>
                <c:pt idx="50">
                  <c:v>March 2006</c:v>
                </c:pt>
                <c:pt idx="51">
                  <c:v>Apr.2006</c:v>
                </c:pt>
                <c:pt idx="52">
                  <c:v>May 2006</c:v>
                </c:pt>
                <c:pt idx="53">
                  <c:v>June 2006</c:v>
                </c:pt>
                <c:pt idx="54">
                  <c:v>July 2006</c:v>
                </c:pt>
                <c:pt idx="55">
                  <c:v>Aug. 2006</c:v>
                </c:pt>
                <c:pt idx="56">
                  <c:v>Sept. 2006</c:v>
                </c:pt>
                <c:pt idx="57">
                  <c:v>Oct. 2006</c:v>
                </c:pt>
                <c:pt idx="58">
                  <c:v>Nov. 2006</c:v>
                </c:pt>
                <c:pt idx="59">
                  <c:v>Dec.2006</c:v>
                </c:pt>
                <c:pt idx="60">
                  <c:v>Jan.2007</c:v>
                </c:pt>
                <c:pt idx="61">
                  <c:v>Feb.2007</c:v>
                </c:pt>
                <c:pt idx="62">
                  <c:v>March.2007</c:v>
                </c:pt>
                <c:pt idx="63">
                  <c:v>Apr.2007</c:v>
                </c:pt>
                <c:pt idx="64">
                  <c:v>May 2007</c:v>
                </c:pt>
                <c:pt idx="65">
                  <c:v>June 2007</c:v>
                </c:pt>
                <c:pt idx="66">
                  <c:v>July 2007</c:v>
                </c:pt>
                <c:pt idx="67">
                  <c:v>Aug. 2007</c:v>
                </c:pt>
                <c:pt idx="68">
                  <c:v>Sept. 2007</c:v>
                </c:pt>
              </c:strCache>
            </c:strRef>
          </c:cat>
          <c:val>
            <c:numRef>
              <c:f>'Figure 1.1.4'!$C$6:$C$74</c:f>
              <c:numCache>
                <c:formatCode>0.00</c:formatCode>
                <c:ptCount val="69"/>
                <c:pt idx="0">
                  <c:v>100.44</c:v>
                </c:pt>
                <c:pt idx="1">
                  <c:v>100.44</c:v>
                </c:pt>
                <c:pt idx="2">
                  <c:v>100.44</c:v>
                </c:pt>
                <c:pt idx="3">
                  <c:v>92.16</c:v>
                </c:pt>
                <c:pt idx="4">
                  <c:v>92.16</c:v>
                </c:pt>
                <c:pt idx="5">
                  <c:v>92.16</c:v>
                </c:pt>
                <c:pt idx="6">
                  <c:v>90.72</c:v>
                </c:pt>
                <c:pt idx="7">
                  <c:v>90.72</c:v>
                </c:pt>
                <c:pt idx="8">
                  <c:v>91.165714289999997</c:v>
                </c:pt>
                <c:pt idx="9">
                  <c:v>100.08</c:v>
                </c:pt>
                <c:pt idx="10">
                  <c:v>100.08</c:v>
                </c:pt>
                <c:pt idx="11">
                  <c:v>101.29090909999999</c:v>
                </c:pt>
                <c:pt idx="12">
                  <c:v>113.4</c:v>
                </c:pt>
                <c:pt idx="13">
                  <c:v>113.4</c:v>
                </c:pt>
                <c:pt idx="14">
                  <c:v>114.1333333</c:v>
                </c:pt>
                <c:pt idx="15">
                  <c:v>128.80000000000001</c:v>
                </c:pt>
                <c:pt idx="16">
                  <c:v>128.80000000000001</c:v>
                </c:pt>
                <c:pt idx="17">
                  <c:v>128.88</c:v>
                </c:pt>
                <c:pt idx="18">
                  <c:v>129.96</c:v>
                </c:pt>
                <c:pt idx="19">
                  <c:v>129.96</c:v>
                </c:pt>
                <c:pt idx="20">
                  <c:v>129.96</c:v>
                </c:pt>
                <c:pt idx="21">
                  <c:v>129.6</c:v>
                </c:pt>
                <c:pt idx="22">
                  <c:v>129.6</c:v>
                </c:pt>
                <c:pt idx="23">
                  <c:v>129.6</c:v>
                </c:pt>
                <c:pt idx="24">
                  <c:v>122.04</c:v>
                </c:pt>
                <c:pt idx="25">
                  <c:v>122.04</c:v>
                </c:pt>
                <c:pt idx="26">
                  <c:v>122.04</c:v>
                </c:pt>
                <c:pt idx="27">
                  <c:v>125.28</c:v>
                </c:pt>
                <c:pt idx="28">
                  <c:v>125.28</c:v>
                </c:pt>
                <c:pt idx="29">
                  <c:v>125.28</c:v>
                </c:pt>
                <c:pt idx="30">
                  <c:v>137.16</c:v>
                </c:pt>
                <c:pt idx="31">
                  <c:v>137.16</c:v>
                </c:pt>
                <c:pt idx="32">
                  <c:v>137.16</c:v>
                </c:pt>
                <c:pt idx="33">
                  <c:v>156.24</c:v>
                </c:pt>
                <c:pt idx="34">
                  <c:v>156.24</c:v>
                </c:pt>
                <c:pt idx="35">
                  <c:v>156.24</c:v>
                </c:pt>
                <c:pt idx="36">
                  <c:v>182.16</c:v>
                </c:pt>
                <c:pt idx="37">
                  <c:v>182.16</c:v>
                </c:pt>
                <c:pt idx="38">
                  <c:v>182.16</c:v>
                </c:pt>
                <c:pt idx="39">
                  <c:v>198.36</c:v>
                </c:pt>
                <c:pt idx="40">
                  <c:v>198.36</c:v>
                </c:pt>
                <c:pt idx="41">
                  <c:v>198.36</c:v>
                </c:pt>
                <c:pt idx="42">
                  <c:v>220.68</c:v>
                </c:pt>
                <c:pt idx="43">
                  <c:v>220.68</c:v>
                </c:pt>
                <c:pt idx="44">
                  <c:v>220.68</c:v>
                </c:pt>
                <c:pt idx="45">
                  <c:v>250.56</c:v>
                </c:pt>
                <c:pt idx="46">
                  <c:v>250.56</c:v>
                </c:pt>
                <c:pt idx="47">
                  <c:v>250.56</c:v>
                </c:pt>
                <c:pt idx="48">
                  <c:v>275.76</c:v>
                </c:pt>
                <c:pt idx="49">
                  <c:v>275.76</c:v>
                </c:pt>
                <c:pt idx="50">
                  <c:v>275.76</c:v>
                </c:pt>
                <c:pt idx="51">
                  <c:v>293.04000000000002</c:v>
                </c:pt>
                <c:pt idx="52">
                  <c:v>293.04000000000002</c:v>
                </c:pt>
                <c:pt idx="53">
                  <c:v>293.04000000000002</c:v>
                </c:pt>
                <c:pt idx="54">
                  <c:v>302.39999999999998</c:v>
                </c:pt>
                <c:pt idx="55">
                  <c:v>302.39999999999998</c:v>
                </c:pt>
                <c:pt idx="56">
                  <c:v>302.39999999999998</c:v>
                </c:pt>
                <c:pt idx="57">
                  <c:v>311.39999999999998</c:v>
                </c:pt>
                <c:pt idx="58">
                  <c:v>311.39999999999998</c:v>
                </c:pt>
                <c:pt idx="59">
                  <c:v>311.39999999999998</c:v>
                </c:pt>
                <c:pt idx="60">
                  <c:v>302.04000000000002</c:v>
                </c:pt>
                <c:pt idx="61">
                  <c:v>302.04000000000002</c:v>
                </c:pt>
                <c:pt idx="62">
                  <c:v>302.04000000000002</c:v>
                </c:pt>
                <c:pt idx="63">
                  <c:v>281.88</c:v>
                </c:pt>
                <c:pt idx="64">
                  <c:v>281.88</c:v>
                </c:pt>
                <c:pt idx="65">
                  <c:v>281.88</c:v>
                </c:pt>
                <c:pt idx="66">
                  <c:v>280.44</c:v>
                </c:pt>
                <c:pt idx="67">
                  <c:v>280.44</c:v>
                </c:pt>
                <c:pt idx="68">
                  <c:v>280.44</c:v>
                </c:pt>
              </c:numCache>
            </c:numRef>
          </c:val>
          <c:smooth val="0"/>
          <c:extLst>
            <c:ext xmlns:c16="http://schemas.microsoft.com/office/drawing/2014/chart" uri="{C3380CC4-5D6E-409C-BE32-E72D297353CC}">
              <c16:uniqueId val="{00000000-03D9-427D-B8B6-DAB223742659}"/>
            </c:ext>
          </c:extLst>
        </c:ser>
        <c:dLbls>
          <c:showLegendKey val="0"/>
          <c:showVal val="0"/>
          <c:showCatName val="0"/>
          <c:showSerName val="0"/>
          <c:showPercent val="0"/>
          <c:showBubbleSize val="0"/>
        </c:dLbls>
        <c:marker val="1"/>
        <c:smooth val="0"/>
        <c:axId val="470567648"/>
        <c:axId val="1"/>
      </c:lineChart>
      <c:lineChart>
        <c:grouping val="standard"/>
        <c:varyColors val="0"/>
        <c:ser>
          <c:idx val="2"/>
          <c:order val="1"/>
          <c:tx>
            <c:strRef>
              <c:f>'Figure 1.1.4'!$D$4</c:f>
              <c:strCache>
                <c:ptCount val="1"/>
                <c:pt idx="0">
                  <c:v>Crude oil (right axis)(2)</c:v>
                </c:pt>
              </c:strCache>
            </c:strRef>
          </c:tx>
          <c:spPr>
            <a:ln w="38100">
              <a:solidFill>
                <a:srgbClr val="008080"/>
              </a:solidFill>
              <a:prstDash val="solid"/>
            </a:ln>
          </c:spPr>
          <c:marker>
            <c:symbol val="none"/>
          </c:marker>
          <c:cat>
            <c:strRef>
              <c:f>'Figure 1.1.4'!$B$6:$B$74</c:f>
              <c:strCache>
                <c:ptCount val="69"/>
                <c:pt idx="0">
                  <c:v>Jan.2002</c:v>
                </c:pt>
                <c:pt idx="1">
                  <c:v>Feb.2002</c:v>
                </c:pt>
                <c:pt idx="2">
                  <c:v>March 2002</c:v>
                </c:pt>
                <c:pt idx="3">
                  <c:v>Apr.2002</c:v>
                </c:pt>
                <c:pt idx="4">
                  <c:v>May 2002</c:v>
                </c:pt>
                <c:pt idx="5">
                  <c:v>June 2002</c:v>
                </c:pt>
                <c:pt idx="6">
                  <c:v>July 2002</c:v>
                </c:pt>
                <c:pt idx="7">
                  <c:v>Aug. 2002</c:v>
                </c:pt>
                <c:pt idx="8">
                  <c:v>Sept. 2002</c:v>
                </c:pt>
                <c:pt idx="9">
                  <c:v>Oct. 2002</c:v>
                </c:pt>
                <c:pt idx="10">
                  <c:v>Nov. 2002</c:v>
                </c:pt>
                <c:pt idx="11">
                  <c:v>Dec.2002</c:v>
                </c:pt>
                <c:pt idx="12">
                  <c:v>Jan.2003</c:v>
                </c:pt>
                <c:pt idx="13">
                  <c:v>Feb.2003</c:v>
                </c:pt>
                <c:pt idx="14">
                  <c:v>March 2003</c:v>
                </c:pt>
                <c:pt idx="15">
                  <c:v>Apr.2003</c:v>
                </c:pt>
                <c:pt idx="16">
                  <c:v>May 2003</c:v>
                </c:pt>
                <c:pt idx="17">
                  <c:v>June 2003</c:v>
                </c:pt>
                <c:pt idx="18">
                  <c:v>July 2003</c:v>
                </c:pt>
                <c:pt idx="19">
                  <c:v>Aug. 2003</c:v>
                </c:pt>
                <c:pt idx="20">
                  <c:v>Sept. 2003</c:v>
                </c:pt>
                <c:pt idx="21">
                  <c:v>Oct. 2003</c:v>
                </c:pt>
                <c:pt idx="22">
                  <c:v>Nov. 2003</c:v>
                </c:pt>
                <c:pt idx="23">
                  <c:v>Dec.2003</c:v>
                </c:pt>
                <c:pt idx="24">
                  <c:v>Jan.2004</c:v>
                </c:pt>
                <c:pt idx="25">
                  <c:v>Feb.2004</c:v>
                </c:pt>
                <c:pt idx="26">
                  <c:v>March 2004</c:v>
                </c:pt>
                <c:pt idx="27">
                  <c:v>Apr.2004</c:v>
                </c:pt>
                <c:pt idx="28">
                  <c:v>May 2004</c:v>
                </c:pt>
                <c:pt idx="29">
                  <c:v>June 2004</c:v>
                </c:pt>
                <c:pt idx="30">
                  <c:v>July 2004</c:v>
                </c:pt>
                <c:pt idx="31">
                  <c:v>Aug. 2004</c:v>
                </c:pt>
                <c:pt idx="32">
                  <c:v>Sept. 2004</c:v>
                </c:pt>
                <c:pt idx="33">
                  <c:v>Oct. 2004</c:v>
                </c:pt>
                <c:pt idx="34">
                  <c:v>Nov. 2004</c:v>
                </c:pt>
                <c:pt idx="35">
                  <c:v>Dec.2004</c:v>
                </c:pt>
                <c:pt idx="36">
                  <c:v>Jan.2005</c:v>
                </c:pt>
                <c:pt idx="37">
                  <c:v>Feb.2005</c:v>
                </c:pt>
                <c:pt idx="38">
                  <c:v>March 2005</c:v>
                </c:pt>
                <c:pt idx="39">
                  <c:v>Apr.2005</c:v>
                </c:pt>
                <c:pt idx="40">
                  <c:v>May 2005</c:v>
                </c:pt>
                <c:pt idx="41">
                  <c:v>June 2005</c:v>
                </c:pt>
                <c:pt idx="42">
                  <c:v>July 2005</c:v>
                </c:pt>
                <c:pt idx="43">
                  <c:v>Aug. 2005</c:v>
                </c:pt>
                <c:pt idx="44">
                  <c:v>Sept. 2005</c:v>
                </c:pt>
                <c:pt idx="45">
                  <c:v>Oct. 2005</c:v>
                </c:pt>
                <c:pt idx="46">
                  <c:v>Nov. 2005</c:v>
                </c:pt>
                <c:pt idx="47">
                  <c:v>Dec.2005</c:v>
                </c:pt>
                <c:pt idx="48">
                  <c:v>Jan.2006</c:v>
                </c:pt>
                <c:pt idx="49">
                  <c:v>Fev.2006</c:v>
                </c:pt>
                <c:pt idx="50">
                  <c:v>March 2006</c:v>
                </c:pt>
                <c:pt idx="51">
                  <c:v>Apr.2006</c:v>
                </c:pt>
                <c:pt idx="52">
                  <c:v>May 2006</c:v>
                </c:pt>
                <c:pt idx="53">
                  <c:v>June 2006</c:v>
                </c:pt>
                <c:pt idx="54">
                  <c:v>July 2006</c:v>
                </c:pt>
                <c:pt idx="55">
                  <c:v>Aug. 2006</c:v>
                </c:pt>
                <c:pt idx="56">
                  <c:v>Sept. 2006</c:v>
                </c:pt>
                <c:pt idx="57">
                  <c:v>Oct. 2006</c:v>
                </c:pt>
                <c:pt idx="58">
                  <c:v>Nov. 2006</c:v>
                </c:pt>
                <c:pt idx="59">
                  <c:v>Dec.2006</c:v>
                </c:pt>
                <c:pt idx="60">
                  <c:v>Jan.2007</c:v>
                </c:pt>
                <c:pt idx="61">
                  <c:v>Feb.2007</c:v>
                </c:pt>
                <c:pt idx="62">
                  <c:v>March.2007</c:v>
                </c:pt>
                <c:pt idx="63">
                  <c:v>Apr.2007</c:v>
                </c:pt>
                <c:pt idx="64">
                  <c:v>May 2007</c:v>
                </c:pt>
                <c:pt idx="65">
                  <c:v>June 2007</c:v>
                </c:pt>
                <c:pt idx="66">
                  <c:v>July 2007</c:v>
                </c:pt>
                <c:pt idx="67">
                  <c:v>Aug. 2007</c:v>
                </c:pt>
                <c:pt idx="68">
                  <c:v>Sept. 2007</c:v>
                </c:pt>
              </c:strCache>
            </c:strRef>
          </c:cat>
          <c:val>
            <c:numRef>
              <c:f>'Figure 1.1.4'!$D$6:$D$74</c:f>
              <c:numCache>
                <c:formatCode>0.00</c:formatCode>
                <c:ptCount val="69"/>
                <c:pt idx="0">
                  <c:v>19.154812410000002</c:v>
                </c:pt>
                <c:pt idx="1">
                  <c:v>19.975236840000001</c:v>
                </c:pt>
                <c:pt idx="2">
                  <c:v>23.640666670000002</c:v>
                </c:pt>
                <c:pt idx="3">
                  <c:v>25.43424242</c:v>
                </c:pt>
                <c:pt idx="4">
                  <c:v>25.687891960000002</c:v>
                </c:pt>
                <c:pt idx="5">
                  <c:v>24.4880575</c:v>
                </c:pt>
                <c:pt idx="6">
                  <c:v>25.7547481</c:v>
                </c:pt>
                <c:pt idx="7">
                  <c:v>26.775800870000001</c:v>
                </c:pt>
                <c:pt idx="8">
                  <c:v>28.28079365</c:v>
                </c:pt>
                <c:pt idx="9">
                  <c:v>27.526811590000001</c:v>
                </c:pt>
                <c:pt idx="10">
                  <c:v>24.794895570000001</c:v>
                </c:pt>
                <c:pt idx="11">
                  <c:v>27.88777778</c:v>
                </c:pt>
                <c:pt idx="12">
                  <c:v>30.767265510000001</c:v>
                </c:pt>
                <c:pt idx="13">
                  <c:v>32.883377189999997</c:v>
                </c:pt>
                <c:pt idx="14">
                  <c:v>30.359206350000001</c:v>
                </c:pt>
                <c:pt idx="15">
                  <c:v>25.494666670000001</c:v>
                </c:pt>
                <c:pt idx="16">
                  <c:v>26.064912700000001</c:v>
                </c:pt>
                <c:pt idx="17">
                  <c:v>27.909206350000002</c:v>
                </c:pt>
                <c:pt idx="18">
                  <c:v>28.59128458</c:v>
                </c:pt>
                <c:pt idx="19">
                  <c:v>29.675555559999999</c:v>
                </c:pt>
                <c:pt idx="20">
                  <c:v>26.882330450000001</c:v>
                </c:pt>
                <c:pt idx="21">
                  <c:v>29.014492749999999</c:v>
                </c:pt>
                <c:pt idx="22">
                  <c:v>29.12166667</c:v>
                </c:pt>
                <c:pt idx="23">
                  <c:v>29.95333333</c:v>
                </c:pt>
                <c:pt idx="24">
                  <c:v>31.39842105</c:v>
                </c:pt>
                <c:pt idx="25">
                  <c:v>31.320526319999999</c:v>
                </c:pt>
                <c:pt idx="26">
                  <c:v>33.665072459999998</c:v>
                </c:pt>
                <c:pt idx="27">
                  <c:v>33.708253970000001</c:v>
                </c:pt>
                <c:pt idx="28">
                  <c:v>37.625438600000003</c:v>
                </c:pt>
                <c:pt idx="29">
                  <c:v>35.540158730000002</c:v>
                </c:pt>
                <c:pt idx="30">
                  <c:v>37.931587299999997</c:v>
                </c:pt>
                <c:pt idx="31">
                  <c:v>42.076666670000002</c:v>
                </c:pt>
                <c:pt idx="32">
                  <c:v>41.645079369999998</c:v>
                </c:pt>
                <c:pt idx="33">
                  <c:v>46.865238099999999</c:v>
                </c:pt>
                <c:pt idx="34">
                  <c:v>42.230925929999998</c:v>
                </c:pt>
                <c:pt idx="35">
                  <c:v>39.092280700000003</c:v>
                </c:pt>
                <c:pt idx="36">
                  <c:v>42.886491229999997</c:v>
                </c:pt>
                <c:pt idx="37">
                  <c:v>44.56</c:v>
                </c:pt>
                <c:pt idx="38">
                  <c:v>50.929365079999997</c:v>
                </c:pt>
                <c:pt idx="39">
                  <c:v>50.640476190000001</c:v>
                </c:pt>
                <c:pt idx="40">
                  <c:v>47.812280700000002</c:v>
                </c:pt>
                <c:pt idx="41">
                  <c:v>53.890303029999998</c:v>
                </c:pt>
                <c:pt idx="42">
                  <c:v>56.370166670000003</c:v>
                </c:pt>
                <c:pt idx="43">
                  <c:v>61.873492059999997</c:v>
                </c:pt>
                <c:pt idx="44">
                  <c:v>61.651587300000003</c:v>
                </c:pt>
                <c:pt idx="45">
                  <c:v>58.185079369999997</c:v>
                </c:pt>
                <c:pt idx="46">
                  <c:v>54.976491230000001</c:v>
                </c:pt>
                <c:pt idx="47">
                  <c:v>56.473333330000003</c:v>
                </c:pt>
                <c:pt idx="48">
                  <c:v>62.361372549999999</c:v>
                </c:pt>
                <c:pt idx="49">
                  <c:v>59.71473684</c:v>
                </c:pt>
                <c:pt idx="50">
                  <c:v>60.929275359999998</c:v>
                </c:pt>
                <c:pt idx="51">
                  <c:v>67.99555556</c:v>
                </c:pt>
                <c:pt idx="52">
                  <c:v>68.61492063</c:v>
                </c:pt>
                <c:pt idx="53">
                  <c:v>68.290151519999995</c:v>
                </c:pt>
                <c:pt idx="54">
                  <c:v>72.507894739999998</c:v>
                </c:pt>
                <c:pt idx="55">
                  <c:v>71.811884059999997</c:v>
                </c:pt>
                <c:pt idx="56">
                  <c:v>61.973833329999998</c:v>
                </c:pt>
                <c:pt idx="57">
                  <c:v>57.9515873</c:v>
                </c:pt>
                <c:pt idx="58">
                  <c:v>58.133833330000002</c:v>
                </c:pt>
                <c:pt idx="59">
                  <c:v>61.003157889999997</c:v>
                </c:pt>
                <c:pt idx="60">
                  <c:v>53.396333329999997</c:v>
                </c:pt>
                <c:pt idx="61">
                  <c:v>57.584736839999998</c:v>
                </c:pt>
                <c:pt idx="62">
                  <c:v>60.599848479999999</c:v>
                </c:pt>
                <c:pt idx="63">
                  <c:v>65.098421049999999</c:v>
                </c:pt>
                <c:pt idx="64">
                  <c:v>65.096060609999995</c:v>
                </c:pt>
                <c:pt idx="65">
                  <c:v>68.188095239999996</c:v>
                </c:pt>
                <c:pt idx="66">
                  <c:v>73.671746029999994</c:v>
                </c:pt>
                <c:pt idx="67">
                  <c:v>70.126811590000003</c:v>
                </c:pt>
                <c:pt idx="68">
                  <c:v>76.905964909999994</c:v>
                </c:pt>
              </c:numCache>
            </c:numRef>
          </c:val>
          <c:smooth val="0"/>
          <c:extLst>
            <c:ext xmlns:c16="http://schemas.microsoft.com/office/drawing/2014/chart" uri="{C3380CC4-5D6E-409C-BE32-E72D297353CC}">
              <c16:uniqueId val="{00000001-03D9-427D-B8B6-DAB223742659}"/>
            </c:ext>
          </c:extLst>
        </c:ser>
        <c:dLbls>
          <c:showLegendKey val="0"/>
          <c:showVal val="0"/>
          <c:showCatName val="0"/>
          <c:showSerName val="0"/>
          <c:showPercent val="0"/>
          <c:showBubbleSize val="0"/>
        </c:dLbls>
        <c:marker val="1"/>
        <c:smooth val="0"/>
        <c:axId val="3"/>
        <c:axId val="4"/>
      </c:lineChart>
      <c:catAx>
        <c:axId val="470567648"/>
        <c:scaling>
          <c:orientation val="minMax"/>
        </c:scaling>
        <c:delete val="0"/>
        <c:axPos val="b"/>
        <c:numFmt formatCode="General" sourceLinked="1"/>
        <c:majorTickMark val="none"/>
        <c:minorTickMark val="in"/>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6"/>
        <c:tickMarkSkip val="6"/>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0567648"/>
        <c:crosses val="autoZero"/>
        <c:crossBetween val="between"/>
        <c:majorUnit val="15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15"/>
      </c:valAx>
      <c:spPr>
        <a:noFill/>
        <a:ln w="12700">
          <a:solidFill>
            <a:srgbClr val="808080"/>
          </a:solidFill>
          <a:prstDash val="solid"/>
        </a:ln>
      </c:spPr>
    </c:plotArea>
    <c:legend>
      <c:legendPos val="b"/>
      <c:layout>
        <c:manualLayout>
          <c:xMode val="edge"/>
          <c:yMode val="edge"/>
          <c:x val="6.5616966086793821E-2"/>
          <c:y val="0.87446257128725013"/>
          <c:w val="0.92388688250205697"/>
          <c:h val="8.6580452602698033E-2"/>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ru-RU"/>
    </a:p>
  </c:txPr>
  <c:printSettings>
    <c:headerFooter alignWithMargins="0"/>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100"/>
      <c:rotY val="100"/>
      <c:depthPercent val="100"/>
      <c:rAngAx val="0"/>
      <c:perspective val="10"/>
    </c:view3D>
    <c:floor>
      <c:thickness val="0"/>
      <c:spPr>
        <a:noFill/>
        <a:ln w="6350">
          <a:noFill/>
        </a:ln>
      </c:spPr>
    </c:floor>
    <c:sideWall>
      <c:thickness val="0"/>
      <c:spPr>
        <a:noFill/>
        <a:ln w="25400">
          <a:noFill/>
        </a:ln>
      </c:spPr>
    </c:sideWall>
    <c:backWall>
      <c:thickness val="0"/>
      <c:spPr>
        <a:noFill/>
        <a:ln w="25400">
          <a:noFill/>
        </a:ln>
      </c:spPr>
    </c:backWall>
    <c:plotArea>
      <c:layout>
        <c:manualLayout>
          <c:layoutTarget val="inner"/>
          <c:xMode val="edge"/>
          <c:yMode val="edge"/>
          <c:x val="0.20571428571428571"/>
          <c:y val="1.7006859211771936E-2"/>
          <c:w val="0.62857142857142856"/>
          <c:h val="0.6564647655743967"/>
        </c:manualLayout>
      </c:layout>
      <c:area3DChart>
        <c:grouping val="standard"/>
        <c:varyColors val="0"/>
        <c:ser>
          <c:idx val="0"/>
          <c:order val="0"/>
          <c:tx>
            <c:strRef>
              <c:f>'Figure 2.6.1'!#REF!</c:f>
              <c:strCache>
                <c:ptCount val="1"/>
                <c:pt idx="0">
                  <c:v>#ССЫЛКА!</c:v>
                </c:pt>
              </c:strCache>
            </c:strRef>
          </c:tx>
          <c:spPr>
            <a:solidFill>
              <a:srgbClr val="0000FF"/>
            </a:solidFill>
            <a:ln w="25400">
              <a:noFill/>
            </a:ln>
          </c:spPr>
          <c:cat>
            <c:numRef>
              <c:f>'Figure 2.6.1'!#REF!</c:f>
              <c:numCache>
                <c:formatCode>General</c:formatCode>
                <c:ptCount val="1"/>
                <c:pt idx="0">
                  <c:v>0</c:v>
                </c:pt>
              </c:numCache>
            </c:numRef>
          </c:cat>
          <c:val>
            <c:numRef>
              <c:f>'Figure 2.6.1'!#REF!</c:f>
              <c:numCache>
                <c:formatCode>General</c:formatCode>
                <c:ptCount val="1"/>
                <c:pt idx="0">
                  <c:v>0</c:v>
                </c:pt>
              </c:numCache>
            </c:numRef>
          </c:val>
          <c:extLst>
            <c:ext xmlns:c16="http://schemas.microsoft.com/office/drawing/2014/chart" uri="{C3380CC4-5D6E-409C-BE32-E72D297353CC}">
              <c16:uniqueId val="{00000000-7EA3-45EE-B5D1-F8B916CD0A26}"/>
            </c:ext>
          </c:extLst>
        </c:ser>
        <c:ser>
          <c:idx val="1"/>
          <c:order val="1"/>
          <c:tx>
            <c:strRef>
              <c:f>'Figure 2.6.1'!#REF!</c:f>
              <c:strCache>
                <c:ptCount val="1"/>
                <c:pt idx="0">
                  <c:v>#ССЫЛКА!</c:v>
                </c:pt>
              </c:strCache>
            </c:strRef>
          </c:tx>
          <c:spPr>
            <a:solidFill>
              <a:srgbClr val="FF0000"/>
            </a:solidFill>
            <a:ln w="25400">
              <a:noFill/>
            </a:ln>
          </c:spPr>
          <c:cat>
            <c:numRef>
              <c:f>'Figure 2.6.1'!#REF!</c:f>
              <c:numCache>
                <c:formatCode>General</c:formatCode>
                <c:ptCount val="1"/>
                <c:pt idx="0">
                  <c:v>0</c:v>
                </c:pt>
              </c:numCache>
            </c:numRef>
          </c:cat>
          <c:val>
            <c:numRef>
              <c:f>'Figure 2.6.1'!#REF!</c:f>
              <c:numCache>
                <c:formatCode>General</c:formatCode>
                <c:ptCount val="1"/>
                <c:pt idx="0">
                  <c:v>0</c:v>
                </c:pt>
              </c:numCache>
            </c:numRef>
          </c:val>
          <c:extLst>
            <c:ext xmlns:c16="http://schemas.microsoft.com/office/drawing/2014/chart" uri="{C3380CC4-5D6E-409C-BE32-E72D297353CC}">
              <c16:uniqueId val="{00000001-7EA3-45EE-B5D1-F8B916CD0A26}"/>
            </c:ext>
          </c:extLst>
        </c:ser>
        <c:ser>
          <c:idx val="2"/>
          <c:order val="2"/>
          <c:tx>
            <c:strRef>
              <c:f>'Figure 2.6.1'!#REF!</c:f>
              <c:strCache>
                <c:ptCount val="1"/>
                <c:pt idx="0">
                  <c:v>#ССЫЛКА!</c:v>
                </c:pt>
              </c:strCache>
            </c:strRef>
          </c:tx>
          <c:spPr>
            <a:solidFill>
              <a:srgbClr val="FFFF00"/>
            </a:solidFill>
            <a:ln w="25400">
              <a:noFill/>
            </a:ln>
          </c:spPr>
          <c:cat>
            <c:numRef>
              <c:f>'Figure 2.6.1'!#REF!</c:f>
              <c:numCache>
                <c:formatCode>General</c:formatCode>
                <c:ptCount val="1"/>
                <c:pt idx="0">
                  <c:v>0</c:v>
                </c:pt>
              </c:numCache>
            </c:numRef>
          </c:cat>
          <c:val>
            <c:numRef>
              <c:f>'Figure 2.6.1'!#REF!</c:f>
              <c:numCache>
                <c:formatCode>General</c:formatCode>
                <c:ptCount val="1"/>
                <c:pt idx="0">
                  <c:v>0</c:v>
                </c:pt>
              </c:numCache>
            </c:numRef>
          </c:val>
          <c:extLst>
            <c:ext xmlns:c16="http://schemas.microsoft.com/office/drawing/2014/chart" uri="{C3380CC4-5D6E-409C-BE32-E72D297353CC}">
              <c16:uniqueId val="{00000002-7EA3-45EE-B5D1-F8B916CD0A26}"/>
            </c:ext>
          </c:extLst>
        </c:ser>
        <c:ser>
          <c:idx val="3"/>
          <c:order val="3"/>
          <c:tx>
            <c:strRef>
              <c:f>'Figure 2.6.1'!#REF!</c:f>
              <c:strCache>
                <c:ptCount val="1"/>
                <c:pt idx="0">
                  <c:v>#ССЫЛКА!</c:v>
                </c:pt>
              </c:strCache>
            </c:strRef>
          </c:tx>
          <c:spPr>
            <a:solidFill>
              <a:srgbClr val="008000"/>
            </a:solidFill>
            <a:ln w="25400">
              <a:noFill/>
            </a:ln>
          </c:spPr>
          <c:cat>
            <c:numRef>
              <c:f>'Figure 2.6.1'!#REF!</c:f>
              <c:numCache>
                <c:formatCode>General</c:formatCode>
                <c:ptCount val="1"/>
                <c:pt idx="0">
                  <c:v>0</c:v>
                </c:pt>
              </c:numCache>
            </c:numRef>
          </c:cat>
          <c:val>
            <c:numRef>
              <c:f>'Figure 2.6.1'!#REF!</c:f>
              <c:numCache>
                <c:formatCode>General</c:formatCode>
                <c:ptCount val="1"/>
                <c:pt idx="0">
                  <c:v>0</c:v>
                </c:pt>
              </c:numCache>
            </c:numRef>
          </c:val>
          <c:extLst>
            <c:ext xmlns:c16="http://schemas.microsoft.com/office/drawing/2014/chart" uri="{C3380CC4-5D6E-409C-BE32-E72D297353CC}">
              <c16:uniqueId val="{00000003-7EA3-45EE-B5D1-F8B916CD0A26}"/>
            </c:ext>
          </c:extLst>
        </c:ser>
        <c:ser>
          <c:idx val="4"/>
          <c:order val="4"/>
          <c:tx>
            <c:strRef>
              <c:f>'Figure 2.6.1'!#REF!</c:f>
              <c:strCache>
                <c:ptCount val="1"/>
                <c:pt idx="0">
                  <c:v>#ССЫЛКА!</c:v>
                </c:pt>
              </c:strCache>
            </c:strRef>
          </c:tx>
          <c:spPr>
            <a:solidFill>
              <a:srgbClr val="660066"/>
            </a:solidFill>
            <a:ln w="25400">
              <a:noFill/>
            </a:ln>
          </c:spPr>
          <c:cat>
            <c:numRef>
              <c:f>'Figure 2.6.1'!#REF!</c:f>
              <c:numCache>
                <c:formatCode>General</c:formatCode>
                <c:ptCount val="1"/>
                <c:pt idx="0">
                  <c:v>0</c:v>
                </c:pt>
              </c:numCache>
            </c:numRef>
          </c:cat>
          <c:val>
            <c:numRef>
              <c:f>'Figure 2.6.1'!#REF!</c:f>
              <c:numCache>
                <c:formatCode>General</c:formatCode>
                <c:ptCount val="1"/>
                <c:pt idx="0">
                  <c:v>0</c:v>
                </c:pt>
              </c:numCache>
            </c:numRef>
          </c:val>
          <c:extLst>
            <c:ext xmlns:c16="http://schemas.microsoft.com/office/drawing/2014/chart" uri="{C3380CC4-5D6E-409C-BE32-E72D297353CC}">
              <c16:uniqueId val="{00000004-7EA3-45EE-B5D1-F8B916CD0A26}"/>
            </c:ext>
          </c:extLst>
        </c:ser>
        <c:ser>
          <c:idx val="5"/>
          <c:order val="5"/>
          <c:tx>
            <c:strRef>
              <c:f>'Figure 2.6.1'!#REF!</c:f>
              <c:strCache>
                <c:ptCount val="1"/>
                <c:pt idx="0">
                  <c:v>#ССЫЛКА!</c:v>
                </c:pt>
              </c:strCache>
            </c:strRef>
          </c:tx>
          <c:spPr>
            <a:solidFill>
              <a:srgbClr val="FF9900"/>
            </a:solidFill>
            <a:ln w="25400">
              <a:noFill/>
            </a:ln>
          </c:spPr>
          <c:cat>
            <c:numRef>
              <c:f>'Figure 2.6.1'!#REF!</c:f>
              <c:numCache>
                <c:formatCode>General</c:formatCode>
                <c:ptCount val="1"/>
                <c:pt idx="0">
                  <c:v>0</c:v>
                </c:pt>
              </c:numCache>
            </c:numRef>
          </c:cat>
          <c:val>
            <c:numRef>
              <c:f>'Figure 2.6.1'!#REF!</c:f>
              <c:numCache>
                <c:formatCode>General</c:formatCode>
                <c:ptCount val="1"/>
                <c:pt idx="0">
                  <c:v>0</c:v>
                </c:pt>
              </c:numCache>
            </c:numRef>
          </c:val>
          <c:extLst>
            <c:ext xmlns:c16="http://schemas.microsoft.com/office/drawing/2014/chart" uri="{C3380CC4-5D6E-409C-BE32-E72D297353CC}">
              <c16:uniqueId val="{00000005-7EA3-45EE-B5D1-F8B916CD0A26}"/>
            </c:ext>
          </c:extLst>
        </c:ser>
        <c:dLbls>
          <c:showLegendKey val="0"/>
          <c:showVal val="0"/>
          <c:showCatName val="0"/>
          <c:showSerName val="0"/>
          <c:showPercent val="0"/>
          <c:showBubbleSize val="0"/>
        </c:dLbls>
        <c:gapDepth val="50"/>
        <c:axId val="463824320"/>
        <c:axId val="1"/>
        <c:axId val="2"/>
      </c:area3DChart>
      <c:catAx>
        <c:axId val="463824320"/>
        <c:scaling>
          <c:orientation val="minMax"/>
        </c:scaling>
        <c:delete val="0"/>
        <c:axPos val="b"/>
        <c:majorGridlines>
          <c:spPr>
            <a:ln w="3175">
              <a:solidFill>
                <a:srgbClr val="000000"/>
              </a:solidFill>
              <a:prstDash val="solid"/>
            </a:ln>
          </c:spPr>
        </c:majorGridlines>
        <c:minorGridlines>
          <c:spPr>
            <a:ln w="3175">
              <a:solidFill>
                <a:srgbClr val="000000"/>
              </a:solidFill>
              <a:prstDash val="sysDash"/>
            </a:ln>
          </c:spPr>
        </c:minorGridlines>
        <c:numFmt formatCode="General" sourceLinked="1"/>
        <c:majorTickMark val="out"/>
        <c:minorTickMark val="none"/>
        <c:tickLblPos val="low"/>
        <c:spPr>
          <a:ln w="6350">
            <a:noFill/>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1"/>
      </c:catAx>
      <c:valAx>
        <c:axId val="1"/>
        <c:scaling>
          <c:orientation val="minMax"/>
        </c:scaling>
        <c:delete val="0"/>
        <c:axPos val="r"/>
        <c:majorGridlines>
          <c:spPr>
            <a:ln w="3175">
              <a:solidFill>
                <a:srgbClr val="000000"/>
              </a:solidFill>
              <a:prstDash val="sysDash"/>
            </a:ln>
          </c:spPr>
        </c:majorGridlines>
        <c:title>
          <c:tx>
            <c:rich>
              <a:bodyPr/>
              <a:lstStyle/>
              <a:p>
                <a:pPr>
                  <a:defRPr sz="800" b="0" i="0" u="none" strike="noStrike" baseline="0">
                    <a:solidFill>
                      <a:srgbClr val="000000"/>
                    </a:solidFill>
                    <a:latin typeface="Times New Roman"/>
                    <a:ea typeface="Times New Roman"/>
                    <a:cs typeface="Times New Roman"/>
                  </a:defRPr>
                </a:pPr>
                <a:r>
                  <a:rPr lang="ru-RU"/>
                  <a:t>тенге за 1 кв м</a:t>
                </a:r>
              </a:p>
            </c:rich>
          </c:tx>
          <c:layout>
            <c:manualLayout>
              <c:xMode val="edge"/>
              <c:yMode val="edge"/>
              <c:x val="0.04"/>
              <c:y val="0.2619054761012016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463824320"/>
        <c:crosses val="autoZero"/>
        <c:crossBetween val="midCat"/>
      </c:valAx>
      <c:serAx>
        <c:axId val="2"/>
        <c:scaling>
          <c:orientation val="minMax"/>
        </c:scaling>
        <c:delete val="0"/>
        <c:axPos val="b"/>
        <c:numFmt formatCode="General" sourceLinked="1"/>
        <c:majorTickMark val="out"/>
        <c:minorTickMark val="none"/>
        <c:tickLblPos val="low"/>
        <c:spPr>
          <a:ln w="6350">
            <a:noFill/>
          </a:ln>
        </c:spPr>
        <c:txPr>
          <a:bodyPr rot="-540000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tickLblSkip val="7"/>
        <c:tickMarkSkip val="1"/>
      </c:serAx>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2.6.1'!#REF!</c:f>
              <c:strCache>
                <c:ptCount val="1"/>
                <c:pt idx="0">
                  <c:v>#ССЫЛКА!</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cat>
            <c:numRef>
              <c:f>'Figure 2.6.1'!#REF!</c:f>
              <c:numCache>
                <c:formatCode>General</c:formatCode>
                <c:ptCount val="1"/>
                <c:pt idx="0">
                  <c:v>0</c:v>
                </c:pt>
              </c:numCache>
            </c:numRef>
          </c:cat>
          <c:val>
            <c:numRef>
              <c:f>'Figure 2.6.1'!#REF!</c:f>
              <c:numCache>
                <c:formatCode>General</c:formatCode>
                <c:ptCount val="1"/>
                <c:pt idx="0">
                  <c:v>0</c:v>
                </c:pt>
              </c:numCache>
            </c:numRef>
          </c:val>
          <c:smooth val="0"/>
          <c:extLst>
            <c:ext xmlns:c16="http://schemas.microsoft.com/office/drawing/2014/chart" uri="{C3380CC4-5D6E-409C-BE32-E72D297353CC}">
              <c16:uniqueId val="{00000000-C886-4BE9-A2C6-5810F4CD83C5}"/>
            </c:ext>
          </c:extLst>
        </c:ser>
        <c:ser>
          <c:idx val="1"/>
          <c:order val="1"/>
          <c:tx>
            <c:strRef>
              <c:f>'Figure 2.6.1'!#REF!</c:f>
              <c:strCache>
                <c:ptCount val="1"/>
                <c:pt idx="0">
                  <c:v>#ССЫЛКА!</c:v>
                </c:pt>
              </c:strCache>
            </c:strRef>
          </c:tx>
          <c:spPr>
            <a:ln w="25400">
              <a:solidFill>
                <a:srgbClr val="FF00FF"/>
              </a:solidFill>
              <a:prstDash val="solid"/>
            </a:ln>
          </c:spPr>
          <c:marker>
            <c:symbol val="square"/>
            <c:size val="7"/>
            <c:spPr>
              <a:solidFill>
                <a:srgbClr val="FF00FF"/>
              </a:solidFill>
              <a:ln>
                <a:solidFill>
                  <a:srgbClr val="FF00FF"/>
                </a:solidFill>
                <a:prstDash val="solid"/>
              </a:ln>
            </c:spPr>
          </c:marker>
          <c:cat>
            <c:numRef>
              <c:f>'Figure 2.6.1'!#REF!</c:f>
              <c:numCache>
                <c:formatCode>General</c:formatCode>
                <c:ptCount val="1"/>
                <c:pt idx="0">
                  <c:v>0</c:v>
                </c:pt>
              </c:numCache>
            </c:numRef>
          </c:cat>
          <c:val>
            <c:numRef>
              <c:f>'Figure 2.6.1'!#REF!</c:f>
              <c:numCache>
                <c:formatCode>General</c:formatCode>
                <c:ptCount val="1"/>
                <c:pt idx="0">
                  <c:v>0</c:v>
                </c:pt>
              </c:numCache>
            </c:numRef>
          </c:val>
          <c:smooth val="0"/>
          <c:extLst>
            <c:ext xmlns:c16="http://schemas.microsoft.com/office/drawing/2014/chart" uri="{C3380CC4-5D6E-409C-BE32-E72D297353CC}">
              <c16:uniqueId val="{00000001-C886-4BE9-A2C6-5810F4CD83C5}"/>
            </c:ext>
          </c:extLst>
        </c:ser>
        <c:ser>
          <c:idx val="2"/>
          <c:order val="2"/>
          <c:tx>
            <c:strRef>
              <c:f>'Figure 2.6.1'!#REF!</c:f>
              <c:strCache>
                <c:ptCount val="1"/>
                <c:pt idx="0">
                  <c:v>#ССЫЛКА!</c:v>
                </c:pt>
              </c:strCache>
            </c:strRef>
          </c:tx>
          <c:spPr>
            <a:ln w="25400">
              <a:solidFill>
                <a:srgbClr val="FFFF00"/>
              </a:solidFill>
              <a:prstDash val="solid"/>
            </a:ln>
          </c:spPr>
          <c:marker>
            <c:symbol val="triangle"/>
            <c:size val="7"/>
            <c:spPr>
              <a:solidFill>
                <a:srgbClr val="FFFF00"/>
              </a:solidFill>
              <a:ln>
                <a:solidFill>
                  <a:srgbClr val="FFFF00"/>
                </a:solidFill>
                <a:prstDash val="solid"/>
              </a:ln>
            </c:spPr>
          </c:marker>
          <c:cat>
            <c:numRef>
              <c:f>'Figure 2.6.1'!#REF!</c:f>
              <c:numCache>
                <c:formatCode>General</c:formatCode>
                <c:ptCount val="1"/>
                <c:pt idx="0">
                  <c:v>0</c:v>
                </c:pt>
              </c:numCache>
            </c:numRef>
          </c:cat>
          <c:val>
            <c:numRef>
              <c:f>'Figure 2.6.1'!#REF!</c:f>
              <c:numCache>
                <c:formatCode>General</c:formatCode>
                <c:ptCount val="1"/>
                <c:pt idx="0">
                  <c:v>0</c:v>
                </c:pt>
              </c:numCache>
            </c:numRef>
          </c:val>
          <c:smooth val="0"/>
          <c:extLst>
            <c:ext xmlns:c16="http://schemas.microsoft.com/office/drawing/2014/chart" uri="{C3380CC4-5D6E-409C-BE32-E72D297353CC}">
              <c16:uniqueId val="{00000002-C886-4BE9-A2C6-5810F4CD83C5}"/>
            </c:ext>
          </c:extLst>
        </c:ser>
        <c:dLbls>
          <c:showLegendKey val="0"/>
          <c:showVal val="0"/>
          <c:showCatName val="0"/>
          <c:showSerName val="0"/>
          <c:showPercent val="0"/>
          <c:showBubbleSize val="0"/>
        </c:dLbls>
        <c:marker val="1"/>
        <c:smooth val="0"/>
        <c:axId val="463842360"/>
        <c:axId val="1"/>
      </c:lineChart>
      <c:catAx>
        <c:axId val="463842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Times New Roman"/>
                    <a:ea typeface="Times New Roman"/>
                    <a:cs typeface="Times New Roman"/>
                  </a:defRPr>
                </a:pPr>
                <a:r>
                  <a:rPr lang="ru-RU"/>
                  <a:t>тенге за 1 кв м</a:t>
                </a:r>
              </a:p>
            </c:rich>
          </c:tx>
          <c:layout>
            <c:manualLayout>
              <c:xMode val="edge"/>
              <c:yMode val="edge"/>
              <c:x val="1.1389521640091117E-2"/>
              <c:y val="0.2916677602799649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463842360"/>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57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34789390259465"/>
          <c:y val="6.1947036493700945E-2"/>
          <c:w val="0.81641554781944758"/>
          <c:h val="0.73893964960343261"/>
        </c:manualLayout>
      </c:layout>
      <c:lineChart>
        <c:grouping val="standard"/>
        <c:varyColors val="0"/>
        <c:ser>
          <c:idx val="0"/>
          <c:order val="0"/>
          <c:tx>
            <c:strRef>
              <c:f>'Figure 2.6.1'!$B$6</c:f>
              <c:strCache>
                <c:ptCount val="1"/>
                <c:pt idx="0">
                  <c:v>Prices on housing_RK</c:v>
                </c:pt>
              </c:strCache>
            </c:strRef>
          </c:tx>
          <c:spPr>
            <a:ln w="25400">
              <a:solidFill>
                <a:srgbClr val="000080"/>
              </a:solidFill>
              <a:prstDash val="solid"/>
            </a:ln>
          </c:spPr>
          <c:marker>
            <c:symbol val="diamond"/>
            <c:size val="5"/>
            <c:spPr>
              <a:solidFill>
                <a:srgbClr val="000080"/>
              </a:solidFill>
              <a:ln>
                <a:solidFill>
                  <a:srgbClr val="000080"/>
                </a:solidFill>
                <a:prstDash val="solid"/>
              </a:ln>
            </c:spPr>
          </c:marker>
          <c:cat>
            <c:strRef>
              <c:f>'Figure 2.6.1'!$C$5:$H$5</c:f>
              <c:strCache>
                <c:ptCount val="6"/>
                <c:pt idx="0">
                  <c:v>2002 Sept</c:v>
                </c:pt>
                <c:pt idx="1">
                  <c:v>2003 Sept.</c:v>
                </c:pt>
                <c:pt idx="2">
                  <c:v>2004 Sept.</c:v>
                </c:pt>
                <c:pt idx="3">
                  <c:v>2005 Sept.</c:v>
                </c:pt>
                <c:pt idx="4">
                  <c:v>2006 Sept.</c:v>
                </c:pt>
                <c:pt idx="5">
                  <c:v>2007 Sept.</c:v>
                </c:pt>
              </c:strCache>
            </c:strRef>
          </c:cat>
          <c:val>
            <c:numRef>
              <c:f>'Figure 2.6.1'!$C$6:$H$6</c:f>
              <c:numCache>
                <c:formatCode>0.0</c:formatCode>
                <c:ptCount val="6"/>
                <c:pt idx="0">
                  <c:v>28.789427464336455</c:v>
                </c:pt>
                <c:pt idx="1">
                  <c:v>68.777045473652208</c:v>
                </c:pt>
                <c:pt idx="2">
                  <c:v>148.91056550247782</c:v>
                </c:pt>
                <c:pt idx="3">
                  <c:v>242.29663827161028</c:v>
                </c:pt>
                <c:pt idx="4">
                  <c:v>374.45184082063986</c:v>
                </c:pt>
                <c:pt idx="5">
                  <c:v>685.91146876660775</c:v>
                </c:pt>
              </c:numCache>
            </c:numRef>
          </c:val>
          <c:smooth val="0"/>
          <c:extLst>
            <c:ext xmlns:c16="http://schemas.microsoft.com/office/drawing/2014/chart" uri="{C3380CC4-5D6E-409C-BE32-E72D297353CC}">
              <c16:uniqueId val="{00000000-7AF2-4761-AC71-AA942A610EB7}"/>
            </c:ext>
          </c:extLst>
        </c:ser>
        <c:ser>
          <c:idx val="1"/>
          <c:order val="1"/>
          <c:tx>
            <c:strRef>
              <c:f>'Figure 2.6.1'!$B$7</c:f>
              <c:strCache>
                <c:ptCount val="1"/>
                <c:pt idx="0">
                  <c:v>Prices on housing_Astana</c:v>
                </c:pt>
              </c:strCache>
            </c:strRef>
          </c:tx>
          <c:spPr>
            <a:ln w="25400">
              <a:solidFill>
                <a:srgbClr val="FF00FF"/>
              </a:solidFill>
              <a:prstDash val="solid"/>
            </a:ln>
          </c:spPr>
          <c:marker>
            <c:symbol val="diamond"/>
            <c:size val="5"/>
            <c:spPr>
              <a:solidFill>
                <a:srgbClr val="FF00FF"/>
              </a:solidFill>
              <a:ln>
                <a:solidFill>
                  <a:srgbClr val="FF00FF"/>
                </a:solidFill>
                <a:prstDash val="solid"/>
              </a:ln>
            </c:spPr>
          </c:marker>
          <c:cat>
            <c:strRef>
              <c:f>'Figure 2.6.1'!$C$5:$H$5</c:f>
              <c:strCache>
                <c:ptCount val="6"/>
                <c:pt idx="0">
                  <c:v>2002 Sept</c:v>
                </c:pt>
                <c:pt idx="1">
                  <c:v>2003 Sept.</c:v>
                </c:pt>
                <c:pt idx="2">
                  <c:v>2004 Sept.</c:v>
                </c:pt>
                <c:pt idx="3">
                  <c:v>2005 Sept.</c:v>
                </c:pt>
                <c:pt idx="4">
                  <c:v>2006 Sept.</c:v>
                </c:pt>
                <c:pt idx="5">
                  <c:v>2007 Sept.</c:v>
                </c:pt>
              </c:strCache>
            </c:strRef>
          </c:cat>
          <c:val>
            <c:numRef>
              <c:f>'Figure 2.6.1'!$C$7:$H$7</c:f>
              <c:numCache>
                <c:formatCode>0.0</c:formatCode>
                <c:ptCount val="6"/>
                <c:pt idx="0">
                  <c:v>-2.1763777286788866</c:v>
                </c:pt>
                <c:pt idx="1">
                  <c:v>43.354903692724179</c:v>
                </c:pt>
                <c:pt idx="2">
                  <c:v>80.571980370673089</c:v>
                </c:pt>
                <c:pt idx="3">
                  <c:v>117.89711717771709</c:v>
                </c:pt>
                <c:pt idx="4">
                  <c:v>260.23391922172408</c:v>
                </c:pt>
                <c:pt idx="5">
                  <c:v>429.37430615175208</c:v>
                </c:pt>
              </c:numCache>
            </c:numRef>
          </c:val>
          <c:smooth val="0"/>
          <c:extLst>
            <c:ext xmlns:c16="http://schemas.microsoft.com/office/drawing/2014/chart" uri="{C3380CC4-5D6E-409C-BE32-E72D297353CC}">
              <c16:uniqueId val="{00000001-7AF2-4761-AC71-AA942A610EB7}"/>
            </c:ext>
          </c:extLst>
        </c:ser>
        <c:ser>
          <c:idx val="2"/>
          <c:order val="2"/>
          <c:tx>
            <c:strRef>
              <c:f>'Figure 2.6.1'!$B$8</c:f>
              <c:strCache>
                <c:ptCount val="1"/>
                <c:pt idx="0">
                  <c:v>Prices on housing_Almaty</c:v>
                </c:pt>
              </c:strCache>
            </c:strRef>
          </c:tx>
          <c:spPr>
            <a:ln w="25400">
              <a:solidFill>
                <a:srgbClr val="FF9900"/>
              </a:solidFill>
              <a:prstDash val="solid"/>
            </a:ln>
          </c:spPr>
          <c:marker>
            <c:symbol val="triangle"/>
            <c:size val="5"/>
            <c:spPr>
              <a:solidFill>
                <a:srgbClr val="FF9900"/>
              </a:solidFill>
              <a:ln>
                <a:solidFill>
                  <a:srgbClr val="FF9900"/>
                </a:solidFill>
                <a:prstDash val="solid"/>
              </a:ln>
            </c:spPr>
          </c:marker>
          <c:cat>
            <c:strRef>
              <c:f>'Figure 2.6.1'!$C$5:$H$5</c:f>
              <c:strCache>
                <c:ptCount val="6"/>
                <c:pt idx="0">
                  <c:v>2002 Sept</c:v>
                </c:pt>
                <c:pt idx="1">
                  <c:v>2003 Sept.</c:v>
                </c:pt>
                <c:pt idx="2">
                  <c:v>2004 Sept.</c:v>
                </c:pt>
                <c:pt idx="3">
                  <c:v>2005 Sept.</c:v>
                </c:pt>
                <c:pt idx="4">
                  <c:v>2006 Sept.</c:v>
                </c:pt>
                <c:pt idx="5">
                  <c:v>2007 Sept.</c:v>
                </c:pt>
              </c:strCache>
            </c:strRef>
          </c:cat>
          <c:val>
            <c:numRef>
              <c:f>'Figure 2.6.1'!$C$8:$H$8</c:f>
              <c:numCache>
                <c:formatCode>0.0</c:formatCode>
                <c:ptCount val="6"/>
                <c:pt idx="0">
                  <c:v>25.940549133098642</c:v>
                </c:pt>
                <c:pt idx="1">
                  <c:v>77.14289671199063</c:v>
                </c:pt>
                <c:pt idx="2">
                  <c:v>146.54137708164905</c:v>
                </c:pt>
                <c:pt idx="3">
                  <c:v>299.33302891035379</c:v>
                </c:pt>
                <c:pt idx="4">
                  <c:v>531.37087362989234</c:v>
                </c:pt>
                <c:pt idx="5">
                  <c:v>1113.1196085874669</c:v>
                </c:pt>
              </c:numCache>
            </c:numRef>
          </c:val>
          <c:smooth val="0"/>
          <c:extLst>
            <c:ext xmlns:c16="http://schemas.microsoft.com/office/drawing/2014/chart" uri="{C3380CC4-5D6E-409C-BE32-E72D297353CC}">
              <c16:uniqueId val="{00000002-7AF2-4761-AC71-AA942A610EB7}"/>
            </c:ext>
          </c:extLst>
        </c:ser>
        <c:ser>
          <c:idx val="3"/>
          <c:order val="3"/>
          <c:tx>
            <c:strRef>
              <c:f>'Figure 2.6.1'!$B$9</c:f>
              <c:strCache>
                <c:ptCount val="1"/>
                <c:pt idx="0">
                  <c:v>Prices on housing_Taraz</c:v>
                </c:pt>
              </c:strCache>
            </c:strRef>
          </c:tx>
          <c:spPr>
            <a:ln w="25400">
              <a:solidFill>
                <a:srgbClr val="00FFFF"/>
              </a:solidFill>
              <a:prstDash val="solid"/>
            </a:ln>
          </c:spPr>
          <c:marker>
            <c:symbol val="x"/>
            <c:size val="5"/>
            <c:spPr>
              <a:noFill/>
              <a:ln>
                <a:solidFill>
                  <a:srgbClr val="00FFFF"/>
                </a:solidFill>
                <a:prstDash val="solid"/>
              </a:ln>
            </c:spPr>
          </c:marker>
          <c:cat>
            <c:strRef>
              <c:f>'Figure 2.6.1'!$C$5:$H$5</c:f>
              <c:strCache>
                <c:ptCount val="6"/>
                <c:pt idx="0">
                  <c:v>2002 Sept</c:v>
                </c:pt>
                <c:pt idx="1">
                  <c:v>2003 Sept.</c:v>
                </c:pt>
                <c:pt idx="2">
                  <c:v>2004 Sept.</c:v>
                </c:pt>
                <c:pt idx="3">
                  <c:v>2005 Sept.</c:v>
                </c:pt>
                <c:pt idx="4">
                  <c:v>2006 Sept.</c:v>
                </c:pt>
                <c:pt idx="5">
                  <c:v>2007 Sept.</c:v>
                </c:pt>
              </c:strCache>
            </c:strRef>
          </c:cat>
          <c:val>
            <c:numRef>
              <c:f>'Figure 2.6.1'!$C$9:$H$9</c:f>
              <c:numCache>
                <c:formatCode>0.0</c:formatCode>
                <c:ptCount val="6"/>
                <c:pt idx="0">
                  <c:v>82.797058849183145</c:v>
                </c:pt>
                <c:pt idx="1">
                  <c:v>107.98262523004999</c:v>
                </c:pt>
                <c:pt idx="2">
                  <c:v>177.54276094863451</c:v>
                </c:pt>
                <c:pt idx="3">
                  <c:v>575.77453793753102</c:v>
                </c:pt>
                <c:pt idx="4">
                  <c:v>828.26801803766284</c:v>
                </c:pt>
                <c:pt idx="5">
                  <c:v>1284.4047920173746</c:v>
                </c:pt>
              </c:numCache>
            </c:numRef>
          </c:val>
          <c:smooth val="0"/>
          <c:extLst>
            <c:ext xmlns:c16="http://schemas.microsoft.com/office/drawing/2014/chart" uri="{C3380CC4-5D6E-409C-BE32-E72D297353CC}">
              <c16:uniqueId val="{00000003-7AF2-4761-AC71-AA942A610EB7}"/>
            </c:ext>
          </c:extLst>
        </c:ser>
        <c:dLbls>
          <c:showLegendKey val="0"/>
          <c:showVal val="0"/>
          <c:showCatName val="0"/>
          <c:showSerName val="0"/>
          <c:showPercent val="0"/>
          <c:showBubbleSize val="0"/>
        </c:dLbls>
        <c:marker val="1"/>
        <c:smooth val="0"/>
        <c:axId val="463837768"/>
        <c:axId val="1"/>
      </c:lineChart>
      <c:catAx>
        <c:axId val="463837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Times New Roman"/>
                    <a:ea typeface="Times New Roman"/>
                    <a:cs typeface="Times New Roman"/>
                  </a:defRPr>
                </a:pPr>
                <a:r>
                  <a:rPr lang="en-US"/>
                  <a:t>% change, 2001_Sep=100</a:t>
                </a:r>
              </a:p>
            </c:rich>
          </c:tx>
          <c:layout>
            <c:manualLayout>
              <c:xMode val="edge"/>
              <c:yMode val="edge"/>
              <c:x val="3.455727186537344E-2"/>
              <c:y val="0.1548675912342523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3837768"/>
        <c:crosses val="autoZero"/>
        <c:crossBetween val="between"/>
      </c:valAx>
      <c:spPr>
        <a:solidFill>
          <a:srgbClr val="FFFFFF"/>
        </a:solidFill>
        <a:ln w="12700">
          <a:solidFill>
            <a:srgbClr val="808080"/>
          </a:solidFill>
          <a:prstDash val="solid"/>
        </a:ln>
      </c:spPr>
    </c:plotArea>
    <c:legend>
      <c:legendPos val="r"/>
      <c:layout>
        <c:manualLayout>
          <c:xMode val="edge"/>
          <c:yMode val="edge"/>
          <c:x val="1.07991474579292E-2"/>
          <c:y val="0.82743541602300541"/>
          <c:w val="0.958964294264113"/>
          <c:h val="0.14159322627131643"/>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1"/>
          <c:tx>
            <c:strRef>
              <c:f>'Figure 2.6.1'!$I$37</c:f>
              <c:strCache>
                <c:ptCount val="1"/>
              </c:strCache>
            </c:strRef>
          </c:tx>
          <c:spPr>
            <a:ln w="12700">
              <a:solidFill>
                <a:srgbClr val="FF00FF"/>
              </a:solidFill>
              <a:prstDash val="solid"/>
            </a:ln>
          </c:spPr>
          <c:marker>
            <c:symbol val="square"/>
            <c:size val="5"/>
            <c:spPr>
              <a:solidFill>
                <a:srgbClr val="FF00FF"/>
              </a:solidFill>
              <a:ln>
                <a:solidFill>
                  <a:srgbClr val="FF00FF"/>
                </a:solidFill>
                <a:prstDash val="solid"/>
              </a:ln>
            </c:spPr>
          </c:marker>
          <c:val>
            <c:numRef>
              <c:f>'Figure 2.6.1'!$J$37:$N$37</c:f>
              <c:numCache>
                <c:formatCode>0%</c:formatCode>
                <c:ptCount val="5"/>
              </c:numCache>
            </c:numRef>
          </c:val>
          <c:smooth val="0"/>
          <c:extLst>
            <c:ext xmlns:c16="http://schemas.microsoft.com/office/drawing/2014/chart" uri="{C3380CC4-5D6E-409C-BE32-E72D297353CC}">
              <c16:uniqueId val="{00000000-6F7A-4A88-8FC2-AE0F6AEF318D}"/>
            </c:ext>
          </c:extLst>
        </c:ser>
        <c:dLbls>
          <c:showLegendKey val="0"/>
          <c:showVal val="0"/>
          <c:showCatName val="0"/>
          <c:showSerName val="0"/>
          <c:showPercent val="0"/>
          <c:showBubbleSize val="0"/>
        </c:dLbls>
        <c:marker val="1"/>
        <c:smooth val="0"/>
        <c:axId val="463838096"/>
        <c:axId val="1"/>
      </c:lineChart>
      <c:lineChart>
        <c:grouping val="standard"/>
        <c:varyColors val="0"/>
        <c:ser>
          <c:idx val="0"/>
          <c:order val="0"/>
          <c:tx>
            <c:strRef>
              <c:f>'Figure 2.6.1'!$I$36</c:f>
              <c:strCache>
                <c:ptCount val="1"/>
              </c:strCache>
            </c:strRef>
          </c:tx>
          <c:spPr>
            <a:ln w="12700">
              <a:solidFill>
                <a:srgbClr val="000080"/>
              </a:solidFill>
              <a:prstDash val="solid"/>
            </a:ln>
          </c:spPr>
          <c:marker>
            <c:symbol val="diamond"/>
            <c:size val="5"/>
            <c:spPr>
              <a:solidFill>
                <a:srgbClr val="000080"/>
              </a:solidFill>
              <a:ln>
                <a:solidFill>
                  <a:srgbClr val="000080"/>
                </a:solidFill>
                <a:prstDash val="solid"/>
              </a:ln>
            </c:spPr>
          </c:marker>
          <c:val>
            <c:numRef>
              <c:f>'Figure 2.6.1'!$J$36:$N$36</c:f>
              <c:numCache>
                <c:formatCode>0%</c:formatCode>
                <c:ptCount val="5"/>
              </c:numCache>
            </c:numRef>
          </c:val>
          <c:smooth val="0"/>
          <c:extLst>
            <c:ext xmlns:c16="http://schemas.microsoft.com/office/drawing/2014/chart" uri="{C3380CC4-5D6E-409C-BE32-E72D297353CC}">
              <c16:uniqueId val="{00000001-6F7A-4A88-8FC2-AE0F6AEF318D}"/>
            </c:ext>
          </c:extLst>
        </c:ser>
        <c:dLbls>
          <c:showLegendKey val="0"/>
          <c:showVal val="0"/>
          <c:showCatName val="0"/>
          <c:showSerName val="0"/>
          <c:showPercent val="0"/>
          <c:showBubbleSize val="0"/>
        </c:dLbls>
        <c:marker val="1"/>
        <c:smooth val="0"/>
        <c:axId val="3"/>
        <c:axId val="4"/>
      </c:lineChart>
      <c:catAx>
        <c:axId val="463838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463838096"/>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3"/>
        <c:crosses val="max"/>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3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8347227641169E-2"/>
          <c:y val="6.5728000880285728E-2"/>
          <c:w val="0.90071129929285632"/>
          <c:h val="0.53990857865948993"/>
        </c:manualLayout>
      </c:layout>
      <c:lineChart>
        <c:grouping val="standard"/>
        <c:varyColors val="0"/>
        <c:ser>
          <c:idx val="0"/>
          <c:order val="0"/>
          <c:tx>
            <c:strRef>
              <c:f>'Figure 2.6.2'!$B$5</c:f>
              <c:strCache>
                <c:ptCount val="1"/>
                <c:pt idx="0">
                  <c:v>Housing affordability_RK</c:v>
                </c:pt>
              </c:strCache>
            </c:strRef>
          </c:tx>
          <c:spPr>
            <a:ln w="25400">
              <a:solidFill>
                <a:srgbClr val="000080"/>
              </a:solidFill>
              <a:prstDash val="solid"/>
            </a:ln>
          </c:spPr>
          <c:marker>
            <c:symbol val="diamond"/>
            <c:size val="5"/>
            <c:spPr>
              <a:solidFill>
                <a:srgbClr val="000080"/>
              </a:solidFill>
              <a:ln>
                <a:solidFill>
                  <a:srgbClr val="000080"/>
                </a:solidFill>
                <a:prstDash val="solid"/>
              </a:ln>
            </c:spPr>
          </c:marker>
          <c:cat>
            <c:strRef>
              <c:f>'Figure 2.6.2'!$C$4:$P$4</c:f>
              <c:strCache>
                <c:ptCount val="14"/>
                <c:pt idx="0">
                  <c:v>2002 Sep</c:v>
                </c:pt>
                <c:pt idx="1">
                  <c:v>2003 Sep</c:v>
                </c:pt>
                <c:pt idx="2">
                  <c:v>2004 Sep</c:v>
                </c:pt>
                <c:pt idx="3">
                  <c:v>2005 Sep</c:v>
                </c:pt>
                <c:pt idx="4">
                  <c:v>2006 Sep</c:v>
                </c:pt>
                <c:pt idx="5">
                  <c:v>2007 Jan</c:v>
                </c:pt>
                <c:pt idx="6">
                  <c:v>2007 Feb</c:v>
                </c:pt>
                <c:pt idx="7">
                  <c:v>2007 Mar</c:v>
                </c:pt>
                <c:pt idx="8">
                  <c:v>2007 Apr</c:v>
                </c:pt>
                <c:pt idx="9">
                  <c:v>2007 May</c:v>
                </c:pt>
                <c:pt idx="10">
                  <c:v>2007Jun</c:v>
                </c:pt>
                <c:pt idx="11">
                  <c:v>2007 Jul</c:v>
                </c:pt>
                <c:pt idx="12">
                  <c:v>2007 Aug</c:v>
                </c:pt>
                <c:pt idx="13">
                  <c:v>2007 Sep</c:v>
                </c:pt>
              </c:strCache>
            </c:strRef>
          </c:cat>
          <c:val>
            <c:numRef>
              <c:f>'Figure 2.6.2'!$C$5:$P$5</c:f>
              <c:numCache>
                <c:formatCode>0.0</c:formatCode>
                <c:ptCount val="14"/>
                <c:pt idx="0">
                  <c:v>1.6817213289927042</c:v>
                </c:pt>
                <c:pt idx="1">
                  <c:v>1.9265061030502928</c:v>
                </c:pt>
                <c:pt idx="2">
                  <c:v>2.3131735822850077</c:v>
                </c:pt>
                <c:pt idx="3">
                  <c:v>2.6435668958265945</c:v>
                </c:pt>
                <c:pt idx="4">
                  <c:v>3.0584668985305545</c:v>
                </c:pt>
                <c:pt idx="5">
                  <c:v>3.2767958701548694</c:v>
                </c:pt>
                <c:pt idx="6">
                  <c:v>3.531598826276519</c:v>
                </c:pt>
                <c:pt idx="7">
                  <c:v>3.2524221999575631</c:v>
                </c:pt>
                <c:pt idx="8">
                  <c:v>3.4663559871205525</c:v>
                </c:pt>
                <c:pt idx="9">
                  <c:v>3.5311908733582671</c:v>
                </c:pt>
                <c:pt idx="10">
                  <c:v>3.516325220982746</c:v>
                </c:pt>
                <c:pt idx="11">
                  <c:v>3.5148797276570276</c:v>
                </c:pt>
                <c:pt idx="12">
                  <c:v>3.5964416714283081</c:v>
                </c:pt>
                <c:pt idx="13">
                  <c:v>3.7235473068578435</c:v>
                </c:pt>
              </c:numCache>
            </c:numRef>
          </c:val>
          <c:smooth val="0"/>
          <c:extLst>
            <c:ext xmlns:c16="http://schemas.microsoft.com/office/drawing/2014/chart" uri="{C3380CC4-5D6E-409C-BE32-E72D297353CC}">
              <c16:uniqueId val="{00000000-DBA9-4E59-9BE7-2444FE4EE805}"/>
            </c:ext>
          </c:extLst>
        </c:ser>
        <c:ser>
          <c:idx val="1"/>
          <c:order val="1"/>
          <c:tx>
            <c:strRef>
              <c:f>'Figure 2.6.2'!$B$6</c:f>
              <c:strCache>
                <c:ptCount val="1"/>
                <c:pt idx="0">
                  <c:v>Housing affordability_Astana</c:v>
                </c:pt>
              </c:strCache>
            </c:strRef>
          </c:tx>
          <c:spPr>
            <a:ln w="25400">
              <a:solidFill>
                <a:srgbClr val="FF00FF"/>
              </a:solidFill>
              <a:prstDash val="solid"/>
            </a:ln>
          </c:spPr>
          <c:marker>
            <c:symbol val="diamond"/>
            <c:size val="5"/>
            <c:spPr>
              <a:solidFill>
                <a:srgbClr val="FF00FF"/>
              </a:solidFill>
              <a:ln>
                <a:solidFill>
                  <a:srgbClr val="FF00FF"/>
                </a:solidFill>
                <a:prstDash val="solid"/>
              </a:ln>
            </c:spPr>
          </c:marker>
          <c:cat>
            <c:strRef>
              <c:f>'Figure 2.6.2'!$C$4:$P$4</c:f>
              <c:strCache>
                <c:ptCount val="14"/>
                <c:pt idx="0">
                  <c:v>2002 Sep</c:v>
                </c:pt>
                <c:pt idx="1">
                  <c:v>2003 Sep</c:v>
                </c:pt>
                <c:pt idx="2">
                  <c:v>2004 Sep</c:v>
                </c:pt>
                <c:pt idx="3">
                  <c:v>2005 Sep</c:v>
                </c:pt>
                <c:pt idx="4">
                  <c:v>2006 Sep</c:v>
                </c:pt>
                <c:pt idx="5">
                  <c:v>2007 Jan</c:v>
                </c:pt>
                <c:pt idx="6">
                  <c:v>2007 Feb</c:v>
                </c:pt>
                <c:pt idx="7">
                  <c:v>2007 Mar</c:v>
                </c:pt>
                <c:pt idx="8">
                  <c:v>2007 Apr</c:v>
                </c:pt>
                <c:pt idx="9">
                  <c:v>2007 May</c:v>
                </c:pt>
                <c:pt idx="10">
                  <c:v>2007Jun</c:v>
                </c:pt>
                <c:pt idx="11">
                  <c:v>2007 Jul</c:v>
                </c:pt>
                <c:pt idx="12">
                  <c:v>2007 Aug</c:v>
                </c:pt>
                <c:pt idx="13">
                  <c:v>2007 Sep</c:v>
                </c:pt>
              </c:strCache>
            </c:strRef>
          </c:cat>
          <c:val>
            <c:numRef>
              <c:f>'Figure 2.6.2'!$C$6:$P$6</c:f>
              <c:numCache>
                <c:formatCode>0.0</c:formatCode>
                <c:ptCount val="14"/>
                <c:pt idx="0">
                  <c:v>2.2707037746764045</c:v>
                </c:pt>
                <c:pt idx="1">
                  <c:v>2.7887514393067088</c:v>
                </c:pt>
                <c:pt idx="2">
                  <c:v>2.7653890651463469</c:v>
                </c:pt>
                <c:pt idx="3">
                  <c:v>2.7429020999588243</c:v>
                </c:pt>
                <c:pt idx="4">
                  <c:v>3.6709179219377472</c:v>
                </c:pt>
                <c:pt idx="5">
                  <c:v>4.4066615648797969</c:v>
                </c:pt>
                <c:pt idx="6">
                  <c:v>4.611884052560848</c:v>
                </c:pt>
                <c:pt idx="7">
                  <c:v>4.7110179931312528</c:v>
                </c:pt>
                <c:pt idx="8">
                  <c:v>4.1483271754279851</c:v>
                </c:pt>
                <c:pt idx="9">
                  <c:v>4.1483271754279851</c:v>
                </c:pt>
                <c:pt idx="10">
                  <c:v>4.1584252636284749</c:v>
                </c:pt>
                <c:pt idx="11">
                  <c:v>4.2785077050516742</c:v>
                </c:pt>
                <c:pt idx="12">
                  <c:v>4.4569746495910803</c:v>
                </c:pt>
                <c:pt idx="13">
                  <c:v>4.4686702869014123</c:v>
                </c:pt>
              </c:numCache>
            </c:numRef>
          </c:val>
          <c:smooth val="0"/>
          <c:extLst>
            <c:ext xmlns:c16="http://schemas.microsoft.com/office/drawing/2014/chart" uri="{C3380CC4-5D6E-409C-BE32-E72D297353CC}">
              <c16:uniqueId val="{00000001-DBA9-4E59-9BE7-2444FE4EE805}"/>
            </c:ext>
          </c:extLst>
        </c:ser>
        <c:ser>
          <c:idx val="2"/>
          <c:order val="2"/>
          <c:tx>
            <c:strRef>
              <c:f>'Figure 2.6.2'!$B$7</c:f>
              <c:strCache>
                <c:ptCount val="1"/>
                <c:pt idx="0">
                  <c:v>Housing affordability_Almaty</c:v>
                </c:pt>
              </c:strCache>
            </c:strRef>
          </c:tx>
          <c:spPr>
            <a:ln w="25400">
              <a:solidFill>
                <a:srgbClr val="FF9900"/>
              </a:solidFill>
              <a:prstDash val="solid"/>
            </a:ln>
          </c:spPr>
          <c:marker>
            <c:symbol val="triangle"/>
            <c:size val="5"/>
            <c:spPr>
              <a:solidFill>
                <a:srgbClr val="FF9900"/>
              </a:solidFill>
              <a:ln>
                <a:solidFill>
                  <a:srgbClr val="FF9900"/>
                </a:solidFill>
                <a:prstDash val="solid"/>
              </a:ln>
            </c:spPr>
          </c:marker>
          <c:cat>
            <c:strRef>
              <c:f>'Figure 2.6.2'!$C$4:$P$4</c:f>
              <c:strCache>
                <c:ptCount val="14"/>
                <c:pt idx="0">
                  <c:v>2002 Sep</c:v>
                </c:pt>
                <c:pt idx="1">
                  <c:v>2003 Sep</c:v>
                </c:pt>
                <c:pt idx="2">
                  <c:v>2004 Sep</c:v>
                </c:pt>
                <c:pt idx="3">
                  <c:v>2005 Sep</c:v>
                </c:pt>
                <c:pt idx="4">
                  <c:v>2006 Sep</c:v>
                </c:pt>
                <c:pt idx="5">
                  <c:v>2007 Jan</c:v>
                </c:pt>
                <c:pt idx="6">
                  <c:v>2007 Feb</c:v>
                </c:pt>
                <c:pt idx="7">
                  <c:v>2007 Mar</c:v>
                </c:pt>
                <c:pt idx="8">
                  <c:v>2007 Apr</c:v>
                </c:pt>
                <c:pt idx="9">
                  <c:v>2007 May</c:v>
                </c:pt>
                <c:pt idx="10">
                  <c:v>2007Jun</c:v>
                </c:pt>
                <c:pt idx="11">
                  <c:v>2007 Jul</c:v>
                </c:pt>
                <c:pt idx="12">
                  <c:v>2007 Aug</c:v>
                </c:pt>
                <c:pt idx="13">
                  <c:v>2007 Sep</c:v>
                </c:pt>
              </c:strCache>
            </c:strRef>
          </c:cat>
          <c:val>
            <c:numRef>
              <c:f>'Figure 2.6.2'!$C$7:$P$7</c:f>
              <c:numCache>
                <c:formatCode>0.0</c:formatCode>
                <c:ptCount val="14"/>
                <c:pt idx="0">
                  <c:v>2.1376426257219325</c:v>
                </c:pt>
                <c:pt idx="1">
                  <c:v>2.617217675188523</c:v>
                </c:pt>
                <c:pt idx="2">
                  <c:v>2.9996308123390722</c:v>
                </c:pt>
                <c:pt idx="3">
                  <c:v>3.9119021971098147</c:v>
                </c:pt>
                <c:pt idx="4">
                  <c:v>5.1368416610398375</c:v>
                </c:pt>
                <c:pt idx="5">
                  <c:v>5.7656076077116012</c:v>
                </c:pt>
                <c:pt idx="6">
                  <c:v>7.182063402543819</c:v>
                </c:pt>
                <c:pt idx="7">
                  <c:v>7.5833883702637319</c:v>
                </c:pt>
                <c:pt idx="8">
                  <c:v>7.3222525381573043</c:v>
                </c:pt>
                <c:pt idx="9">
                  <c:v>7.6078767821465947</c:v>
                </c:pt>
                <c:pt idx="10">
                  <c:v>7.758754434130231</c:v>
                </c:pt>
                <c:pt idx="11">
                  <c:v>7.9334387784226053</c:v>
                </c:pt>
                <c:pt idx="12">
                  <c:v>7.9678415129728037</c:v>
                </c:pt>
                <c:pt idx="13">
                  <c:v>7.9467258790111037</c:v>
                </c:pt>
              </c:numCache>
            </c:numRef>
          </c:val>
          <c:smooth val="0"/>
          <c:extLst>
            <c:ext xmlns:c16="http://schemas.microsoft.com/office/drawing/2014/chart" uri="{C3380CC4-5D6E-409C-BE32-E72D297353CC}">
              <c16:uniqueId val="{00000002-DBA9-4E59-9BE7-2444FE4EE805}"/>
            </c:ext>
          </c:extLst>
        </c:ser>
        <c:ser>
          <c:idx val="3"/>
          <c:order val="3"/>
          <c:tx>
            <c:strRef>
              <c:f>'Figure 2.6.2'!$B$8</c:f>
              <c:strCache>
                <c:ptCount val="1"/>
                <c:pt idx="0">
                  <c:v>Housing affordability_Taraz</c:v>
                </c:pt>
              </c:strCache>
            </c:strRef>
          </c:tx>
          <c:spPr>
            <a:ln w="25400">
              <a:solidFill>
                <a:srgbClr val="00FFFF"/>
              </a:solidFill>
              <a:prstDash val="solid"/>
            </a:ln>
          </c:spPr>
          <c:marker>
            <c:symbol val="x"/>
            <c:size val="5"/>
            <c:spPr>
              <a:noFill/>
              <a:ln>
                <a:solidFill>
                  <a:srgbClr val="00FFFF"/>
                </a:solidFill>
                <a:prstDash val="solid"/>
              </a:ln>
            </c:spPr>
          </c:marker>
          <c:cat>
            <c:strRef>
              <c:f>'Figure 2.6.2'!$C$4:$P$4</c:f>
              <c:strCache>
                <c:ptCount val="14"/>
                <c:pt idx="0">
                  <c:v>2002 Sep</c:v>
                </c:pt>
                <c:pt idx="1">
                  <c:v>2003 Sep</c:v>
                </c:pt>
                <c:pt idx="2">
                  <c:v>2004 Sep</c:v>
                </c:pt>
                <c:pt idx="3">
                  <c:v>2005 Sep</c:v>
                </c:pt>
                <c:pt idx="4">
                  <c:v>2006 Sep</c:v>
                </c:pt>
                <c:pt idx="5">
                  <c:v>2007 Jan</c:v>
                </c:pt>
                <c:pt idx="6">
                  <c:v>2007 Feb</c:v>
                </c:pt>
                <c:pt idx="7">
                  <c:v>2007 Mar</c:v>
                </c:pt>
                <c:pt idx="8">
                  <c:v>2007 Apr</c:v>
                </c:pt>
                <c:pt idx="9">
                  <c:v>2007 May</c:v>
                </c:pt>
                <c:pt idx="10">
                  <c:v>2007Jun</c:v>
                </c:pt>
                <c:pt idx="11">
                  <c:v>2007 Jul</c:v>
                </c:pt>
                <c:pt idx="12">
                  <c:v>2007 Aug</c:v>
                </c:pt>
                <c:pt idx="13">
                  <c:v>2007 Sep</c:v>
                </c:pt>
              </c:strCache>
            </c:strRef>
          </c:cat>
          <c:val>
            <c:numRef>
              <c:f>'Figure 2.6.2'!$C$8:$P$8</c:f>
              <c:numCache>
                <c:formatCode>0.0</c:formatCode>
                <c:ptCount val="14"/>
                <c:pt idx="0">
                  <c:v>0.93581156508149144</c:v>
                </c:pt>
                <c:pt idx="1">
                  <c:v>0.96806279179917454</c:v>
                </c:pt>
                <c:pt idx="2">
                  <c:v>0.99796142386702213</c:v>
                </c:pt>
                <c:pt idx="3">
                  <c:v>2.0622005589566141</c:v>
                </c:pt>
                <c:pt idx="4">
                  <c:v>2.3871028037383177</c:v>
                </c:pt>
                <c:pt idx="5">
                  <c:v>2.0463830381238948</c:v>
                </c:pt>
                <c:pt idx="6">
                  <c:v>2.1732946614139035</c:v>
                </c:pt>
                <c:pt idx="7">
                  <c:v>2.1972810745416758</c:v>
                </c:pt>
                <c:pt idx="8">
                  <c:v>2.1204252121640734</c:v>
                </c:pt>
                <c:pt idx="9">
                  <c:v>2.2723656294200847</c:v>
                </c:pt>
                <c:pt idx="10">
                  <c:v>2.4256873231966054</c:v>
                </c:pt>
                <c:pt idx="11">
                  <c:v>2.592821782178218</c:v>
                </c:pt>
                <c:pt idx="12">
                  <c:v>2.7489060289957568</c:v>
                </c:pt>
                <c:pt idx="13">
                  <c:v>2.8062345297029703</c:v>
                </c:pt>
              </c:numCache>
            </c:numRef>
          </c:val>
          <c:smooth val="0"/>
          <c:extLst>
            <c:ext xmlns:c16="http://schemas.microsoft.com/office/drawing/2014/chart" uri="{C3380CC4-5D6E-409C-BE32-E72D297353CC}">
              <c16:uniqueId val="{00000003-DBA9-4E59-9BE7-2444FE4EE805}"/>
            </c:ext>
          </c:extLst>
        </c:ser>
        <c:dLbls>
          <c:showLegendKey val="0"/>
          <c:showVal val="0"/>
          <c:showCatName val="0"/>
          <c:showSerName val="0"/>
          <c:showPercent val="0"/>
          <c:showBubbleSize val="0"/>
        </c:dLbls>
        <c:marker val="1"/>
        <c:smooth val="0"/>
        <c:axId val="463840720"/>
        <c:axId val="1"/>
      </c:lineChart>
      <c:catAx>
        <c:axId val="463840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3840720"/>
        <c:crosses val="autoZero"/>
        <c:crossBetween val="between"/>
      </c:valAx>
      <c:spPr>
        <a:solidFill>
          <a:srgbClr val="FFFFFF"/>
        </a:solidFill>
        <a:ln w="12700">
          <a:solidFill>
            <a:srgbClr val="808080"/>
          </a:solidFill>
          <a:prstDash val="solid"/>
        </a:ln>
      </c:spPr>
    </c:plotArea>
    <c:legend>
      <c:legendPos val="r"/>
      <c:layout>
        <c:manualLayout>
          <c:xMode val="edge"/>
          <c:yMode val="edge"/>
          <c:x val="1.1820358258436435E-2"/>
          <c:y val="0.85446401144371442"/>
          <c:w val="0.98108973545022404"/>
          <c:h val="0.13145600176057146"/>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90142883901601E-2"/>
          <c:y val="5.5555770847946308E-2"/>
          <c:w val="0.85288795698025233"/>
          <c:h val="0.51984328436292615"/>
        </c:manualLayout>
      </c:layout>
      <c:barChart>
        <c:barDir val="col"/>
        <c:grouping val="clustered"/>
        <c:varyColors val="0"/>
        <c:ser>
          <c:idx val="1"/>
          <c:order val="0"/>
          <c:tx>
            <c:strRef>
              <c:f>'Figure 2.6.3'!$B$5</c:f>
              <c:strCache>
                <c:ptCount val="1"/>
                <c:pt idx="0">
                  <c:v>Interest rate of term deposits of individuals in tenge</c:v>
                </c:pt>
              </c:strCache>
            </c:strRef>
          </c:tx>
          <c:spPr>
            <a:solidFill>
              <a:srgbClr val="993366"/>
            </a:solidFill>
            <a:ln w="12700">
              <a:solidFill>
                <a:srgbClr val="000000"/>
              </a:solidFill>
              <a:prstDash val="solid"/>
            </a:ln>
          </c:spPr>
          <c:invertIfNegative val="0"/>
          <c:cat>
            <c:strRef>
              <c:f>'Figure 2.6.3'!$C$4:$H$4</c:f>
              <c:strCache>
                <c:ptCount val="6"/>
                <c:pt idx="0">
                  <c:v>2002 Sep</c:v>
                </c:pt>
                <c:pt idx="1">
                  <c:v>2003 Sep</c:v>
                </c:pt>
                <c:pt idx="2">
                  <c:v>2004 Sep</c:v>
                </c:pt>
                <c:pt idx="3">
                  <c:v>2005 Sep</c:v>
                </c:pt>
                <c:pt idx="4">
                  <c:v>2006 Sep</c:v>
                </c:pt>
                <c:pt idx="5">
                  <c:v>2007 Sep</c:v>
                </c:pt>
              </c:strCache>
            </c:strRef>
          </c:cat>
          <c:val>
            <c:numRef>
              <c:f>'Figure 2.6.3'!$C$5:$H$5</c:f>
              <c:numCache>
                <c:formatCode>0.0%</c:formatCode>
                <c:ptCount val="6"/>
                <c:pt idx="0">
                  <c:v>9.4E-2</c:v>
                </c:pt>
                <c:pt idx="1">
                  <c:v>0.105</c:v>
                </c:pt>
                <c:pt idx="2">
                  <c:v>9.8000000000000004E-2</c:v>
                </c:pt>
                <c:pt idx="3">
                  <c:v>9.5000000000000001E-2</c:v>
                </c:pt>
                <c:pt idx="4">
                  <c:v>9.8000000000000004E-2</c:v>
                </c:pt>
                <c:pt idx="5">
                  <c:v>0.11</c:v>
                </c:pt>
              </c:numCache>
            </c:numRef>
          </c:val>
          <c:extLst>
            <c:ext xmlns:c16="http://schemas.microsoft.com/office/drawing/2014/chart" uri="{C3380CC4-5D6E-409C-BE32-E72D297353CC}">
              <c16:uniqueId val="{00000000-5ED4-4B5D-B9C5-BA8915CBD1CD}"/>
            </c:ext>
          </c:extLst>
        </c:ser>
        <c:ser>
          <c:idx val="0"/>
          <c:order val="1"/>
          <c:tx>
            <c:strRef>
              <c:f>'Figure 2.6.3'!$B$6</c:f>
              <c:strCache>
                <c:ptCount val="1"/>
                <c:pt idx="0">
                  <c:v>Rent return</c:v>
                </c:pt>
              </c:strCache>
            </c:strRef>
          </c:tx>
          <c:spPr>
            <a:solidFill>
              <a:srgbClr val="9999FF"/>
            </a:solidFill>
            <a:ln w="12700">
              <a:solidFill>
                <a:srgbClr val="000000"/>
              </a:solidFill>
              <a:prstDash val="solid"/>
            </a:ln>
          </c:spPr>
          <c:invertIfNegative val="0"/>
          <c:cat>
            <c:strRef>
              <c:f>'Figure 2.6.3'!$C$4:$H$4</c:f>
              <c:strCache>
                <c:ptCount val="6"/>
                <c:pt idx="0">
                  <c:v>2002 Sep</c:v>
                </c:pt>
                <c:pt idx="1">
                  <c:v>2003 Sep</c:v>
                </c:pt>
                <c:pt idx="2">
                  <c:v>2004 Sep</c:v>
                </c:pt>
                <c:pt idx="3">
                  <c:v>2005 Sep</c:v>
                </c:pt>
                <c:pt idx="4">
                  <c:v>2006 Sep</c:v>
                </c:pt>
                <c:pt idx="5">
                  <c:v>2007 Sep</c:v>
                </c:pt>
              </c:strCache>
            </c:strRef>
          </c:cat>
          <c:val>
            <c:numRef>
              <c:f>'Figure 2.6.3'!$C$6:$H$6</c:f>
              <c:numCache>
                <c:formatCode>0%</c:formatCode>
                <c:ptCount val="6"/>
                <c:pt idx="0">
                  <c:v>0.10908079027919489</c:v>
                </c:pt>
                <c:pt idx="1">
                  <c:v>9.9799163031841942E-2</c:v>
                </c:pt>
                <c:pt idx="2">
                  <c:v>9.2002567625126735E-2</c:v>
                </c:pt>
                <c:pt idx="3">
                  <c:v>8.4700955372333464E-2</c:v>
                </c:pt>
                <c:pt idx="4">
                  <c:v>7.3798043634257807E-2</c:v>
                </c:pt>
                <c:pt idx="5">
                  <c:v>5.3261284677690569E-2</c:v>
                </c:pt>
              </c:numCache>
            </c:numRef>
          </c:val>
          <c:extLst>
            <c:ext xmlns:c16="http://schemas.microsoft.com/office/drawing/2014/chart" uri="{C3380CC4-5D6E-409C-BE32-E72D297353CC}">
              <c16:uniqueId val="{00000001-5ED4-4B5D-B9C5-BA8915CBD1CD}"/>
            </c:ext>
          </c:extLst>
        </c:ser>
        <c:ser>
          <c:idx val="5"/>
          <c:order val="2"/>
          <c:tx>
            <c:strRef>
              <c:f>'Figure 2.6.3'!$B$7</c:f>
              <c:strCache>
                <c:ptCount val="1"/>
                <c:pt idx="0">
                  <c:v>Rent return_Astana</c:v>
                </c:pt>
              </c:strCache>
            </c:strRef>
          </c:tx>
          <c:spPr>
            <a:solidFill>
              <a:srgbClr val="008000"/>
            </a:solidFill>
            <a:ln w="12700">
              <a:solidFill>
                <a:srgbClr val="000000"/>
              </a:solidFill>
              <a:prstDash val="solid"/>
            </a:ln>
          </c:spPr>
          <c:invertIfNegative val="0"/>
          <c:cat>
            <c:strRef>
              <c:f>'Figure 2.6.3'!$C$4:$H$4</c:f>
              <c:strCache>
                <c:ptCount val="6"/>
                <c:pt idx="0">
                  <c:v>2002 Sep</c:v>
                </c:pt>
                <c:pt idx="1">
                  <c:v>2003 Sep</c:v>
                </c:pt>
                <c:pt idx="2">
                  <c:v>2004 Sep</c:v>
                </c:pt>
                <c:pt idx="3">
                  <c:v>2005 Sep</c:v>
                </c:pt>
                <c:pt idx="4">
                  <c:v>2006 Sep</c:v>
                </c:pt>
                <c:pt idx="5">
                  <c:v>2007 Sep</c:v>
                </c:pt>
              </c:strCache>
            </c:strRef>
          </c:cat>
          <c:val>
            <c:numRef>
              <c:f>'Figure 2.6.3'!$C$7:$H$7</c:f>
              <c:numCache>
                <c:formatCode>0%</c:formatCode>
                <c:ptCount val="6"/>
                <c:pt idx="0">
                  <c:v>0.18873264666368117</c:v>
                </c:pt>
                <c:pt idx="1">
                  <c:v>0.1409147397371906</c:v>
                </c:pt>
                <c:pt idx="2">
                  <c:v>0.11901365396372529</c:v>
                </c:pt>
                <c:pt idx="3">
                  <c:v>0.10229411165498792</c:v>
                </c:pt>
                <c:pt idx="4">
                  <c:v>9.1645533496345202E-2</c:v>
                </c:pt>
                <c:pt idx="5">
                  <c:v>8.1668862422127925E-2</c:v>
                </c:pt>
              </c:numCache>
            </c:numRef>
          </c:val>
          <c:extLst>
            <c:ext xmlns:c16="http://schemas.microsoft.com/office/drawing/2014/chart" uri="{C3380CC4-5D6E-409C-BE32-E72D297353CC}">
              <c16:uniqueId val="{00000002-5ED4-4B5D-B9C5-BA8915CBD1CD}"/>
            </c:ext>
          </c:extLst>
        </c:ser>
        <c:ser>
          <c:idx val="6"/>
          <c:order val="3"/>
          <c:tx>
            <c:strRef>
              <c:f>'Figure 2.6.3'!$B$8</c:f>
              <c:strCache>
                <c:ptCount val="1"/>
                <c:pt idx="0">
                  <c:v>Rent return_Almaty</c:v>
                </c:pt>
              </c:strCache>
            </c:strRef>
          </c:tx>
          <c:spPr>
            <a:solidFill>
              <a:srgbClr val="FF0000"/>
            </a:solidFill>
            <a:ln w="12700">
              <a:solidFill>
                <a:srgbClr val="000000"/>
              </a:solidFill>
              <a:prstDash val="solid"/>
            </a:ln>
          </c:spPr>
          <c:invertIfNegative val="0"/>
          <c:cat>
            <c:strRef>
              <c:f>'Figure 2.6.3'!$C$4:$H$4</c:f>
              <c:strCache>
                <c:ptCount val="6"/>
                <c:pt idx="0">
                  <c:v>2002 Sep</c:v>
                </c:pt>
                <c:pt idx="1">
                  <c:v>2003 Sep</c:v>
                </c:pt>
                <c:pt idx="2">
                  <c:v>2004 Sep</c:v>
                </c:pt>
                <c:pt idx="3">
                  <c:v>2005 Sep</c:v>
                </c:pt>
                <c:pt idx="4">
                  <c:v>2006 Sep</c:v>
                </c:pt>
                <c:pt idx="5">
                  <c:v>2007 Sep</c:v>
                </c:pt>
              </c:strCache>
            </c:strRef>
          </c:cat>
          <c:val>
            <c:numRef>
              <c:f>'Figure 2.6.3'!$C$8:$H$8</c:f>
              <c:numCache>
                <c:formatCode>0%</c:formatCode>
                <c:ptCount val="6"/>
                <c:pt idx="0">
                  <c:v>0.12098747127288902</c:v>
                </c:pt>
                <c:pt idx="1">
                  <c:v>0.11426714160850679</c:v>
                </c:pt>
                <c:pt idx="2">
                  <c:v>9.02064865103685E-2</c:v>
                </c:pt>
                <c:pt idx="3">
                  <c:v>8.1223258750087679E-2</c:v>
                </c:pt>
                <c:pt idx="4">
                  <c:v>6.3882960107654624E-2</c:v>
                </c:pt>
                <c:pt idx="5">
                  <c:v>4.3006945914224694E-2</c:v>
                </c:pt>
              </c:numCache>
            </c:numRef>
          </c:val>
          <c:extLst>
            <c:ext xmlns:c16="http://schemas.microsoft.com/office/drawing/2014/chart" uri="{C3380CC4-5D6E-409C-BE32-E72D297353CC}">
              <c16:uniqueId val="{00000003-5ED4-4B5D-B9C5-BA8915CBD1CD}"/>
            </c:ext>
          </c:extLst>
        </c:ser>
        <c:dLbls>
          <c:showLegendKey val="0"/>
          <c:showVal val="0"/>
          <c:showCatName val="0"/>
          <c:showSerName val="0"/>
          <c:showPercent val="0"/>
          <c:showBubbleSize val="0"/>
        </c:dLbls>
        <c:gapWidth val="150"/>
        <c:axId val="463843672"/>
        <c:axId val="1"/>
      </c:barChart>
      <c:lineChart>
        <c:grouping val="standard"/>
        <c:varyColors val="0"/>
        <c:ser>
          <c:idx val="2"/>
          <c:order val="4"/>
          <c:tx>
            <c:strRef>
              <c:f>'Figure 2.6.3'!$B$9</c:f>
              <c:strCache>
                <c:ptCount val="1"/>
                <c:pt idx="0">
                  <c:v>Revenue of housing sale (right axis)</c:v>
                </c:pt>
              </c:strCache>
            </c:strRef>
          </c:tx>
          <c:spPr>
            <a:ln w="25400">
              <a:solidFill>
                <a:srgbClr val="FF9900"/>
              </a:solidFill>
              <a:prstDash val="solid"/>
            </a:ln>
          </c:spPr>
          <c:marker>
            <c:symbol val="triangle"/>
            <c:size val="7"/>
            <c:spPr>
              <a:solidFill>
                <a:srgbClr val="FF9900"/>
              </a:solidFill>
              <a:ln>
                <a:solidFill>
                  <a:srgbClr val="FF9900"/>
                </a:solidFill>
                <a:prstDash val="solid"/>
              </a:ln>
            </c:spPr>
          </c:marker>
          <c:cat>
            <c:strRef>
              <c:f>'Figure 2.6.3'!$C$4:$H$4</c:f>
              <c:strCache>
                <c:ptCount val="6"/>
                <c:pt idx="0">
                  <c:v>2002 Sep</c:v>
                </c:pt>
                <c:pt idx="1">
                  <c:v>2003 Sep</c:v>
                </c:pt>
                <c:pt idx="2">
                  <c:v>2004 Sep</c:v>
                </c:pt>
                <c:pt idx="3">
                  <c:v>2005 Sep</c:v>
                </c:pt>
                <c:pt idx="4">
                  <c:v>2006 Sep</c:v>
                </c:pt>
                <c:pt idx="5">
                  <c:v>2007 Sep</c:v>
                </c:pt>
              </c:strCache>
            </c:strRef>
          </c:cat>
          <c:val>
            <c:numRef>
              <c:f>'Figure 2.6.3'!$C$9:$H$9</c:f>
              <c:numCache>
                <c:formatCode>0%</c:formatCode>
                <c:ptCount val="6"/>
                <c:pt idx="0">
                  <c:v>0.28789427464336459</c:v>
                </c:pt>
                <c:pt idx="1">
                  <c:v>0.31048835915035711</c:v>
                </c:pt>
                <c:pt idx="2">
                  <c:v>0.47478920965786942</c:v>
                </c:pt>
                <c:pt idx="3">
                  <c:v>0.37517922383332025</c:v>
                </c:pt>
                <c:pt idx="4">
                  <c:v>0.38608384591894596</c:v>
                </c:pt>
                <c:pt idx="5">
                  <c:v>0.65646204977780021</c:v>
                </c:pt>
              </c:numCache>
            </c:numRef>
          </c:val>
          <c:smooth val="0"/>
          <c:extLst>
            <c:ext xmlns:c16="http://schemas.microsoft.com/office/drawing/2014/chart" uri="{C3380CC4-5D6E-409C-BE32-E72D297353CC}">
              <c16:uniqueId val="{00000004-5ED4-4B5D-B9C5-BA8915CBD1CD}"/>
            </c:ext>
          </c:extLst>
        </c:ser>
        <c:ser>
          <c:idx val="3"/>
          <c:order val="5"/>
          <c:tx>
            <c:strRef>
              <c:f>'Figure 2.6.3'!$B$10</c:f>
              <c:strCache>
                <c:ptCount val="1"/>
                <c:pt idx="0">
                  <c:v>Revenue of housing sale_Astana (right axis)</c:v>
                </c:pt>
              </c:strCache>
            </c:strRef>
          </c:tx>
          <c:spPr>
            <a:ln w="25400">
              <a:solidFill>
                <a:srgbClr val="00FFFF"/>
              </a:solidFill>
              <a:prstDash val="solid"/>
            </a:ln>
          </c:spPr>
          <c:marker>
            <c:symbol val="x"/>
            <c:size val="7"/>
            <c:spPr>
              <a:noFill/>
              <a:ln>
                <a:solidFill>
                  <a:srgbClr val="00FFFF"/>
                </a:solidFill>
                <a:prstDash val="solid"/>
              </a:ln>
            </c:spPr>
          </c:marker>
          <c:cat>
            <c:strRef>
              <c:f>'Figure 2.6.3'!$C$4:$H$4</c:f>
              <c:strCache>
                <c:ptCount val="6"/>
                <c:pt idx="0">
                  <c:v>2002 Sep</c:v>
                </c:pt>
                <c:pt idx="1">
                  <c:v>2003 Sep</c:v>
                </c:pt>
                <c:pt idx="2">
                  <c:v>2004 Sep</c:v>
                </c:pt>
                <c:pt idx="3">
                  <c:v>2005 Sep</c:v>
                </c:pt>
                <c:pt idx="4">
                  <c:v>2006 Sep</c:v>
                </c:pt>
                <c:pt idx="5">
                  <c:v>2007 Sep</c:v>
                </c:pt>
              </c:strCache>
            </c:strRef>
          </c:cat>
          <c:val>
            <c:numRef>
              <c:f>'Figure 2.6.3'!$C$10:$H$10</c:f>
              <c:numCache>
                <c:formatCode>0%</c:formatCode>
                <c:ptCount val="6"/>
                <c:pt idx="0">
                  <c:v>-2.176377728678891E-2</c:v>
                </c:pt>
                <c:pt idx="1">
                  <c:v>0.46544260337363785</c:v>
                </c:pt>
                <c:pt idx="2">
                  <c:v>0.25961495365182841</c:v>
                </c:pt>
                <c:pt idx="3">
                  <c:v>0.20670503103761706</c:v>
                </c:pt>
                <c:pt idx="4">
                  <c:v>0.65322939508151889</c:v>
                </c:pt>
                <c:pt idx="5">
                  <c:v>0.46952931943624709</c:v>
                </c:pt>
              </c:numCache>
            </c:numRef>
          </c:val>
          <c:smooth val="0"/>
          <c:extLst>
            <c:ext xmlns:c16="http://schemas.microsoft.com/office/drawing/2014/chart" uri="{C3380CC4-5D6E-409C-BE32-E72D297353CC}">
              <c16:uniqueId val="{00000005-5ED4-4B5D-B9C5-BA8915CBD1CD}"/>
            </c:ext>
          </c:extLst>
        </c:ser>
        <c:ser>
          <c:idx val="4"/>
          <c:order val="6"/>
          <c:tx>
            <c:strRef>
              <c:f>'Figure 2.6.3'!$B$11</c:f>
              <c:strCache>
                <c:ptCount val="1"/>
                <c:pt idx="0">
                  <c:v>Revenue of housing sale_Almaty (right axis)</c:v>
                </c:pt>
              </c:strCache>
            </c:strRef>
          </c:tx>
          <c:spPr>
            <a:ln w="25400">
              <a:solidFill>
                <a:srgbClr val="800080"/>
              </a:solidFill>
              <a:prstDash val="solid"/>
            </a:ln>
          </c:spPr>
          <c:marker>
            <c:symbol val="star"/>
            <c:size val="7"/>
            <c:spPr>
              <a:noFill/>
              <a:ln>
                <a:solidFill>
                  <a:srgbClr val="800080"/>
                </a:solidFill>
                <a:prstDash val="solid"/>
              </a:ln>
            </c:spPr>
          </c:marker>
          <c:cat>
            <c:strRef>
              <c:f>'Figure 2.6.3'!$C$4:$H$4</c:f>
              <c:strCache>
                <c:ptCount val="6"/>
                <c:pt idx="0">
                  <c:v>2002 Sep</c:v>
                </c:pt>
                <c:pt idx="1">
                  <c:v>2003 Sep</c:v>
                </c:pt>
                <c:pt idx="2">
                  <c:v>2004 Sep</c:v>
                </c:pt>
                <c:pt idx="3">
                  <c:v>2005 Sep</c:v>
                </c:pt>
                <c:pt idx="4">
                  <c:v>2006 Sep</c:v>
                </c:pt>
                <c:pt idx="5">
                  <c:v>2007 Sep</c:v>
                </c:pt>
              </c:strCache>
            </c:strRef>
          </c:cat>
          <c:val>
            <c:numRef>
              <c:f>'Figure 2.6.3'!$C$11:$H$11</c:f>
              <c:numCache>
                <c:formatCode>0%</c:formatCode>
                <c:ptCount val="6"/>
                <c:pt idx="0">
                  <c:v>0.25940549133098645</c:v>
                </c:pt>
                <c:pt idx="1">
                  <c:v>0.40655966590061032</c:v>
                </c:pt>
                <c:pt idx="2">
                  <c:v>0.39176552747971916</c:v>
                </c:pt>
                <c:pt idx="3">
                  <c:v>0.61974040072836756</c:v>
                </c:pt>
                <c:pt idx="4">
                  <c:v>0.58106349317684103</c:v>
                </c:pt>
                <c:pt idx="5">
                  <c:v>0.92140572087681338</c:v>
                </c:pt>
              </c:numCache>
            </c:numRef>
          </c:val>
          <c:smooth val="0"/>
          <c:extLst>
            <c:ext xmlns:c16="http://schemas.microsoft.com/office/drawing/2014/chart" uri="{C3380CC4-5D6E-409C-BE32-E72D297353CC}">
              <c16:uniqueId val="{00000006-5ED4-4B5D-B9C5-BA8915CBD1CD}"/>
            </c:ext>
          </c:extLst>
        </c:ser>
        <c:dLbls>
          <c:showLegendKey val="0"/>
          <c:showVal val="0"/>
          <c:showCatName val="0"/>
          <c:showSerName val="0"/>
          <c:showPercent val="0"/>
          <c:showBubbleSize val="0"/>
        </c:dLbls>
        <c:marker val="1"/>
        <c:smooth val="0"/>
        <c:axId val="3"/>
        <c:axId val="4"/>
      </c:lineChart>
      <c:catAx>
        <c:axId val="463843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38436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808080"/>
          </a:solidFill>
          <a:prstDash val="solid"/>
        </a:ln>
      </c:spPr>
    </c:plotArea>
    <c:legend>
      <c:legendPos val="b"/>
      <c:layout>
        <c:manualLayout>
          <c:xMode val="edge"/>
          <c:yMode val="edge"/>
          <c:x val="9.3110038971643272E-3"/>
          <c:y val="0.67460578886791944"/>
          <c:w val="0.98510421231998579"/>
          <c:h val="0.30158847031742281"/>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77306589426149"/>
          <c:y val="5.7142857142857141E-2"/>
          <c:w val="0.79405684808097809"/>
          <c:h val="0.43265306122448982"/>
        </c:manualLayout>
      </c:layout>
      <c:barChart>
        <c:barDir val="col"/>
        <c:grouping val="stacked"/>
        <c:varyColors val="0"/>
        <c:ser>
          <c:idx val="0"/>
          <c:order val="0"/>
          <c:tx>
            <c:strRef>
              <c:f>'Figure 3.1.1'!$C$4</c:f>
              <c:strCache>
                <c:ptCount val="1"/>
                <c:pt idx="0">
                  <c:v>Volume of trading at KASE, mln. USD</c:v>
                </c:pt>
              </c:strCache>
            </c:strRef>
          </c:tx>
          <c:spPr>
            <a:solidFill>
              <a:srgbClr val="FFFF99"/>
            </a:solidFill>
            <a:ln w="12700">
              <a:solidFill>
                <a:srgbClr val="000000"/>
              </a:solidFill>
              <a:prstDash val="solid"/>
            </a:ln>
          </c:spPr>
          <c:invertIfNegative val="0"/>
          <c:cat>
            <c:strRef>
              <c:f>'Figure 3.1.1'!$B$5:$B$25</c:f>
              <c:strCache>
                <c:ptCount val="21"/>
                <c:pt idx="0">
                  <c:v>Jan.2006</c:v>
                </c:pt>
                <c:pt idx="1">
                  <c:v>Feb.2006</c:v>
                </c:pt>
                <c:pt idx="2">
                  <c:v>March 2006</c:v>
                </c:pt>
                <c:pt idx="3">
                  <c:v>April 2006</c:v>
                </c:pt>
                <c:pt idx="4">
                  <c:v>May 2006</c:v>
                </c:pt>
                <c:pt idx="5">
                  <c:v>June 2006</c:v>
                </c:pt>
                <c:pt idx="6">
                  <c:v>July 2006</c:v>
                </c:pt>
                <c:pt idx="7">
                  <c:v>Aug.2006</c:v>
                </c:pt>
                <c:pt idx="8">
                  <c:v>Sept.2006</c:v>
                </c:pt>
                <c:pt idx="9">
                  <c:v>Oct.2006</c:v>
                </c:pt>
                <c:pt idx="10">
                  <c:v>Nov.2006</c:v>
                </c:pt>
                <c:pt idx="11">
                  <c:v>Dec.2006</c:v>
                </c:pt>
                <c:pt idx="12">
                  <c:v>Jan.2007</c:v>
                </c:pt>
                <c:pt idx="13">
                  <c:v>Feb.2007</c:v>
                </c:pt>
                <c:pt idx="14">
                  <c:v>March 2007</c:v>
                </c:pt>
                <c:pt idx="15">
                  <c:v>April 2007</c:v>
                </c:pt>
                <c:pt idx="16">
                  <c:v>May 2007</c:v>
                </c:pt>
                <c:pt idx="17">
                  <c:v>June 2007</c:v>
                </c:pt>
                <c:pt idx="18">
                  <c:v>July 2007</c:v>
                </c:pt>
                <c:pt idx="19">
                  <c:v>Aug.2007</c:v>
                </c:pt>
                <c:pt idx="20">
                  <c:v>Sept.2007</c:v>
                </c:pt>
              </c:strCache>
            </c:strRef>
          </c:cat>
          <c:val>
            <c:numRef>
              <c:f>'Figure 3.1.1'!$C$5:$C$25</c:f>
              <c:numCache>
                <c:formatCode>General</c:formatCode>
                <c:ptCount val="21"/>
                <c:pt idx="0">
                  <c:v>1467.875</c:v>
                </c:pt>
                <c:pt idx="1">
                  <c:v>1824.74</c:v>
                </c:pt>
                <c:pt idx="2">
                  <c:v>2805.8</c:v>
                </c:pt>
                <c:pt idx="3">
                  <c:v>2396.7600000000002</c:v>
                </c:pt>
                <c:pt idx="4">
                  <c:v>2443.09</c:v>
                </c:pt>
                <c:pt idx="5">
                  <c:v>1496.79</c:v>
                </c:pt>
                <c:pt idx="6">
                  <c:v>1728.335</c:v>
                </c:pt>
                <c:pt idx="7">
                  <c:v>3229.2649999999999</c:v>
                </c:pt>
                <c:pt idx="8">
                  <c:v>3505.3119999999999</c:v>
                </c:pt>
                <c:pt idx="9">
                  <c:v>6108.4049999999997</c:v>
                </c:pt>
                <c:pt idx="10">
                  <c:v>7258.05</c:v>
                </c:pt>
                <c:pt idx="11">
                  <c:v>7073.67</c:v>
                </c:pt>
                <c:pt idx="12">
                  <c:v>6226.26</c:v>
                </c:pt>
                <c:pt idx="13">
                  <c:v>4129.4549999999999</c:v>
                </c:pt>
                <c:pt idx="14">
                  <c:v>4531.1400000000003</c:v>
                </c:pt>
                <c:pt idx="15">
                  <c:v>5317</c:v>
                </c:pt>
                <c:pt idx="16">
                  <c:v>5977.34</c:v>
                </c:pt>
                <c:pt idx="17">
                  <c:v>9173.9549999999999</c:v>
                </c:pt>
                <c:pt idx="18">
                  <c:v>7207.69</c:v>
                </c:pt>
                <c:pt idx="19">
                  <c:v>9969.2900000000009</c:v>
                </c:pt>
                <c:pt idx="20">
                  <c:v>6522.9549999999999</c:v>
                </c:pt>
              </c:numCache>
            </c:numRef>
          </c:val>
          <c:extLst>
            <c:ext xmlns:c16="http://schemas.microsoft.com/office/drawing/2014/chart" uri="{C3380CC4-5D6E-409C-BE32-E72D297353CC}">
              <c16:uniqueId val="{00000000-0E1B-462B-A79B-1F6F52D94EA3}"/>
            </c:ext>
          </c:extLst>
        </c:ser>
        <c:ser>
          <c:idx val="1"/>
          <c:order val="1"/>
          <c:tx>
            <c:strRef>
              <c:f>'Figure 3.1.1'!$D$4</c:f>
              <c:strCache>
                <c:ptCount val="1"/>
                <c:pt idx="0">
                  <c:v>Volume of traiding at the inter-bank market, mln. USD</c:v>
                </c:pt>
              </c:strCache>
            </c:strRef>
          </c:tx>
          <c:spPr>
            <a:solidFill>
              <a:srgbClr val="008000"/>
            </a:solidFill>
            <a:ln w="12700">
              <a:solidFill>
                <a:srgbClr val="000000"/>
              </a:solidFill>
              <a:prstDash val="solid"/>
            </a:ln>
          </c:spPr>
          <c:invertIfNegative val="0"/>
          <c:cat>
            <c:strRef>
              <c:f>'Figure 3.1.1'!$B$5:$B$25</c:f>
              <c:strCache>
                <c:ptCount val="21"/>
                <c:pt idx="0">
                  <c:v>Jan.2006</c:v>
                </c:pt>
                <c:pt idx="1">
                  <c:v>Feb.2006</c:v>
                </c:pt>
                <c:pt idx="2">
                  <c:v>March 2006</c:v>
                </c:pt>
                <c:pt idx="3">
                  <c:v>April 2006</c:v>
                </c:pt>
                <c:pt idx="4">
                  <c:v>May 2006</c:v>
                </c:pt>
                <c:pt idx="5">
                  <c:v>June 2006</c:v>
                </c:pt>
                <c:pt idx="6">
                  <c:v>July 2006</c:v>
                </c:pt>
                <c:pt idx="7">
                  <c:v>Aug.2006</c:v>
                </c:pt>
                <c:pt idx="8">
                  <c:v>Sept.2006</c:v>
                </c:pt>
                <c:pt idx="9">
                  <c:v>Oct.2006</c:v>
                </c:pt>
                <c:pt idx="10">
                  <c:v>Nov.2006</c:v>
                </c:pt>
                <c:pt idx="11">
                  <c:v>Dec.2006</c:v>
                </c:pt>
                <c:pt idx="12">
                  <c:v>Jan.2007</c:v>
                </c:pt>
                <c:pt idx="13">
                  <c:v>Feb.2007</c:v>
                </c:pt>
                <c:pt idx="14">
                  <c:v>March 2007</c:v>
                </c:pt>
                <c:pt idx="15">
                  <c:v>April 2007</c:v>
                </c:pt>
                <c:pt idx="16">
                  <c:v>May 2007</c:v>
                </c:pt>
                <c:pt idx="17">
                  <c:v>June 2007</c:v>
                </c:pt>
                <c:pt idx="18">
                  <c:v>July 2007</c:v>
                </c:pt>
                <c:pt idx="19">
                  <c:v>Aug.2007</c:v>
                </c:pt>
                <c:pt idx="20">
                  <c:v>Sept.2007</c:v>
                </c:pt>
              </c:strCache>
            </c:strRef>
          </c:cat>
          <c:val>
            <c:numRef>
              <c:f>'Figure 3.1.1'!$D$5:$D$25</c:f>
              <c:numCache>
                <c:formatCode>General</c:formatCode>
                <c:ptCount val="21"/>
                <c:pt idx="0">
                  <c:v>1599.31</c:v>
                </c:pt>
                <c:pt idx="1">
                  <c:v>2882.89</c:v>
                </c:pt>
                <c:pt idx="2">
                  <c:v>3900.27</c:v>
                </c:pt>
                <c:pt idx="3">
                  <c:v>4753.66</c:v>
                </c:pt>
                <c:pt idx="4">
                  <c:v>7047.43</c:v>
                </c:pt>
                <c:pt idx="5">
                  <c:v>6145.93</c:v>
                </c:pt>
                <c:pt idx="6">
                  <c:v>5671.76</c:v>
                </c:pt>
                <c:pt idx="7">
                  <c:v>6134.89</c:v>
                </c:pt>
                <c:pt idx="8">
                  <c:v>3752.86</c:v>
                </c:pt>
                <c:pt idx="9">
                  <c:v>3299.14</c:v>
                </c:pt>
                <c:pt idx="10">
                  <c:v>4284.6000000000004</c:v>
                </c:pt>
                <c:pt idx="11">
                  <c:v>3810.77</c:v>
                </c:pt>
                <c:pt idx="12">
                  <c:v>10537.92</c:v>
                </c:pt>
                <c:pt idx="13">
                  <c:v>8858.1</c:v>
                </c:pt>
                <c:pt idx="14">
                  <c:v>11500.02</c:v>
                </c:pt>
                <c:pt idx="15">
                  <c:v>14833.43</c:v>
                </c:pt>
                <c:pt idx="16">
                  <c:v>13908.83</c:v>
                </c:pt>
                <c:pt idx="17">
                  <c:v>16916.87</c:v>
                </c:pt>
                <c:pt idx="18">
                  <c:v>12617.47</c:v>
                </c:pt>
                <c:pt idx="19">
                  <c:v>15467.68</c:v>
                </c:pt>
                <c:pt idx="20">
                  <c:v>12592.24</c:v>
                </c:pt>
              </c:numCache>
            </c:numRef>
          </c:val>
          <c:extLst>
            <c:ext xmlns:c16="http://schemas.microsoft.com/office/drawing/2014/chart" uri="{C3380CC4-5D6E-409C-BE32-E72D297353CC}">
              <c16:uniqueId val="{00000001-0E1B-462B-A79B-1F6F52D94EA3}"/>
            </c:ext>
          </c:extLst>
        </c:ser>
        <c:ser>
          <c:idx val="2"/>
          <c:order val="2"/>
          <c:tx>
            <c:strRef>
              <c:f>'Figure 3.1.1'!$E$4</c:f>
              <c:strCache>
                <c:ptCount val="1"/>
                <c:pt idx="0">
                  <c:v>Net sales of USD by exchanges, mln. USD</c:v>
                </c:pt>
              </c:strCache>
            </c:strRef>
          </c:tx>
          <c:spPr>
            <a:solidFill>
              <a:srgbClr val="FF00FF"/>
            </a:solidFill>
            <a:ln w="12700">
              <a:solidFill>
                <a:srgbClr val="000000"/>
              </a:solidFill>
              <a:prstDash val="solid"/>
            </a:ln>
          </c:spPr>
          <c:invertIfNegative val="0"/>
          <c:cat>
            <c:strRef>
              <c:f>'Figure 3.1.1'!$B$5:$B$25</c:f>
              <c:strCache>
                <c:ptCount val="21"/>
                <c:pt idx="0">
                  <c:v>Jan.2006</c:v>
                </c:pt>
                <c:pt idx="1">
                  <c:v>Feb.2006</c:v>
                </c:pt>
                <c:pt idx="2">
                  <c:v>March 2006</c:v>
                </c:pt>
                <c:pt idx="3">
                  <c:v>April 2006</c:v>
                </c:pt>
                <c:pt idx="4">
                  <c:v>May 2006</c:v>
                </c:pt>
                <c:pt idx="5">
                  <c:v>June 2006</c:v>
                </c:pt>
                <c:pt idx="6">
                  <c:v>July 2006</c:v>
                </c:pt>
                <c:pt idx="7">
                  <c:v>Aug.2006</c:v>
                </c:pt>
                <c:pt idx="8">
                  <c:v>Sept.2006</c:v>
                </c:pt>
                <c:pt idx="9">
                  <c:v>Oct.2006</c:v>
                </c:pt>
                <c:pt idx="10">
                  <c:v>Nov.2006</c:v>
                </c:pt>
                <c:pt idx="11">
                  <c:v>Dec.2006</c:v>
                </c:pt>
                <c:pt idx="12">
                  <c:v>Jan.2007</c:v>
                </c:pt>
                <c:pt idx="13">
                  <c:v>Feb.2007</c:v>
                </c:pt>
                <c:pt idx="14">
                  <c:v>March 2007</c:v>
                </c:pt>
                <c:pt idx="15">
                  <c:v>April 2007</c:v>
                </c:pt>
                <c:pt idx="16">
                  <c:v>May 2007</c:v>
                </c:pt>
                <c:pt idx="17">
                  <c:v>June 2007</c:v>
                </c:pt>
                <c:pt idx="18">
                  <c:v>July 2007</c:v>
                </c:pt>
                <c:pt idx="19">
                  <c:v>Aug.2007</c:v>
                </c:pt>
                <c:pt idx="20">
                  <c:v>Sept.2007</c:v>
                </c:pt>
              </c:strCache>
            </c:strRef>
          </c:cat>
          <c:val>
            <c:numRef>
              <c:f>'Figure 3.1.1'!$E$5:$E$25</c:f>
              <c:numCache>
                <c:formatCode>General</c:formatCode>
                <c:ptCount val="21"/>
                <c:pt idx="0">
                  <c:v>346.82</c:v>
                </c:pt>
                <c:pt idx="1">
                  <c:v>300.38</c:v>
                </c:pt>
                <c:pt idx="2">
                  <c:v>308.58999999999997</c:v>
                </c:pt>
                <c:pt idx="3">
                  <c:v>459.33</c:v>
                </c:pt>
                <c:pt idx="4">
                  <c:v>451.53</c:v>
                </c:pt>
                <c:pt idx="5">
                  <c:v>424.23</c:v>
                </c:pt>
                <c:pt idx="6">
                  <c:v>458.57</c:v>
                </c:pt>
                <c:pt idx="7">
                  <c:v>796.66</c:v>
                </c:pt>
                <c:pt idx="8">
                  <c:v>1113.69</c:v>
                </c:pt>
                <c:pt idx="9">
                  <c:v>1047.9000000000001</c:v>
                </c:pt>
                <c:pt idx="10">
                  <c:v>803.43</c:v>
                </c:pt>
                <c:pt idx="11">
                  <c:v>629.78</c:v>
                </c:pt>
                <c:pt idx="12">
                  <c:v>593.47</c:v>
                </c:pt>
                <c:pt idx="13">
                  <c:v>733.69</c:v>
                </c:pt>
                <c:pt idx="14">
                  <c:v>699.15</c:v>
                </c:pt>
                <c:pt idx="15">
                  <c:v>607.04</c:v>
                </c:pt>
                <c:pt idx="16">
                  <c:v>830.94</c:v>
                </c:pt>
                <c:pt idx="17">
                  <c:v>1011</c:v>
                </c:pt>
                <c:pt idx="18">
                  <c:v>953.01</c:v>
                </c:pt>
                <c:pt idx="19">
                  <c:v>1485.18</c:v>
                </c:pt>
                <c:pt idx="20">
                  <c:v>996.87</c:v>
                </c:pt>
              </c:numCache>
            </c:numRef>
          </c:val>
          <c:extLst>
            <c:ext xmlns:c16="http://schemas.microsoft.com/office/drawing/2014/chart" uri="{C3380CC4-5D6E-409C-BE32-E72D297353CC}">
              <c16:uniqueId val="{00000002-0E1B-462B-A79B-1F6F52D94EA3}"/>
            </c:ext>
          </c:extLst>
        </c:ser>
        <c:dLbls>
          <c:showLegendKey val="0"/>
          <c:showVal val="0"/>
          <c:showCatName val="0"/>
          <c:showSerName val="0"/>
          <c:showPercent val="0"/>
          <c:showBubbleSize val="0"/>
        </c:dLbls>
        <c:gapWidth val="150"/>
        <c:overlap val="100"/>
        <c:axId val="463847936"/>
        <c:axId val="1"/>
      </c:barChart>
      <c:lineChart>
        <c:grouping val="standard"/>
        <c:varyColors val="0"/>
        <c:ser>
          <c:idx val="3"/>
          <c:order val="3"/>
          <c:tx>
            <c:strRef>
              <c:f>'Figure 3.1.1'!$F$4</c:f>
              <c:strCache>
                <c:ptCount val="1"/>
                <c:pt idx="0">
                  <c:v>Average rate Tenge/USD (right axis)</c:v>
                </c:pt>
              </c:strCache>
            </c:strRef>
          </c:tx>
          <c:spPr>
            <a:ln w="25400">
              <a:solidFill>
                <a:srgbClr val="FF0000"/>
              </a:solidFill>
              <a:prstDash val="solid"/>
            </a:ln>
          </c:spPr>
          <c:marker>
            <c:symbol val="square"/>
            <c:size val="5"/>
            <c:spPr>
              <a:solidFill>
                <a:srgbClr val="FFFF00"/>
              </a:solidFill>
              <a:ln>
                <a:solidFill>
                  <a:srgbClr val="FF0000"/>
                </a:solidFill>
                <a:prstDash val="solid"/>
              </a:ln>
            </c:spPr>
          </c:marker>
          <c:cat>
            <c:strRef>
              <c:f>'Figure 3.1.1'!$B$5:$B$25</c:f>
              <c:strCache>
                <c:ptCount val="21"/>
                <c:pt idx="0">
                  <c:v>Jan.2006</c:v>
                </c:pt>
                <c:pt idx="1">
                  <c:v>Feb.2006</c:v>
                </c:pt>
                <c:pt idx="2">
                  <c:v>March 2006</c:v>
                </c:pt>
                <c:pt idx="3">
                  <c:v>April 2006</c:v>
                </c:pt>
                <c:pt idx="4">
                  <c:v>May 2006</c:v>
                </c:pt>
                <c:pt idx="5">
                  <c:v>June 2006</c:v>
                </c:pt>
                <c:pt idx="6">
                  <c:v>July 2006</c:v>
                </c:pt>
                <c:pt idx="7">
                  <c:v>Aug.2006</c:v>
                </c:pt>
                <c:pt idx="8">
                  <c:v>Sept.2006</c:v>
                </c:pt>
                <c:pt idx="9">
                  <c:v>Oct.2006</c:v>
                </c:pt>
                <c:pt idx="10">
                  <c:v>Nov.2006</c:v>
                </c:pt>
                <c:pt idx="11">
                  <c:v>Dec.2006</c:v>
                </c:pt>
                <c:pt idx="12">
                  <c:v>Jan.2007</c:v>
                </c:pt>
                <c:pt idx="13">
                  <c:v>Feb.2007</c:v>
                </c:pt>
                <c:pt idx="14">
                  <c:v>March 2007</c:v>
                </c:pt>
                <c:pt idx="15">
                  <c:v>April 2007</c:v>
                </c:pt>
                <c:pt idx="16">
                  <c:v>May 2007</c:v>
                </c:pt>
                <c:pt idx="17">
                  <c:v>June 2007</c:v>
                </c:pt>
                <c:pt idx="18">
                  <c:v>July 2007</c:v>
                </c:pt>
                <c:pt idx="19">
                  <c:v>Aug.2007</c:v>
                </c:pt>
                <c:pt idx="20">
                  <c:v>Sept.2007</c:v>
                </c:pt>
              </c:strCache>
            </c:strRef>
          </c:cat>
          <c:val>
            <c:numRef>
              <c:f>'Figure 3.1.1'!$F$5:$F$25</c:f>
              <c:numCache>
                <c:formatCode>General</c:formatCode>
                <c:ptCount val="21"/>
                <c:pt idx="0">
                  <c:v>132.93</c:v>
                </c:pt>
                <c:pt idx="1">
                  <c:v>131.38</c:v>
                </c:pt>
                <c:pt idx="2">
                  <c:v>128.49</c:v>
                </c:pt>
                <c:pt idx="3">
                  <c:v>126.22</c:v>
                </c:pt>
                <c:pt idx="4">
                  <c:v>122.66</c:v>
                </c:pt>
                <c:pt idx="5">
                  <c:v>119.24</c:v>
                </c:pt>
                <c:pt idx="6">
                  <c:v>118.06</c:v>
                </c:pt>
                <c:pt idx="7">
                  <c:v>122.87</c:v>
                </c:pt>
                <c:pt idx="8">
                  <c:v>126.32</c:v>
                </c:pt>
                <c:pt idx="9">
                  <c:v>127.74</c:v>
                </c:pt>
                <c:pt idx="10">
                  <c:v>127.91</c:v>
                </c:pt>
                <c:pt idx="11">
                  <c:v>127.79</c:v>
                </c:pt>
                <c:pt idx="12">
                  <c:v>125.62</c:v>
                </c:pt>
                <c:pt idx="13">
                  <c:v>125</c:v>
                </c:pt>
                <c:pt idx="14">
                  <c:v>123.98</c:v>
                </c:pt>
                <c:pt idx="15">
                  <c:v>121.83</c:v>
                </c:pt>
                <c:pt idx="16">
                  <c:v>120.34</c:v>
                </c:pt>
                <c:pt idx="17">
                  <c:v>122.31</c:v>
                </c:pt>
                <c:pt idx="18">
                  <c:v>122.25</c:v>
                </c:pt>
                <c:pt idx="19">
                  <c:v>125.21</c:v>
                </c:pt>
                <c:pt idx="20">
                  <c:v>122.39</c:v>
                </c:pt>
              </c:numCache>
            </c:numRef>
          </c:val>
          <c:smooth val="0"/>
          <c:extLst>
            <c:ext xmlns:c16="http://schemas.microsoft.com/office/drawing/2014/chart" uri="{C3380CC4-5D6E-409C-BE32-E72D297353CC}">
              <c16:uniqueId val="{00000003-0E1B-462B-A79B-1F6F52D94EA3}"/>
            </c:ext>
          </c:extLst>
        </c:ser>
        <c:dLbls>
          <c:showLegendKey val="0"/>
          <c:showVal val="0"/>
          <c:showCatName val="0"/>
          <c:showSerName val="0"/>
          <c:showPercent val="0"/>
          <c:showBubbleSize val="0"/>
        </c:dLbls>
        <c:marker val="1"/>
        <c:smooth val="0"/>
        <c:axId val="3"/>
        <c:axId val="4"/>
      </c:lineChart>
      <c:catAx>
        <c:axId val="463847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max val="30000"/>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384793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5"/>
        <c:minorUnit val="5"/>
      </c:valAx>
      <c:spPr>
        <a:noFill/>
        <a:ln w="12700">
          <a:solidFill>
            <a:srgbClr val="808080"/>
          </a:solidFill>
          <a:prstDash val="solid"/>
        </a:ln>
      </c:spPr>
    </c:plotArea>
    <c:legend>
      <c:legendPos val="b"/>
      <c:layout>
        <c:manualLayout>
          <c:xMode val="edge"/>
          <c:yMode val="edge"/>
          <c:x val="1.0615733263114682E-2"/>
          <c:y val="0.75102040816326532"/>
          <c:w val="0.98301690016441945"/>
          <c:h val="0.22040816326530613"/>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1" u="none" strike="noStrike" baseline="0">
                <a:solidFill>
                  <a:srgbClr val="000000"/>
                </a:solidFill>
                <a:latin typeface="Times New Roman"/>
                <a:ea typeface="Times New Roman"/>
                <a:cs typeface="Times New Roman"/>
              </a:defRPr>
            </a:pPr>
            <a:r>
              <a:rPr lang="ru-RU"/>
              <a:t>Операции НБРК на внутреннем рынке в 2006-2007 годах</a:t>
            </a:r>
          </a:p>
        </c:rich>
      </c:tx>
      <c:layout>
        <c:manualLayout>
          <c:xMode val="edge"/>
          <c:yMode val="edge"/>
          <c:x val="0.23296371630249862"/>
          <c:y val="3.313253012048193E-2"/>
        </c:manualLayout>
      </c:layout>
      <c:overlay val="0"/>
      <c:spPr>
        <a:noFill/>
        <a:ln w="25400">
          <a:noFill/>
        </a:ln>
      </c:spPr>
    </c:title>
    <c:autoTitleDeleted val="0"/>
    <c:plotArea>
      <c:layout>
        <c:manualLayout>
          <c:layoutTarget val="inner"/>
          <c:xMode val="edge"/>
          <c:yMode val="edge"/>
          <c:x val="0.11932782901771682"/>
          <c:y val="0.12647076986266351"/>
          <c:w val="0.8571435605497969"/>
          <c:h val="0.46470654972792641"/>
        </c:manualLayout>
      </c:layout>
      <c:barChart>
        <c:barDir val="col"/>
        <c:grouping val="stacked"/>
        <c:varyColors val="0"/>
        <c:ser>
          <c:idx val="0"/>
          <c:order val="0"/>
          <c:tx>
            <c:strRef>
              <c:f>'Figure 3.1.2'!$C$4</c:f>
              <c:strCache>
                <c:ptCount val="1"/>
                <c:pt idx="0">
                  <c:v>Balance of NBRK transactions at the currency market ("-" - exemption "+"  - expension of liquidity)</c:v>
                </c:pt>
              </c:strCache>
            </c:strRef>
          </c:tx>
          <c:spPr>
            <a:solidFill>
              <a:srgbClr val="008000"/>
            </a:solidFill>
            <a:ln w="12700">
              <a:solidFill>
                <a:srgbClr val="000000"/>
              </a:solidFill>
              <a:prstDash val="solid"/>
            </a:ln>
          </c:spPr>
          <c:invertIfNegative val="0"/>
          <c:cat>
            <c:strRef>
              <c:f>'Figure 3.1.2'!$B$5:$B$11</c:f>
              <c:strCache>
                <c:ptCount val="7"/>
                <c:pt idx="0">
                  <c:v>2006_Q1</c:v>
                </c:pt>
                <c:pt idx="1">
                  <c:v>2006_Q2</c:v>
                </c:pt>
                <c:pt idx="2">
                  <c:v>2006_Q3</c:v>
                </c:pt>
                <c:pt idx="3">
                  <c:v>2006_Q4</c:v>
                </c:pt>
                <c:pt idx="4">
                  <c:v>2004_Q1</c:v>
                </c:pt>
                <c:pt idx="5">
                  <c:v>2007_Q2</c:v>
                </c:pt>
                <c:pt idx="6">
                  <c:v>2007_Q3</c:v>
                </c:pt>
              </c:strCache>
            </c:strRef>
          </c:cat>
          <c:val>
            <c:numRef>
              <c:f>'Figure 3.1.2'!$C$5:$C$11</c:f>
              <c:numCache>
                <c:formatCode>General</c:formatCode>
                <c:ptCount val="7"/>
                <c:pt idx="0">
                  <c:v>-366.2</c:v>
                </c:pt>
                <c:pt idx="1">
                  <c:v>-129.5</c:v>
                </c:pt>
                <c:pt idx="2">
                  <c:v>40.5</c:v>
                </c:pt>
                <c:pt idx="3">
                  <c:v>-542.5</c:v>
                </c:pt>
                <c:pt idx="4">
                  <c:v>-322.7</c:v>
                </c:pt>
                <c:pt idx="5">
                  <c:v>60.7</c:v>
                </c:pt>
                <c:pt idx="6">
                  <c:v>758.4</c:v>
                </c:pt>
              </c:numCache>
            </c:numRef>
          </c:val>
          <c:extLst>
            <c:ext xmlns:c16="http://schemas.microsoft.com/office/drawing/2014/chart" uri="{C3380CC4-5D6E-409C-BE32-E72D297353CC}">
              <c16:uniqueId val="{00000000-B20C-4BAD-BC0D-D220F9B24D1A}"/>
            </c:ext>
          </c:extLst>
        </c:ser>
        <c:ser>
          <c:idx val="1"/>
          <c:order val="1"/>
          <c:tx>
            <c:strRef>
              <c:f>'Figure 3.1.2'!$D$4</c:f>
              <c:strCache>
                <c:ptCount val="1"/>
                <c:pt idx="0">
                  <c:v>Net participation of NBRK at the exchange market ("-" - sale of currency, "+" -currency purchase)</c:v>
                </c:pt>
              </c:strCache>
            </c:strRef>
          </c:tx>
          <c:spPr>
            <a:solidFill>
              <a:srgbClr val="FFFF00"/>
            </a:solidFill>
            <a:ln w="12700">
              <a:solidFill>
                <a:srgbClr val="000000"/>
              </a:solidFill>
              <a:prstDash val="solid"/>
            </a:ln>
          </c:spPr>
          <c:invertIfNegative val="0"/>
          <c:cat>
            <c:strRef>
              <c:f>'Figure 3.1.2'!$B$5:$B$11</c:f>
              <c:strCache>
                <c:ptCount val="7"/>
                <c:pt idx="0">
                  <c:v>2006_Q1</c:v>
                </c:pt>
                <c:pt idx="1">
                  <c:v>2006_Q2</c:v>
                </c:pt>
                <c:pt idx="2">
                  <c:v>2006_Q3</c:v>
                </c:pt>
                <c:pt idx="3">
                  <c:v>2006_Q4</c:v>
                </c:pt>
                <c:pt idx="4">
                  <c:v>2004_Q1</c:v>
                </c:pt>
                <c:pt idx="5">
                  <c:v>2007_Q2</c:v>
                </c:pt>
                <c:pt idx="6">
                  <c:v>2007_Q3</c:v>
                </c:pt>
              </c:strCache>
            </c:strRef>
          </c:cat>
          <c:val>
            <c:numRef>
              <c:f>'Figure 3.1.2'!$D$5:$D$11</c:f>
              <c:numCache>
                <c:formatCode>General</c:formatCode>
                <c:ptCount val="7"/>
                <c:pt idx="0">
                  <c:v>439.3</c:v>
                </c:pt>
                <c:pt idx="1">
                  <c:v>280.39999999999998</c:v>
                </c:pt>
                <c:pt idx="2">
                  <c:v>-121.3</c:v>
                </c:pt>
                <c:pt idx="3">
                  <c:v>672.6</c:v>
                </c:pt>
                <c:pt idx="4">
                  <c:v>139.19999999999999</c:v>
                </c:pt>
                <c:pt idx="5">
                  <c:v>-4.2</c:v>
                </c:pt>
                <c:pt idx="6">
                  <c:v>-865</c:v>
                </c:pt>
              </c:numCache>
            </c:numRef>
          </c:val>
          <c:extLst>
            <c:ext xmlns:c16="http://schemas.microsoft.com/office/drawing/2014/chart" uri="{C3380CC4-5D6E-409C-BE32-E72D297353CC}">
              <c16:uniqueId val="{00000001-B20C-4BAD-BC0D-D220F9B24D1A}"/>
            </c:ext>
          </c:extLst>
        </c:ser>
        <c:dLbls>
          <c:showLegendKey val="0"/>
          <c:showVal val="0"/>
          <c:showCatName val="0"/>
          <c:showSerName val="0"/>
          <c:showPercent val="0"/>
          <c:showBubbleSize val="0"/>
        </c:dLbls>
        <c:gapWidth val="150"/>
        <c:overlap val="100"/>
        <c:axId val="463846952"/>
        <c:axId val="1"/>
      </c:barChart>
      <c:lineChart>
        <c:grouping val="standard"/>
        <c:varyColors val="0"/>
        <c:ser>
          <c:idx val="2"/>
          <c:order val="2"/>
          <c:tx>
            <c:strRef>
              <c:f>'Figure 3.1.2'!$E$4</c:f>
              <c:strCache>
                <c:ptCount val="1"/>
                <c:pt idx="0">
                  <c:v>Net liquidity exemption ("-" - exemption "+" - expansion of liquidity)</c:v>
                </c:pt>
              </c:strCache>
            </c:strRef>
          </c:tx>
          <c:spPr>
            <a:ln w="38100">
              <a:solidFill>
                <a:srgbClr val="000000"/>
              </a:solidFill>
              <a:prstDash val="solid"/>
            </a:ln>
          </c:spPr>
          <c:marker>
            <c:symbol val="none"/>
          </c:marker>
          <c:cat>
            <c:strRef>
              <c:f>'Figure 3.1.2'!$B$5:$B$11</c:f>
              <c:strCache>
                <c:ptCount val="7"/>
                <c:pt idx="0">
                  <c:v>2006_Q1</c:v>
                </c:pt>
                <c:pt idx="1">
                  <c:v>2006_Q2</c:v>
                </c:pt>
                <c:pt idx="2">
                  <c:v>2006_Q3</c:v>
                </c:pt>
                <c:pt idx="3">
                  <c:v>2006_Q4</c:v>
                </c:pt>
                <c:pt idx="4">
                  <c:v>2004_Q1</c:v>
                </c:pt>
                <c:pt idx="5">
                  <c:v>2007_Q2</c:v>
                </c:pt>
                <c:pt idx="6">
                  <c:v>2007_Q3</c:v>
                </c:pt>
              </c:strCache>
            </c:strRef>
          </c:cat>
          <c:val>
            <c:numRef>
              <c:f>'Figure 3.1.2'!$E$5:$E$11</c:f>
              <c:numCache>
                <c:formatCode>General</c:formatCode>
                <c:ptCount val="7"/>
                <c:pt idx="0">
                  <c:v>73.099999999999994</c:v>
                </c:pt>
                <c:pt idx="1">
                  <c:v>150.9</c:v>
                </c:pt>
                <c:pt idx="2">
                  <c:v>-80.8</c:v>
                </c:pt>
                <c:pt idx="3">
                  <c:v>130.1</c:v>
                </c:pt>
                <c:pt idx="4">
                  <c:v>-183.6</c:v>
                </c:pt>
                <c:pt idx="5">
                  <c:v>56.6</c:v>
                </c:pt>
                <c:pt idx="6">
                  <c:v>-106.5</c:v>
                </c:pt>
              </c:numCache>
            </c:numRef>
          </c:val>
          <c:smooth val="0"/>
          <c:extLst>
            <c:ext xmlns:c16="http://schemas.microsoft.com/office/drawing/2014/chart" uri="{C3380CC4-5D6E-409C-BE32-E72D297353CC}">
              <c16:uniqueId val="{00000002-B20C-4BAD-BC0D-D220F9B24D1A}"/>
            </c:ext>
          </c:extLst>
        </c:ser>
        <c:dLbls>
          <c:showLegendKey val="0"/>
          <c:showVal val="0"/>
          <c:showCatName val="0"/>
          <c:showSerName val="0"/>
          <c:showPercent val="0"/>
          <c:showBubbleSize val="0"/>
        </c:dLbls>
        <c:marker val="1"/>
        <c:smooth val="0"/>
        <c:axId val="463846952"/>
        <c:axId val="1"/>
      </c:lineChart>
      <c:catAx>
        <c:axId val="463846952"/>
        <c:scaling>
          <c:orientation val="minMax"/>
        </c:scaling>
        <c:delete val="0"/>
        <c:axPos val="b"/>
        <c:numFmt formatCode="mmm/yy" sourceLinked="0"/>
        <c:majorTickMark val="out"/>
        <c:minorTickMark val="none"/>
        <c:tickLblPos val="low"/>
        <c:spPr>
          <a:ln w="3175">
            <a:solidFill>
              <a:srgbClr val="000000"/>
            </a:solidFill>
            <a:prstDash val="solid"/>
          </a:ln>
        </c:spPr>
        <c:txPr>
          <a:bodyPr rot="-5400000" vert="horz"/>
          <a:lstStyle/>
          <a:p>
            <a:pPr>
              <a:defRPr sz="1075"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Times New Roman"/>
                    <a:ea typeface="Times New Roman"/>
                    <a:cs typeface="Times New Roman"/>
                  </a:defRPr>
                </a:pPr>
                <a:r>
                  <a:rPr lang="ru-RU"/>
                  <a:t>млрд.тенге</a:t>
                </a:r>
              </a:p>
            </c:rich>
          </c:tx>
          <c:layout>
            <c:manualLayout>
              <c:xMode val="edge"/>
              <c:yMode val="edge"/>
              <c:x val="7.9239302694136295E-3"/>
              <c:y val="0.283132530120481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Times New Roman"/>
                <a:ea typeface="Times New Roman"/>
                <a:cs typeface="Times New Roman"/>
              </a:defRPr>
            </a:pPr>
            <a:endParaRPr lang="ru-RU"/>
          </a:p>
        </c:txPr>
        <c:crossAx val="463846952"/>
        <c:crosses val="autoZero"/>
        <c:crossBetween val="between"/>
      </c:valAx>
      <c:spPr>
        <a:no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27443417660586"/>
          <c:y val="5.4054155959964635E-2"/>
          <c:w val="0.86194764756261022"/>
          <c:h val="0.52895852617965389"/>
        </c:manualLayout>
      </c:layout>
      <c:barChart>
        <c:barDir val="col"/>
        <c:grouping val="stacked"/>
        <c:varyColors val="0"/>
        <c:ser>
          <c:idx val="0"/>
          <c:order val="0"/>
          <c:tx>
            <c:strRef>
              <c:f>'Figure 3.1.2'!$C$4</c:f>
              <c:strCache>
                <c:ptCount val="1"/>
                <c:pt idx="0">
                  <c:v>Balance of NBRK transactions at the currency market ("-" - exemption "+"  - expension of liquidity)</c:v>
                </c:pt>
              </c:strCache>
            </c:strRef>
          </c:tx>
          <c:spPr>
            <a:solidFill>
              <a:srgbClr val="008000"/>
            </a:solidFill>
            <a:ln w="12700">
              <a:solidFill>
                <a:srgbClr val="000000"/>
              </a:solidFill>
              <a:prstDash val="solid"/>
            </a:ln>
          </c:spPr>
          <c:invertIfNegative val="0"/>
          <c:dLbls>
            <c:delete val="1"/>
          </c:dLbls>
          <c:cat>
            <c:strRef>
              <c:f>'Figure 3.1.2'!$B$5:$B$11</c:f>
              <c:strCache>
                <c:ptCount val="7"/>
                <c:pt idx="0">
                  <c:v>2006_Q1</c:v>
                </c:pt>
                <c:pt idx="1">
                  <c:v>2006_Q2</c:v>
                </c:pt>
                <c:pt idx="2">
                  <c:v>2006_Q3</c:v>
                </c:pt>
                <c:pt idx="3">
                  <c:v>2006_Q4</c:v>
                </c:pt>
                <c:pt idx="4">
                  <c:v>2004_Q1</c:v>
                </c:pt>
                <c:pt idx="5">
                  <c:v>2007_Q2</c:v>
                </c:pt>
                <c:pt idx="6">
                  <c:v>2007_Q3</c:v>
                </c:pt>
              </c:strCache>
            </c:strRef>
          </c:cat>
          <c:val>
            <c:numRef>
              <c:f>'Figure 3.1.2'!$C$5:$C$11</c:f>
              <c:numCache>
                <c:formatCode>General</c:formatCode>
                <c:ptCount val="7"/>
                <c:pt idx="0">
                  <c:v>-366.2</c:v>
                </c:pt>
                <c:pt idx="1">
                  <c:v>-129.5</c:v>
                </c:pt>
                <c:pt idx="2">
                  <c:v>40.5</c:v>
                </c:pt>
                <c:pt idx="3">
                  <c:v>-542.5</c:v>
                </c:pt>
                <c:pt idx="4">
                  <c:v>-322.7</c:v>
                </c:pt>
                <c:pt idx="5">
                  <c:v>60.7</c:v>
                </c:pt>
                <c:pt idx="6">
                  <c:v>758.4</c:v>
                </c:pt>
              </c:numCache>
            </c:numRef>
          </c:val>
          <c:extLst>
            <c:ext xmlns:c16="http://schemas.microsoft.com/office/drawing/2014/chart" uri="{C3380CC4-5D6E-409C-BE32-E72D297353CC}">
              <c16:uniqueId val="{00000000-1BB4-49C5-AF13-FE08ED097E80}"/>
            </c:ext>
          </c:extLst>
        </c:ser>
        <c:ser>
          <c:idx val="1"/>
          <c:order val="1"/>
          <c:tx>
            <c:strRef>
              <c:f>'Figure 3.1.2'!$D$4</c:f>
              <c:strCache>
                <c:ptCount val="1"/>
                <c:pt idx="0">
                  <c:v>Net participation of NBRK at the exchange market ("-" - sale of currency, "+" -currency purchase)</c:v>
                </c:pt>
              </c:strCache>
            </c:strRef>
          </c:tx>
          <c:spPr>
            <a:solidFill>
              <a:srgbClr val="FFFF00"/>
            </a:solidFill>
            <a:ln w="12700">
              <a:solidFill>
                <a:srgbClr val="000000"/>
              </a:solidFill>
              <a:prstDash val="solid"/>
            </a:ln>
          </c:spPr>
          <c:invertIfNegative val="0"/>
          <c:dLbls>
            <c:delete val="1"/>
          </c:dLbls>
          <c:cat>
            <c:strRef>
              <c:f>'Figure 3.1.2'!$B$5:$B$11</c:f>
              <c:strCache>
                <c:ptCount val="7"/>
                <c:pt idx="0">
                  <c:v>2006_Q1</c:v>
                </c:pt>
                <c:pt idx="1">
                  <c:v>2006_Q2</c:v>
                </c:pt>
                <c:pt idx="2">
                  <c:v>2006_Q3</c:v>
                </c:pt>
                <c:pt idx="3">
                  <c:v>2006_Q4</c:v>
                </c:pt>
                <c:pt idx="4">
                  <c:v>2004_Q1</c:v>
                </c:pt>
                <c:pt idx="5">
                  <c:v>2007_Q2</c:v>
                </c:pt>
                <c:pt idx="6">
                  <c:v>2007_Q3</c:v>
                </c:pt>
              </c:strCache>
            </c:strRef>
          </c:cat>
          <c:val>
            <c:numRef>
              <c:f>'Figure 3.1.2'!$D$5:$D$11</c:f>
              <c:numCache>
                <c:formatCode>General</c:formatCode>
                <c:ptCount val="7"/>
                <c:pt idx="0">
                  <c:v>439.3</c:v>
                </c:pt>
                <c:pt idx="1">
                  <c:v>280.39999999999998</c:v>
                </c:pt>
                <c:pt idx="2">
                  <c:v>-121.3</c:v>
                </c:pt>
                <c:pt idx="3">
                  <c:v>672.6</c:v>
                </c:pt>
                <c:pt idx="4">
                  <c:v>139.19999999999999</c:v>
                </c:pt>
                <c:pt idx="5">
                  <c:v>-4.2</c:v>
                </c:pt>
                <c:pt idx="6">
                  <c:v>-865</c:v>
                </c:pt>
              </c:numCache>
            </c:numRef>
          </c:val>
          <c:extLst>
            <c:ext xmlns:c16="http://schemas.microsoft.com/office/drawing/2014/chart" uri="{C3380CC4-5D6E-409C-BE32-E72D297353CC}">
              <c16:uniqueId val="{00000001-1BB4-49C5-AF13-FE08ED097E80}"/>
            </c:ext>
          </c:extLst>
        </c:ser>
        <c:dLbls>
          <c:showLegendKey val="0"/>
          <c:showVal val="1"/>
          <c:showCatName val="0"/>
          <c:showSerName val="0"/>
          <c:showPercent val="0"/>
          <c:showBubbleSize val="0"/>
        </c:dLbls>
        <c:gapWidth val="150"/>
        <c:overlap val="100"/>
        <c:axId val="463856792"/>
        <c:axId val="1"/>
      </c:barChart>
      <c:lineChart>
        <c:grouping val="standard"/>
        <c:varyColors val="0"/>
        <c:ser>
          <c:idx val="2"/>
          <c:order val="2"/>
          <c:tx>
            <c:strRef>
              <c:f>'Figure 3.1.2'!$E$4</c:f>
              <c:strCache>
                <c:ptCount val="1"/>
                <c:pt idx="0">
                  <c:v>Net liquidity exemption ("-" - exemption "+" - expansion of liquidity)</c:v>
                </c:pt>
              </c:strCache>
            </c:strRef>
          </c:tx>
          <c:spPr>
            <a:ln w="38100">
              <a:solidFill>
                <a:srgbClr val="000000"/>
              </a:solidFill>
              <a:prstDash val="solid"/>
            </a:ln>
          </c:spPr>
          <c:marker>
            <c:symbol val="none"/>
          </c:marker>
          <c:dLbls>
            <c:dLbl>
              <c:idx val="0"/>
              <c:layout>
                <c:manualLayout>
                  <c:xMode val="edge"/>
                  <c:yMode val="edge"/>
                  <c:x val="0.15398243395882361"/>
                  <c:y val="0.17760651243988379"/>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BB4-49C5-AF13-FE08ED097E80}"/>
                </c:ext>
              </c:extLst>
            </c:dLbl>
            <c:dLbl>
              <c:idx val="1"/>
              <c:layout>
                <c:manualLayout>
                  <c:xMode val="edge"/>
                  <c:yMode val="edge"/>
                  <c:x val="0.27256660723745785"/>
                  <c:y val="0.14671842331990401"/>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BB4-49C5-AF13-FE08ED097E80}"/>
                </c:ext>
              </c:extLst>
            </c:dLbl>
            <c:dLbl>
              <c:idx val="2"/>
              <c:layout>
                <c:manualLayout>
                  <c:xMode val="edge"/>
                  <c:yMode val="edge"/>
                  <c:x val="0.3876109544480732"/>
                  <c:y val="0.3359079691797802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BB4-49C5-AF13-FE08ED097E80}"/>
                </c:ext>
              </c:extLst>
            </c:dLbl>
            <c:dLbl>
              <c:idx val="3"/>
              <c:layout>
                <c:manualLayout>
                  <c:xMode val="edge"/>
                  <c:yMode val="edge"/>
                  <c:x val="0.51681460593076423"/>
                  <c:y val="0.17760651243988379"/>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BB4-49C5-AF13-FE08ED097E80}"/>
                </c:ext>
              </c:extLst>
            </c:dLbl>
            <c:dLbl>
              <c:idx val="4"/>
              <c:layout>
                <c:manualLayout>
                  <c:xMode val="edge"/>
                  <c:yMode val="edge"/>
                  <c:x val="0.637168692243408"/>
                  <c:y val="0.38996212513974488"/>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BB4-49C5-AF13-FE08ED097E80}"/>
                </c:ext>
              </c:extLst>
            </c:dLbl>
            <c:dLbl>
              <c:idx val="5"/>
              <c:layout>
                <c:manualLayout>
                  <c:xMode val="edge"/>
                  <c:yMode val="edge"/>
                  <c:x val="0.76991216979411803"/>
                  <c:y val="0.18918954585987621"/>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B4-49C5-AF13-FE08ED097E80}"/>
                </c:ext>
              </c:extLst>
            </c:dLbl>
            <c:dLbl>
              <c:idx val="6"/>
              <c:layout>
                <c:manualLayout>
                  <c:xMode val="edge"/>
                  <c:yMode val="edge"/>
                  <c:x val="0.88849634307275227"/>
                  <c:y val="0.34362999145977519"/>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B4-49C5-AF13-FE08ED097E80}"/>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3.1.2'!$B$5:$B$11</c:f>
              <c:strCache>
                <c:ptCount val="7"/>
                <c:pt idx="0">
                  <c:v>2006_Q1</c:v>
                </c:pt>
                <c:pt idx="1">
                  <c:v>2006_Q2</c:v>
                </c:pt>
                <c:pt idx="2">
                  <c:v>2006_Q3</c:v>
                </c:pt>
                <c:pt idx="3">
                  <c:v>2006_Q4</c:v>
                </c:pt>
                <c:pt idx="4">
                  <c:v>2004_Q1</c:v>
                </c:pt>
                <c:pt idx="5">
                  <c:v>2007_Q2</c:v>
                </c:pt>
                <c:pt idx="6">
                  <c:v>2007_Q3</c:v>
                </c:pt>
              </c:strCache>
            </c:strRef>
          </c:cat>
          <c:val>
            <c:numRef>
              <c:f>'Figure 3.1.2'!$E$5:$E$11</c:f>
              <c:numCache>
                <c:formatCode>General</c:formatCode>
                <c:ptCount val="7"/>
                <c:pt idx="0">
                  <c:v>73.099999999999994</c:v>
                </c:pt>
                <c:pt idx="1">
                  <c:v>150.9</c:v>
                </c:pt>
                <c:pt idx="2">
                  <c:v>-80.8</c:v>
                </c:pt>
                <c:pt idx="3">
                  <c:v>130.1</c:v>
                </c:pt>
                <c:pt idx="4">
                  <c:v>-183.6</c:v>
                </c:pt>
                <c:pt idx="5">
                  <c:v>56.6</c:v>
                </c:pt>
                <c:pt idx="6">
                  <c:v>-106.5</c:v>
                </c:pt>
              </c:numCache>
            </c:numRef>
          </c:val>
          <c:smooth val="0"/>
          <c:extLst>
            <c:ext xmlns:c16="http://schemas.microsoft.com/office/drawing/2014/chart" uri="{C3380CC4-5D6E-409C-BE32-E72D297353CC}">
              <c16:uniqueId val="{00000009-1BB4-49C5-AF13-FE08ED097E80}"/>
            </c:ext>
          </c:extLst>
        </c:ser>
        <c:dLbls>
          <c:showLegendKey val="0"/>
          <c:showVal val="1"/>
          <c:showCatName val="0"/>
          <c:showSerName val="0"/>
          <c:showPercent val="0"/>
          <c:showBubbleSize val="0"/>
        </c:dLbls>
        <c:marker val="1"/>
        <c:smooth val="0"/>
        <c:axId val="463856792"/>
        <c:axId val="1"/>
      </c:lineChart>
      <c:catAx>
        <c:axId val="463856792"/>
        <c:scaling>
          <c:orientation val="minMax"/>
        </c:scaling>
        <c:delete val="0"/>
        <c:axPos val="b"/>
        <c:numFmt formatCode="mmm/yy" sourceLinked="0"/>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800"/>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Times New Roman"/>
                    <a:ea typeface="Times New Roman"/>
                    <a:cs typeface="Times New Roman"/>
                  </a:defRPr>
                </a:pPr>
                <a:r>
                  <a:rPr lang="en-US"/>
                  <a:t>bln. tenge</a:t>
                </a:r>
              </a:p>
            </c:rich>
          </c:tx>
          <c:layout>
            <c:manualLayout>
              <c:xMode val="edge"/>
              <c:yMode val="edge"/>
              <c:x val="7.9239302694136295E-3"/>
              <c:y val="0.283132530120481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3856792"/>
        <c:crosses val="autoZero"/>
        <c:crossBetween val="between"/>
      </c:valAx>
      <c:spPr>
        <a:noFill/>
        <a:ln w="25400">
          <a:noFill/>
        </a:ln>
      </c:spPr>
    </c:plotArea>
    <c:legend>
      <c:legendPos val="b"/>
      <c:layout>
        <c:manualLayout>
          <c:xMode val="edge"/>
          <c:yMode val="edge"/>
          <c:x val="4.7787651918255597E-2"/>
          <c:y val="0.80309031711947454"/>
          <c:w val="0.90442556037883748"/>
          <c:h val="0.1853285347198787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1" u="none" strike="noStrike" baseline="0">
                <a:solidFill>
                  <a:srgbClr val="000000"/>
                </a:solidFill>
                <a:latin typeface="Times New Roman"/>
                <a:ea typeface="Times New Roman"/>
                <a:cs typeface="Times New Roman"/>
              </a:defRPr>
            </a:pPr>
            <a:r>
              <a:rPr lang="ru-RU"/>
              <a:t>Операции НБРК на внутреннем рынке в 2006-2007 годах</a:t>
            </a:r>
          </a:p>
        </c:rich>
      </c:tx>
      <c:layout>
        <c:manualLayout>
          <c:xMode val="edge"/>
          <c:yMode val="edge"/>
          <c:x val="0.23296371630249862"/>
          <c:y val="3.313253012048193E-2"/>
        </c:manualLayout>
      </c:layout>
      <c:overlay val="0"/>
      <c:spPr>
        <a:noFill/>
        <a:ln w="25400">
          <a:noFill/>
        </a:ln>
      </c:spPr>
    </c:title>
    <c:autoTitleDeleted val="0"/>
    <c:plotArea>
      <c:layout>
        <c:manualLayout>
          <c:layoutTarget val="inner"/>
          <c:xMode val="edge"/>
          <c:yMode val="edge"/>
          <c:x val="0.11932782901771682"/>
          <c:y val="0.12647076986266351"/>
          <c:w val="0.8571435605497969"/>
          <c:h val="0.46470654972792641"/>
        </c:manualLayout>
      </c:layout>
      <c:barChart>
        <c:barDir val="col"/>
        <c:grouping val="stacked"/>
        <c:varyColors val="0"/>
        <c:ser>
          <c:idx val="0"/>
          <c:order val="0"/>
          <c:tx>
            <c:v>Balance of NBRK transactions at the currency market ("-" - exemption "+"  - expension of liquidity)</c:v>
          </c:tx>
          <c:spPr>
            <a:solidFill>
              <a:srgbClr val="008000"/>
            </a:solidFill>
            <a:ln w="12700">
              <a:solidFill>
                <a:srgbClr val="000000"/>
              </a:solidFill>
              <a:prstDash val="solid"/>
            </a:ln>
          </c:spPr>
          <c:invertIfNegative val="0"/>
          <c:cat>
            <c:strLit>
              <c:ptCount val="7"/>
              <c:pt idx="0">
                <c:v>2006_Q1</c:v>
              </c:pt>
              <c:pt idx="1">
                <c:v>2006_Q2</c:v>
              </c:pt>
              <c:pt idx="2">
                <c:v>2006_Q3</c:v>
              </c:pt>
              <c:pt idx="3">
                <c:v>2006_Q4</c:v>
              </c:pt>
              <c:pt idx="4">
                <c:v>2004_Q1</c:v>
              </c:pt>
              <c:pt idx="5">
                <c:v>2007_Q2</c:v>
              </c:pt>
              <c:pt idx="6">
                <c:v>2007_Q3</c:v>
              </c:pt>
            </c:strLit>
          </c:cat>
          <c:val>
            <c:numLit>
              <c:formatCode>General</c:formatCode>
              <c:ptCount val="7"/>
              <c:pt idx="0">
                <c:v>-366.2</c:v>
              </c:pt>
              <c:pt idx="1">
                <c:v>-129.5</c:v>
              </c:pt>
              <c:pt idx="2">
                <c:v>40.5</c:v>
              </c:pt>
              <c:pt idx="3">
                <c:v>-542.5</c:v>
              </c:pt>
              <c:pt idx="4">
                <c:v>-322.7</c:v>
              </c:pt>
              <c:pt idx="5">
                <c:v>60.7</c:v>
              </c:pt>
              <c:pt idx="6">
                <c:v>758.4</c:v>
              </c:pt>
            </c:numLit>
          </c:val>
          <c:extLst>
            <c:ext xmlns:c16="http://schemas.microsoft.com/office/drawing/2014/chart" uri="{C3380CC4-5D6E-409C-BE32-E72D297353CC}">
              <c16:uniqueId val="{00000000-A3C9-4788-BC7B-E3FE075B77E8}"/>
            </c:ext>
          </c:extLst>
        </c:ser>
        <c:ser>
          <c:idx val="1"/>
          <c:order val="1"/>
          <c:tx>
            <c:v>Net participation of NBRK at the exchange market ("-" - sale of currency, "+" -currency purchase)</c:v>
          </c:tx>
          <c:spPr>
            <a:solidFill>
              <a:srgbClr val="FFFF00"/>
            </a:solidFill>
            <a:ln w="12700">
              <a:solidFill>
                <a:srgbClr val="000000"/>
              </a:solidFill>
              <a:prstDash val="solid"/>
            </a:ln>
          </c:spPr>
          <c:invertIfNegative val="0"/>
          <c:cat>
            <c:strLit>
              <c:ptCount val="7"/>
              <c:pt idx="0">
                <c:v>2006_Q1</c:v>
              </c:pt>
              <c:pt idx="1">
                <c:v>2006_Q2</c:v>
              </c:pt>
              <c:pt idx="2">
                <c:v>2006_Q3</c:v>
              </c:pt>
              <c:pt idx="3">
                <c:v>2006_Q4</c:v>
              </c:pt>
              <c:pt idx="4">
                <c:v>2004_Q1</c:v>
              </c:pt>
              <c:pt idx="5">
                <c:v>2007_Q2</c:v>
              </c:pt>
              <c:pt idx="6">
                <c:v>2007_Q3</c:v>
              </c:pt>
            </c:strLit>
          </c:cat>
          <c:val>
            <c:numLit>
              <c:formatCode>General</c:formatCode>
              <c:ptCount val="7"/>
              <c:pt idx="0">
                <c:v>439.3</c:v>
              </c:pt>
              <c:pt idx="1">
                <c:v>280.39999999999998</c:v>
              </c:pt>
              <c:pt idx="2">
                <c:v>-121.3</c:v>
              </c:pt>
              <c:pt idx="3">
                <c:v>672.6</c:v>
              </c:pt>
              <c:pt idx="4">
                <c:v>139.19999999999999</c:v>
              </c:pt>
              <c:pt idx="5">
                <c:v>-4.2</c:v>
              </c:pt>
              <c:pt idx="6">
                <c:v>-865</c:v>
              </c:pt>
            </c:numLit>
          </c:val>
          <c:extLst>
            <c:ext xmlns:c16="http://schemas.microsoft.com/office/drawing/2014/chart" uri="{C3380CC4-5D6E-409C-BE32-E72D297353CC}">
              <c16:uniqueId val="{00000001-A3C9-4788-BC7B-E3FE075B77E8}"/>
            </c:ext>
          </c:extLst>
        </c:ser>
        <c:dLbls>
          <c:showLegendKey val="0"/>
          <c:showVal val="0"/>
          <c:showCatName val="0"/>
          <c:showSerName val="0"/>
          <c:showPercent val="0"/>
          <c:showBubbleSize val="0"/>
        </c:dLbls>
        <c:gapWidth val="150"/>
        <c:overlap val="100"/>
        <c:axId val="463859744"/>
        <c:axId val="1"/>
      </c:barChart>
      <c:lineChart>
        <c:grouping val="standard"/>
        <c:varyColors val="0"/>
        <c:ser>
          <c:idx val="2"/>
          <c:order val="2"/>
          <c:tx>
            <c:v>Net liquidity exemption ("-" - exemption "+" - expansion of liquidity)</c:v>
          </c:tx>
          <c:spPr>
            <a:ln w="38100">
              <a:solidFill>
                <a:srgbClr val="000000"/>
              </a:solidFill>
              <a:prstDash val="solid"/>
            </a:ln>
          </c:spPr>
          <c:marker>
            <c:symbol val="none"/>
          </c:marker>
          <c:cat>
            <c:strLit>
              <c:ptCount val="7"/>
              <c:pt idx="0">
                <c:v>2006_Q1</c:v>
              </c:pt>
              <c:pt idx="1">
                <c:v>2006_Q2</c:v>
              </c:pt>
              <c:pt idx="2">
                <c:v>2006_Q3</c:v>
              </c:pt>
              <c:pt idx="3">
                <c:v>2006_Q4</c:v>
              </c:pt>
              <c:pt idx="4">
                <c:v>2004_Q1</c:v>
              </c:pt>
              <c:pt idx="5">
                <c:v>2007_Q2</c:v>
              </c:pt>
              <c:pt idx="6">
                <c:v>2007_Q3</c:v>
              </c:pt>
            </c:strLit>
          </c:cat>
          <c:val>
            <c:numLit>
              <c:formatCode>General</c:formatCode>
              <c:ptCount val="7"/>
              <c:pt idx="0">
                <c:v>73.099999999999994</c:v>
              </c:pt>
              <c:pt idx="1">
                <c:v>150.9</c:v>
              </c:pt>
              <c:pt idx="2">
                <c:v>-80.8</c:v>
              </c:pt>
              <c:pt idx="3">
                <c:v>130.1</c:v>
              </c:pt>
              <c:pt idx="4">
                <c:v>-183.6</c:v>
              </c:pt>
              <c:pt idx="5">
                <c:v>56.6</c:v>
              </c:pt>
              <c:pt idx="6">
                <c:v>-106.5</c:v>
              </c:pt>
            </c:numLit>
          </c:val>
          <c:smooth val="0"/>
          <c:extLst>
            <c:ext xmlns:c16="http://schemas.microsoft.com/office/drawing/2014/chart" uri="{C3380CC4-5D6E-409C-BE32-E72D297353CC}">
              <c16:uniqueId val="{00000002-A3C9-4788-BC7B-E3FE075B77E8}"/>
            </c:ext>
          </c:extLst>
        </c:ser>
        <c:dLbls>
          <c:showLegendKey val="0"/>
          <c:showVal val="0"/>
          <c:showCatName val="0"/>
          <c:showSerName val="0"/>
          <c:showPercent val="0"/>
          <c:showBubbleSize val="0"/>
        </c:dLbls>
        <c:marker val="1"/>
        <c:smooth val="0"/>
        <c:axId val="463859744"/>
        <c:axId val="1"/>
      </c:lineChart>
      <c:catAx>
        <c:axId val="463859744"/>
        <c:scaling>
          <c:orientation val="minMax"/>
        </c:scaling>
        <c:delete val="0"/>
        <c:axPos val="b"/>
        <c:numFmt formatCode="mmm/yy" sourceLinked="0"/>
        <c:majorTickMark val="out"/>
        <c:minorTickMark val="none"/>
        <c:tickLblPos val="low"/>
        <c:spPr>
          <a:ln w="3175">
            <a:solidFill>
              <a:srgbClr val="000000"/>
            </a:solidFill>
            <a:prstDash val="solid"/>
          </a:ln>
        </c:spPr>
        <c:txPr>
          <a:bodyPr rot="-5400000" vert="horz"/>
          <a:lstStyle/>
          <a:p>
            <a:pPr>
              <a:defRPr sz="1075"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Times New Roman"/>
                    <a:ea typeface="Times New Roman"/>
                    <a:cs typeface="Times New Roman"/>
                  </a:defRPr>
                </a:pPr>
                <a:r>
                  <a:rPr lang="ru-RU"/>
                  <a:t>млрд.тенге</a:t>
                </a:r>
              </a:p>
            </c:rich>
          </c:tx>
          <c:layout>
            <c:manualLayout>
              <c:xMode val="edge"/>
              <c:yMode val="edge"/>
              <c:x val="7.9239302694136295E-3"/>
              <c:y val="0.283132530120481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Times New Roman"/>
                <a:ea typeface="Times New Roman"/>
                <a:cs typeface="Times New Roman"/>
              </a:defRPr>
            </a:pPr>
            <a:endParaRPr lang="ru-RU"/>
          </a:p>
        </c:txPr>
        <c:crossAx val="463859744"/>
        <c:crosses val="autoZero"/>
        <c:crossBetween val="between"/>
      </c:valAx>
      <c:spPr>
        <a:no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72846042573142"/>
          <c:y val="5.5555770847946308E-2"/>
          <c:w val="0.81498922235118554"/>
          <c:h val="0.52777982305548987"/>
        </c:manualLayout>
      </c:layout>
      <c:lineChart>
        <c:grouping val="standard"/>
        <c:varyColors val="0"/>
        <c:ser>
          <c:idx val="0"/>
          <c:order val="1"/>
          <c:tx>
            <c:strRef>
              <c:f>'Figure 1.1.5'!$C$4</c:f>
              <c:strCache>
                <c:ptCount val="1"/>
                <c:pt idx="0">
                  <c:v>Aluminium</c:v>
                </c:pt>
              </c:strCache>
            </c:strRef>
          </c:tx>
          <c:spPr>
            <a:ln w="38100">
              <a:solidFill>
                <a:srgbClr val="000080"/>
              </a:solidFill>
              <a:prstDash val="solid"/>
            </a:ln>
          </c:spPr>
          <c:marker>
            <c:symbol val="none"/>
          </c:marker>
          <c:cat>
            <c:strRef>
              <c:f>'Figure 1.1.5'!$B$6:$B$74</c:f>
              <c:strCache>
                <c:ptCount val="69"/>
                <c:pt idx="0">
                  <c:v>Jan.2002</c:v>
                </c:pt>
                <c:pt idx="1">
                  <c:v>Feb.2002</c:v>
                </c:pt>
                <c:pt idx="2">
                  <c:v>March 2002</c:v>
                </c:pt>
                <c:pt idx="3">
                  <c:v>Apr.2002</c:v>
                </c:pt>
                <c:pt idx="4">
                  <c:v>May 2002</c:v>
                </c:pt>
                <c:pt idx="5">
                  <c:v>June 2002</c:v>
                </c:pt>
                <c:pt idx="6">
                  <c:v>July 2002</c:v>
                </c:pt>
                <c:pt idx="7">
                  <c:v>Aug. 2002</c:v>
                </c:pt>
                <c:pt idx="8">
                  <c:v>Sept. 2002</c:v>
                </c:pt>
                <c:pt idx="9">
                  <c:v>Oct. 2002</c:v>
                </c:pt>
                <c:pt idx="10">
                  <c:v>Nov. 2002</c:v>
                </c:pt>
                <c:pt idx="11">
                  <c:v>Dec.2002</c:v>
                </c:pt>
                <c:pt idx="12">
                  <c:v>Jan.2003</c:v>
                </c:pt>
                <c:pt idx="13">
                  <c:v>Feb.2003</c:v>
                </c:pt>
                <c:pt idx="14">
                  <c:v>March 2003</c:v>
                </c:pt>
                <c:pt idx="15">
                  <c:v>Apr.2003</c:v>
                </c:pt>
                <c:pt idx="16">
                  <c:v>May 2003</c:v>
                </c:pt>
                <c:pt idx="17">
                  <c:v>June 2003</c:v>
                </c:pt>
                <c:pt idx="18">
                  <c:v>July 2003</c:v>
                </c:pt>
                <c:pt idx="19">
                  <c:v>Aug. 2003</c:v>
                </c:pt>
                <c:pt idx="20">
                  <c:v>Sept. 2003</c:v>
                </c:pt>
                <c:pt idx="21">
                  <c:v>Oct. 2003</c:v>
                </c:pt>
                <c:pt idx="22">
                  <c:v>Nov. 2003</c:v>
                </c:pt>
                <c:pt idx="23">
                  <c:v>Dec.2003</c:v>
                </c:pt>
                <c:pt idx="24">
                  <c:v>Jan.2004</c:v>
                </c:pt>
                <c:pt idx="25">
                  <c:v>Feb.2004</c:v>
                </c:pt>
                <c:pt idx="26">
                  <c:v>March 2004</c:v>
                </c:pt>
                <c:pt idx="27">
                  <c:v>Apr.2004</c:v>
                </c:pt>
                <c:pt idx="28">
                  <c:v>May 2004</c:v>
                </c:pt>
                <c:pt idx="29">
                  <c:v>June 2004</c:v>
                </c:pt>
                <c:pt idx="30">
                  <c:v>July 2004</c:v>
                </c:pt>
                <c:pt idx="31">
                  <c:v>Aug. 2004</c:v>
                </c:pt>
                <c:pt idx="32">
                  <c:v>Sept. 2004</c:v>
                </c:pt>
                <c:pt idx="33">
                  <c:v>Oct. 2004</c:v>
                </c:pt>
                <c:pt idx="34">
                  <c:v>Nov. 2004</c:v>
                </c:pt>
                <c:pt idx="35">
                  <c:v>Dec.2004</c:v>
                </c:pt>
                <c:pt idx="36">
                  <c:v>Jan.2005</c:v>
                </c:pt>
                <c:pt idx="37">
                  <c:v>Feb.2005</c:v>
                </c:pt>
                <c:pt idx="38">
                  <c:v>March 2005</c:v>
                </c:pt>
                <c:pt idx="39">
                  <c:v>Apr.2005</c:v>
                </c:pt>
                <c:pt idx="40">
                  <c:v>May 2005</c:v>
                </c:pt>
                <c:pt idx="41">
                  <c:v>June 2005</c:v>
                </c:pt>
                <c:pt idx="42">
                  <c:v>July 2005</c:v>
                </c:pt>
                <c:pt idx="43">
                  <c:v>Aug. 2005</c:v>
                </c:pt>
                <c:pt idx="44">
                  <c:v>Sept. 2005</c:v>
                </c:pt>
                <c:pt idx="45">
                  <c:v>Oct. 2005</c:v>
                </c:pt>
                <c:pt idx="46">
                  <c:v>Nov. 2005</c:v>
                </c:pt>
                <c:pt idx="47">
                  <c:v>Dec.2005</c:v>
                </c:pt>
                <c:pt idx="48">
                  <c:v>Jan.2006</c:v>
                </c:pt>
                <c:pt idx="49">
                  <c:v>Feb.2006</c:v>
                </c:pt>
                <c:pt idx="50">
                  <c:v>March 2006</c:v>
                </c:pt>
                <c:pt idx="51">
                  <c:v>Apr.2006</c:v>
                </c:pt>
                <c:pt idx="52">
                  <c:v>May 2006</c:v>
                </c:pt>
                <c:pt idx="53">
                  <c:v>June 2006</c:v>
                </c:pt>
                <c:pt idx="54">
                  <c:v>July 2006</c:v>
                </c:pt>
                <c:pt idx="55">
                  <c:v>Aug. 2006</c:v>
                </c:pt>
                <c:pt idx="56">
                  <c:v>Sept. 2006</c:v>
                </c:pt>
                <c:pt idx="57">
                  <c:v>Oct. 2006</c:v>
                </c:pt>
                <c:pt idx="58">
                  <c:v>Nov. 2006</c:v>
                </c:pt>
                <c:pt idx="59">
                  <c:v>Dec.2006</c:v>
                </c:pt>
                <c:pt idx="60">
                  <c:v>Jan.2007</c:v>
                </c:pt>
                <c:pt idx="61">
                  <c:v>Feb.2007</c:v>
                </c:pt>
                <c:pt idx="62">
                  <c:v>March 2007</c:v>
                </c:pt>
                <c:pt idx="63">
                  <c:v>Apr.2007</c:v>
                </c:pt>
                <c:pt idx="64">
                  <c:v>May 2007</c:v>
                </c:pt>
                <c:pt idx="65">
                  <c:v>June 2007</c:v>
                </c:pt>
                <c:pt idx="66">
                  <c:v>July 2007</c:v>
                </c:pt>
                <c:pt idx="67">
                  <c:v>Aug. 2007</c:v>
                </c:pt>
                <c:pt idx="68">
                  <c:v>Sept. 2007</c:v>
                </c:pt>
              </c:strCache>
            </c:strRef>
          </c:cat>
          <c:val>
            <c:numRef>
              <c:f>'Figure 1.1.5'!$C$6:$C$74</c:f>
              <c:numCache>
                <c:formatCode>0.00</c:formatCode>
                <c:ptCount val="69"/>
                <c:pt idx="0">
                  <c:v>1371.363636</c:v>
                </c:pt>
                <c:pt idx="1">
                  <c:v>1371.08</c:v>
                </c:pt>
                <c:pt idx="2">
                  <c:v>1404.9849999999999</c:v>
                </c:pt>
                <c:pt idx="3">
                  <c:v>1370.385714</c:v>
                </c:pt>
                <c:pt idx="4">
                  <c:v>1344.427273</c:v>
                </c:pt>
                <c:pt idx="5">
                  <c:v>1356.9333329999999</c:v>
                </c:pt>
                <c:pt idx="6">
                  <c:v>1337.865217</c:v>
                </c:pt>
                <c:pt idx="7">
                  <c:v>1293.357143</c:v>
                </c:pt>
                <c:pt idx="8">
                  <c:v>1301.7</c:v>
                </c:pt>
                <c:pt idx="9">
                  <c:v>1311.4608700000001</c:v>
                </c:pt>
                <c:pt idx="10">
                  <c:v>1373.2666670000001</c:v>
                </c:pt>
                <c:pt idx="11">
                  <c:v>1375.861905</c:v>
                </c:pt>
                <c:pt idx="12">
                  <c:v>1379.2909090000001</c:v>
                </c:pt>
                <c:pt idx="13">
                  <c:v>1421.5550000000001</c:v>
                </c:pt>
                <c:pt idx="14">
                  <c:v>1386.5476189999999</c:v>
                </c:pt>
                <c:pt idx="15">
                  <c:v>1334.32</c:v>
                </c:pt>
                <c:pt idx="16">
                  <c:v>1400.415</c:v>
                </c:pt>
                <c:pt idx="17">
                  <c:v>1410.5380950000001</c:v>
                </c:pt>
                <c:pt idx="18">
                  <c:v>1440.904348</c:v>
                </c:pt>
                <c:pt idx="19">
                  <c:v>1457.24</c:v>
                </c:pt>
                <c:pt idx="20">
                  <c:v>1416.5954549999999</c:v>
                </c:pt>
                <c:pt idx="21">
                  <c:v>1477.247826</c:v>
                </c:pt>
                <c:pt idx="22">
                  <c:v>1511.6</c:v>
                </c:pt>
                <c:pt idx="23">
                  <c:v>1557.7785710000001</c:v>
                </c:pt>
                <c:pt idx="24">
                  <c:v>1608.892857</c:v>
                </c:pt>
                <c:pt idx="25">
                  <c:v>1685.2249999999999</c:v>
                </c:pt>
                <c:pt idx="26">
                  <c:v>1657.3543480000001</c:v>
                </c:pt>
                <c:pt idx="27">
                  <c:v>1731.68</c:v>
                </c:pt>
                <c:pt idx="28">
                  <c:v>1625.273684</c:v>
                </c:pt>
                <c:pt idx="29">
                  <c:v>1682.0409090000001</c:v>
                </c:pt>
                <c:pt idx="30">
                  <c:v>1707.8681819999999</c:v>
                </c:pt>
                <c:pt idx="31">
                  <c:v>1692.1</c:v>
                </c:pt>
                <c:pt idx="32">
                  <c:v>1731.022727</c:v>
                </c:pt>
                <c:pt idx="33">
                  <c:v>1830.366667</c:v>
                </c:pt>
                <c:pt idx="34">
                  <c:v>1817.35</c:v>
                </c:pt>
                <c:pt idx="35">
                  <c:v>1852.92381</c:v>
                </c:pt>
                <c:pt idx="36">
                  <c:v>1836.21</c:v>
                </c:pt>
                <c:pt idx="37">
                  <c:v>1882.8</c:v>
                </c:pt>
                <c:pt idx="38">
                  <c:v>1987.5190480000001</c:v>
                </c:pt>
                <c:pt idx="39">
                  <c:v>1892.0095240000001</c:v>
                </c:pt>
                <c:pt idx="40">
                  <c:v>1741.45</c:v>
                </c:pt>
                <c:pt idx="41">
                  <c:v>1731.943182</c:v>
                </c:pt>
                <c:pt idx="42">
                  <c:v>1783.2619050000001</c:v>
                </c:pt>
                <c:pt idx="43">
                  <c:v>1871.272727</c:v>
                </c:pt>
                <c:pt idx="44">
                  <c:v>1837.693182</c:v>
                </c:pt>
                <c:pt idx="45">
                  <c:v>1934.142857</c:v>
                </c:pt>
                <c:pt idx="46">
                  <c:v>2056.9704550000001</c:v>
                </c:pt>
                <c:pt idx="47">
                  <c:v>2250.9</c:v>
                </c:pt>
                <c:pt idx="48">
                  <c:v>2383.302381</c:v>
                </c:pt>
                <c:pt idx="49">
                  <c:v>2453.375</c:v>
                </c:pt>
                <c:pt idx="50">
                  <c:v>2432.4782610000002</c:v>
                </c:pt>
                <c:pt idx="51">
                  <c:v>2623.8583330000001</c:v>
                </c:pt>
                <c:pt idx="52">
                  <c:v>2852.0714290000001</c:v>
                </c:pt>
                <c:pt idx="53">
                  <c:v>2490.9545450000001</c:v>
                </c:pt>
                <c:pt idx="54">
                  <c:v>2511.833333</c:v>
                </c:pt>
                <c:pt idx="55">
                  <c:v>2461.5522729999998</c:v>
                </c:pt>
                <c:pt idx="56">
                  <c:v>2484.380952</c:v>
                </c:pt>
                <c:pt idx="57">
                  <c:v>2657.147727</c:v>
                </c:pt>
                <c:pt idx="58">
                  <c:v>2702.136364</c:v>
                </c:pt>
                <c:pt idx="59">
                  <c:v>2823.671053</c:v>
                </c:pt>
                <c:pt idx="60">
                  <c:v>2799.0590910000001</c:v>
                </c:pt>
                <c:pt idx="61">
                  <c:v>2839.05</c:v>
                </c:pt>
                <c:pt idx="62">
                  <c:v>2757.0795450000001</c:v>
                </c:pt>
                <c:pt idx="63">
                  <c:v>2817.0526319999999</c:v>
                </c:pt>
                <c:pt idx="64">
                  <c:v>2804.6047619999999</c:v>
                </c:pt>
                <c:pt idx="65">
                  <c:v>2681.3095239999998</c:v>
                </c:pt>
                <c:pt idx="66">
                  <c:v>2738.090909</c:v>
                </c:pt>
                <c:pt idx="67">
                  <c:v>2512.602273</c:v>
                </c:pt>
                <c:pt idx="68">
                  <c:v>2394.9625000000001</c:v>
                </c:pt>
              </c:numCache>
            </c:numRef>
          </c:val>
          <c:smooth val="0"/>
          <c:extLst>
            <c:ext xmlns:c16="http://schemas.microsoft.com/office/drawing/2014/chart" uri="{C3380CC4-5D6E-409C-BE32-E72D297353CC}">
              <c16:uniqueId val="{00000000-BBF6-4B41-8B06-5C4AA8376CC6}"/>
            </c:ext>
          </c:extLst>
        </c:ser>
        <c:ser>
          <c:idx val="1"/>
          <c:order val="2"/>
          <c:tx>
            <c:strRef>
              <c:f>'Figure 1.1.5'!$D$4</c:f>
              <c:strCache>
                <c:ptCount val="1"/>
                <c:pt idx="0">
                  <c:v>Cooper</c:v>
                </c:pt>
              </c:strCache>
            </c:strRef>
          </c:tx>
          <c:spPr>
            <a:ln w="38100">
              <a:solidFill>
                <a:srgbClr val="008000"/>
              </a:solidFill>
              <a:prstDash val="solid"/>
            </a:ln>
          </c:spPr>
          <c:marker>
            <c:symbol val="none"/>
          </c:marker>
          <c:cat>
            <c:strRef>
              <c:f>'Figure 1.1.5'!$B$6:$B$74</c:f>
              <c:strCache>
                <c:ptCount val="69"/>
                <c:pt idx="0">
                  <c:v>Jan.2002</c:v>
                </c:pt>
                <c:pt idx="1">
                  <c:v>Feb.2002</c:v>
                </c:pt>
                <c:pt idx="2">
                  <c:v>March 2002</c:v>
                </c:pt>
                <c:pt idx="3">
                  <c:v>Apr.2002</c:v>
                </c:pt>
                <c:pt idx="4">
                  <c:v>May 2002</c:v>
                </c:pt>
                <c:pt idx="5">
                  <c:v>June 2002</c:v>
                </c:pt>
                <c:pt idx="6">
                  <c:v>July 2002</c:v>
                </c:pt>
                <c:pt idx="7">
                  <c:v>Aug. 2002</c:v>
                </c:pt>
                <c:pt idx="8">
                  <c:v>Sept. 2002</c:v>
                </c:pt>
                <c:pt idx="9">
                  <c:v>Oct. 2002</c:v>
                </c:pt>
                <c:pt idx="10">
                  <c:v>Nov. 2002</c:v>
                </c:pt>
                <c:pt idx="11">
                  <c:v>Dec.2002</c:v>
                </c:pt>
                <c:pt idx="12">
                  <c:v>Jan.2003</c:v>
                </c:pt>
                <c:pt idx="13">
                  <c:v>Feb.2003</c:v>
                </c:pt>
                <c:pt idx="14">
                  <c:v>March 2003</c:v>
                </c:pt>
                <c:pt idx="15">
                  <c:v>Apr.2003</c:v>
                </c:pt>
                <c:pt idx="16">
                  <c:v>May 2003</c:v>
                </c:pt>
                <c:pt idx="17">
                  <c:v>June 2003</c:v>
                </c:pt>
                <c:pt idx="18">
                  <c:v>July 2003</c:v>
                </c:pt>
                <c:pt idx="19">
                  <c:v>Aug. 2003</c:v>
                </c:pt>
                <c:pt idx="20">
                  <c:v>Sept. 2003</c:v>
                </c:pt>
                <c:pt idx="21">
                  <c:v>Oct. 2003</c:v>
                </c:pt>
                <c:pt idx="22">
                  <c:v>Nov. 2003</c:v>
                </c:pt>
                <c:pt idx="23">
                  <c:v>Dec.2003</c:v>
                </c:pt>
                <c:pt idx="24">
                  <c:v>Jan.2004</c:v>
                </c:pt>
                <c:pt idx="25">
                  <c:v>Feb.2004</c:v>
                </c:pt>
                <c:pt idx="26">
                  <c:v>March 2004</c:v>
                </c:pt>
                <c:pt idx="27">
                  <c:v>Apr.2004</c:v>
                </c:pt>
                <c:pt idx="28">
                  <c:v>May 2004</c:v>
                </c:pt>
                <c:pt idx="29">
                  <c:v>June 2004</c:v>
                </c:pt>
                <c:pt idx="30">
                  <c:v>July 2004</c:v>
                </c:pt>
                <c:pt idx="31">
                  <c:v>Aug. 2004</c:v>
                </c:pt>
                <c:pt idx="32">
                  <c:v>Sept. 2004</c:v>
                </c:pt>
                <c:pt idx="33">
                  <c:v>Oct. 2004</c:v>
                </c:pt>
                <c:pt idx="34">
                  <c:v>Nov. 2004</c:v>
                </c:pt>
                <c:pt idx="35">
                  <c:v>Dec.2004</c:v>
                </c:pt>
                <c:pt idx="36">
                  <c:v>Jan.2005</c:v>
                </c:pt>
                <c:pt idx="37">
                  <c:v>Feb.2005</c:v>
                </c:pt>
                <c:pt idx="38">
                  <c:v>March 2005</c:v>
                </c:pt>
                <c:pt idx="39">
                  <c:v>Apr.2005</c:v>
                </c:pt>
                <c:pt idx="40">
                  <c:v>May 2005</c:v>
                </c:pt>
                <c:pt idx="41">
                  <c:v>June 2005</c:v>
                </c:pt>
                <c:pt idx="42">
                  <c:v>July 2005</c:v>
                </c:pt>
                <c:pt idx="43">
                  <c:v>Aug. 2005</c:v>
                </c:pt>
                <c:pt idx="44">
                  <c:v>Sept. 2005</c:v>
                </c:pt>
                <c:pt idx="45">
                  <c:v>Oct. 2005</c:v>
                </c:pt>
                <c:pt idx="46">
                  <c:v>Nov. 2005</c:v>
                </c:pt>
                <c:pt idx="47">
                  <c:v>Dec.2005</c:v>
                </c:pt>
                <c:pt idx="48">
                  <c:v>Jan.2006</c:v>
                </c:pt>
                <c:pt idx="49">
                  <c:v>Feb.2006</c:v>
                </c:pt>
                <c:pt idx="50">
                  <c:v>March 2006</c:v>
                </c:pt>
                <c:pt idx="51">
                  <c:v>Apr.2006</c:v>
                </c:pt>
                <c:pt idx="52">
                  <c:v>May 2006</c:v>
                </c:pt>
                <c:pt idx="53">
                  <c:v>June 2006</c:v>
                </c:pt>
                <c:pt idx="54">
                  <c:v>July 2006</c:v>
                </c:pt>
                <c:pt idx="55">
                  <c:v>Aug. 2006</c:v>
                </c:pt>
                <c:pt idx="56">
                  <c:v>Sept. 2006</c:v>
                </c:pt>
                <c:pt idx="57">
                  <c:v>Oct. 2006</c:v>
                </c:pt>
                <c:pt idx="58">
                  <c:v>Nov. 2006</c:v>
                </c:pt>
                <c:pt idx="59">
                  <c:v>Dec.2006</c:v>
                </c:pt>
                <c:pt idx="60">
                  <c:v>Jan.2007</c:v>
                </c:pt>
                <c:pt idx="61">
                  <c:v>Feb.2007</c:v>
                </c:pt>
                <c:pt idx="62">
                  <c:v>March 2007</c:v>
                </c:pt>
                <c:pt idx="63">
                  <c:v>Apr.2007</c:v>
                </c:pt>
                <c:pt idx="64">
                  <c:v>May 2007</c:v>
                </c:pt>
                <c:pt idx="65">
                  <c:v>June 2007</c:v>
                </c:pt>
                <c:pt idx="66">
                  <c:v>July 2007</c:v>
                </c:pt>
                <c:pt idx="67">
                  <c:v>Aug. 2007</c:v>
                </c:pt>
                <c:pt idx="68">
                  <c:v>Sept. 2007</c:v>
                </c:pt>
              </c:strCache>
            </c:strRef>
          </c:cat>
          <c:val>
            <c:numRef>
              <c:f>'Figure 1.1.5'!$D$6:$D$74</c:f>
              <c:numCache>
                <c:formatCode>0.00</c:formatCode>
                <c:ptCount val="69"/>
                <c:pt idx="0">
                  <c:v>1508.227273</c:v>
                </c:pt>
                <c:pt idx="1">
                  <c:v>1561.3675000000001</c:v>
                </c:pt>
                <c:pt idx="2">
                  <c:v>1607.3924999999999</c:v>
                </c:pt>
                <c:pt idx="3">
                  <c:v>1588.5714290000001</c:v>
                </c:pt>
                <c:pt idx="4">
                  <c:v>1597.022727</c:v>
                </c:pt>
                <c:pt idx="5">
                  <c:v>1650.5944440000001</c:v>
                </c:pt>
                <c:pt idx="6">
                  <c:v>1588.2847830000001</c:v>
                </c:pt>
                <c:pt idx="7">
                  <c:v>1482.916667</c:v>
                </c:pt>
                <c:pt idx="8">
                  <c:v>1478.9333329999999</c:v>
                </c:pt>
                <c:pt idx="9">
                  <c:v>1486.1717389999999</c:v>
                </c:pt>
                <c:pt idx="10">
                  <c:v>1581.0357140000001</c:v>
                </c:pt>
                <c:pt idx="11">
                  <c:v>1592.9642859999999</c:v>
                </c:pt>
                <c:pt idx="12">
                  <c:v>1650.3113639999999</c:v>
                </c:pt>
                <c:pt idx="13">
                  <c:v>1682.145</c:v>
                </c:pt>
                <c:pt idx="14">
                  <c:v>1655.692857</c:v>
                </c:pt>
                <c:pt idx="15">
                  <c:v>1587.8675000000001</c:v>
                </c:pt>
                <c:pt idx="16">
                  <c:v>1651.1</c:v>
                </c:pt>
                <c:pt idx="17">
                  <c:v>1685.107143</c:v>
                </c:pt>
                <c:pt idx="18">
                  <c:v>1712.8260869999999</c:v>
                </c:pt>
                <c:pt idx="19">
                  <c:v>1756.7249999999999</c:v>
                </c:pt>
                <c:pt idx="20">
                  <c:v>1789.6704549999999</c:v>
                </c:pt>
                <c:pt idx="21">
                  <c:v>1925.582609</c:v>
                </c:pt>
                <c:pt idx="22">
                  <c:v>2053.2750000000001</c:v>
                </c:pt>
                <c:pt idx="23">
                  <c:v>2202.0357140000001</c:v>
                </c:pt>
                <c:pt idx="24">
                  <c:v>2421.4761899999999</c:v>
                </c:pt>
                <c:pt idx="25">
                  <c:v>2751.7175000000002</c:v>
                </c:pt>
                <c:pt idx="26">
                  <c:v>3000.2826089999999</c:v>
                </c:pt>
                <c:pt idx="27">
                  <c:v>2926.9749999999999</c:v>
                </c:pt>
                <c:pt idx="28">
                  <c:v>2728.463158</c:v>
                </c:pt>
                <c:pt idx="29">
                  <c:v>2689.054545</c:v>
                </c:pt>
                <c:pt idx="30">
                  <c:v>2816.8</c:v>
                </c:pt>
                <c:pt idx="31">
                  <c:v>2844.2047619999998</c:v>
                </c:pt>
                <c:pt idx="32">
                  <c:v>2903.1727270000001</c:v>
                </c:pt>
                <c:pt idx="33">
                  <c:v>3009.4047620000001</c:v>
                </c:pt>
                <c:pt idx="34">
                  <c:v>3130.3090910000001</c:v>
                </c:pt>
                <c:pt idx="35">
                  <c:v>3139.7857140000001</c:v>
                </c:pt>
                <c:pt idx="36">
                  <c:v>3168.1</c:v>
                </c:pt>
                <c:pt idx="37">
                  <c:v>3247.1</c:v>
                </c:pt>
                <c:pt idx="38">
                  <c:v>3378.9047620000001</c:v>
                </c:pt>
                <c:pt idx="39">
                  <c:v>3389.8095239999998</c:v>
                </c:pt>
                <c:pt idx="40">
                  <c:v>3241.9</c:v>
                </c:pt>
                <c:pt idx="41">
                  <c:v>3529.727273</c:v>
                </c:pt>
                <c:pt idx="42">
                  <c:v>3608.4761899999999</c:v>
                </c:pt>
                <c:pt idx="43">
                  <c:v>3791.909091</c:v>
                </c:pt>
                <c:pt idx="44">
                  <c:v>3850.659091</c:v>
                </c:pt>
                <c:pt idx="45">
                  <c:v>4056.166667</c:v>
                </c:pt>
                <c:pt idx="46">
                  <c:v>4278.1590910000004</c:v>
                </c:pt>
                <c:pt idx="47">
                  <c:v>4577.0249999999996</c:v>
                </c:pt>
                <c:pt idx="48">
                  <c:v>4743.8619049999998</c:v>
                </c:pt>
                <c:pt idx="49">
                  <c:v>4974.9750000000004</c:v>
                </c:pt>
                <c:pt idx="50">
                  <c:v>5123.6739129999996</c:v>
                </c:pt>
                <c:pt idx="51">
                  <c:v>6404.4444439999997</c:v>
                </c:pt>
                <c:pt idx="52">
                  <c:v>8059.1904759999998</c:v>
                </c:pt>
                <c:pt idx="53">
                  <c:v>7222.7727269999996</c:v>
                </c:pt>
                <c:pt idx="54">
                  <c:v>7726.7380949999997</c:v>
                </c:pt>
                <c:pt idx="55">
                  <c:v>7690.25</c:v>
                </c:pt>
                <c:pt idx="56">
                  <c:v>7622.6428569999998</c:v>
                </c:pt>
                <c:pt idx="57">
                  <c:v>7497.4090910000004</c:v>
                </c:pt>
                <c:pt idx="58">
                  <c:v>7029.2954550000004</c:v>
                </c:pt>
                <c:pt idx="59">
                  <c:v>6680.9736839999996</c:v>
                </c:pt>
                <c:pt idx="60">
                  <c:v>5689.3409089999996</c:v>
                </c:pt>
                <c:pt idx="61">
                  <c:v>5718.15</c:v>
                </c:pt>
                <c:pt idx="62">
                  <c:v>6465.2954550000004</c:v>
                </c:pt>
                <c:pt idx="63">
                  <c:v>7753.3421049999997</c:v>
                </c:pt>
                <c:pt idx="64">
                  <c:v>7677.9523810000001</c:v>
                </c:pt>
                <c:pt idx="65">
                  <c:v>7514.2380949999997</c:v>
                </c:pt>
                <c:pt idx="66">
                  <c:v>7980.931818</c:v>
                </c:pt>
                <c:pt idx="67">
                  <c:v>7500.2045449999996</c:v>
                </c:pt>
                <c:pt idx="68">
                  <c:v>7671.35</c:v>
                </c:pt>
              </c:numCache>
            </c:numRef>
          </c:val>
          <c:smooth val="0"/>
          <c:extLst>
            <c:ext xmlns:c16="http://schemas.microsoft.com/office/drawing/2014/chart" uri="{C3380CC4-5D6E-409C-BE32-E72D297353CC}">
              <c16:uniqueId val="{00000001-BBF6-4B41-8B06-5C4AA8376CC6}"/>
            </c:ext>
          </c:extLst>
        </c:ser>
        <c:ser>
          <c:idx val="2"/>
          <c:order val="3"/>
          <c:tx>
            <c:strRef>
              <c:f>'Figure 1.1.5'!$F$4</c:f>
              <c:strCache>
                <c:ptCount val="1"/>
                <c:pt idx="0">
                  <c:v>Zink</c:v>
                </c:pt>
              </c:strCache>
            </c:strRef>
          </c:tx>
          <c:spPr>
            <a:ln w="38100">
              <a:solidFill>
                <a:srgbClr val="00CCFF"/>
              </a:solidFill>
              <a:prstDash val="solid"/>
            </a:ln>
          </c:spPr>
          <c:marker>
            <c:symbol val="none"/>
          </c:marker>
          <c:cat>
            <c:strRef>
              <c:f>'Figure 1.1.5'!$B$6:$B$74</c:f>
              <c:strCache>
                <c:ptCount val="69"/>
                <c:pt idx="0">
                  <c:v>Jan.2002</c:v>
                </c:pt>
                <c:pt idx="1">
                  <c:v>Feb.2002</c:v>
                </c:pt>
                <c:pt idx="2">
                  <c:v>March 2002</c:v>
                </c:pt>
                <c:pt idx="3">
                  <c:v>Apr.2002</c:v>
                </c:pt>
                <c:pt idx="4">
                  <c:v>May 2002</c:v>
                </c:pt>
                <c:pt idx="5">
                  <c:v>June 2002</c:v>
                </c:pt>
                <c:pt idx="6">
                  <c:v>July 2002</c:v>
                </c:pt>
                <c:pt idx="7">
                  <c:v>Aug. 2002</c:v>
                </c:pt>
                <c:pt idx="8">
                  <c:v>Sept. 2002</c:v>
                </c:pt>
                <c:pt idx="9">
                  <c:v>Oct. 2002</c:v>
                </c:pt>
                <c:pt idx="10">
                  <c:v>Nov. 2002</c:v>
                </c:pt>
                <c:pt idx="11">
                  <c:v>Dec.2002</c:v>
                </c:pt>
                <c:pt idx="12">
                  <c:v>Jan.2003</c:v>
                </c:pt>
                <c:pt idx="13">
                  <c:v>Feb.2003</c:v>
                </c:pt>
                <c:pt idx="14">
                  <c:v>March 2003</c:v>
                </c:pt>
                <c:pt idx="15">
                  <c:v>Apr.2003</c:v>
                </c:pt>
                <c:pt idx="16">
                  <c:v>May 2003</c:v>
                </c:pt>
                <c:pt idx="17">
                  <c:v>June 2003</c:v>
                </c:pt>
                <c:pt idx="18">
                  <c:v>July 2003</c:v>
                </c:pt>
                <c:pt idx="19">
                  <c:v>Aug. 2003</c:v>
                </c:pt>
                <c:pt idx="20">
                  <c:v>Sept. 2003</c:v>
                </c:pt>
                <c:pt idx="21">
                  <c:v>Oct. 2003</c:v>
                </c:pt>
                <c:pt idx="22">
                  <c:v>Nov. 2003</c:v>
                </c:pt>
                <c:pt idx="23">
                  <c:v>Dec.2003</c:v>
                </c:pt>
                <c:pt idx="24">
                  <c:v>Jan.2004</c:v>
                </c:pt>
                <c:pt idx="25">
                  <c:v>Feb.2004</c:v>
                </c:pt>
                <c:pt idx="26">
                  <c:v>March 2004</c:v>
                </c:pt>
                <c:pt idx="27">
                  <c:v>Apr.2004</c:v>
                </c:pt>
                <c:pt idx="28">
                  <c:v>May 2004</c:v>
                </c:pt>
                <c:pt idx="29">
                  <c:v>June 2004</c:v>
                </c:pt>
                <c:pt idx="30">
                  <c:v>July 2004</c:v>
                </c:pt>
                <c:pt idx="31">
                  <c:v>Aug. 2004</c:v>
                </c:pt>
                <c:pt idx="32">
                  <c:v>Sept. 2004</c:v>
                </c:pt>
                <c:pt idx="33">
                  <c:v>Oct. 2004</c:v>
                </c:pt>
                <c:pt idx="34">
                  <c:v>Nov. 2004</c:v>
                </c:pt>
                <c:pt idx="35">
                  <c:v>Dec.2004</c:v>
                </c:pt>
                <c:pt idx="36">
                  <c:v>Jan.2005</c:v>
                </c:pt>
                <c:pt idx="37">
                  <c:v>Feb.2005</c:v>
                </c:pt>
                <c:pt idx="38">
                  <c:v>March 2005</c:v>
                </c:pt>
                <c:pt idx="39">
                  <c:v>Apr.2005</c:v>
                </c:pt>
                <c:pt idx="40">
                  <c:v>May 2005</c:v>
                </c:pt>
                <c:pt idx="41">
                  <c:v>June 2005</c:v>
                </c:pt>
                <c:pt idx="42">
                  <c:v>July 2005</c:v>
                </c:pt>
                <c:pt idx="43">
                  <c:v>Aug. 2005</c:v>
                </c:pt>
                <c:pt idx="44">
                  <c:v>Sept. 2005</c:v>
                </c:pt>
                <c:pt idx="45">
                  <c:v>Oct. 2005</c:v>
                </c:pt>
                <c:pt idx="46">
                  <c:v>Nov. 2005</c:v>
                </c:pt>
                <c:pt idx="47">
                  <c:v>Dec.2005</c:v>
                </c:pt>
                <c:pt idx="48">
                  <c:v>Jan.2006</c:v>
                </c:pt>
                <c:pt idx="49">
                  <c:v>Feb.2006</c:v>
                </c:pt>
                <c:pt idx="50">
                  <c:v>March 2006</c:v>
                </c:pt>
                <c:pt idx="51">
                  <c:v>Apr.2006</c:v>
                </c:pt>
                <c:pt idx="52">
                  <c:v>May 2006</c:v>
                </c:pt>
                <c:pt idx="53">
                  <c:v>June 2006</c:v>
                </c:pt>
                <c:pt idx="54">
                  <c:v>July 2006</c:v>
                </c:pt>
                <c:pt idx="55">
                  <c:v>Aug. 2006</c:v>
                </c:pt>
                <c:pt idx="56">
                  <c:v>Sept. 2006</c:v>
                </c:pt>
                <c:pt idx="57">
                  <c:v>Oct. 2006</c:v>
                </c:pt>
                <c:pt idx="58">
                  <c:v>Nov. 2006</c:v>
                </c:pt>
                <c:pt idx="59">
                  <c:v>Dec.2006</c:v>
                </c:pt>
                <c:pt idx="60">
                  <c:v>Jan.2007</c:v>
                </c:pt>
                <c:pt idx="61">
                  <c:v>Feb.2007</c:v>
                </c:pt>
                <c:pt idx="62">
                  <c:v>March 2007</c:v>
                </c:pt>
                <c:pt idx="63">
                  <c:v>Apr.2007</c:v>
                </c:pt>
                <c:pt idx="64">
                  <c:v>May 2007</c:v>
                </c:pt>
                <c:pt idx="65">
                  <c:v>June 2007</c:v>
                </c:pt>
                <c:pt idx="66">
                  <c:v>July 2007</c:v>
                </c:pt>
                <c:pt idx="67">
                  <c:v>Aug. 2007</c:v>
                </c:pt>
                <c:pt idx="68">
                  <c:v>Sept. 2007</c:v>
                </c:pt>
              </c:strCache>
            </c:strRef>
          </c:cat>
          <c:val>
            <c:numRef>
              <c:f>'Figure 1.1.5'!$F$6:$F$74</c:f>
              <c:numCache>
                <c:formatCode>0.00</c:formatCode>
                <c:ptCount val="69"/>
                <c:pt idx="0">
                  <c:v>794.19545449999998</c:v>
                </c:pt>
                <c:pt idx="1">
                  <c:v>773.47</c:v>
                </c:pt>
                <c:pt idx="2">
                  <c:v>819.995</c:v>
                </c:pt>
                <c:pt idx="3">
                  <c:v>807.57619050000005</c:v>
                </c:pt>
                <c:pt idx="4">
                  <c:v>768.25</c:v>
                </c:pt>
                <c:pt idx="5">
                  <c:v>769.42222219999996</c:v>
                </c:pt>
                <c:pt idx="6">
                  <c:v>795.01304349999998</c:v>
                </c:pt>
                <c:pt idx="7">
                  <c:v>748.80952379999997</c:v>
                </c:pt>
                <c:pt idx="8">
                  <c:v>756.17619049999996</c:v>
                </c:pt>
                <c:pt idx="9">
                  <c:v>755.08695650000004</c:v>
                </c:pt>
                <c:pt idx="10">
                  <c:v>764.56666670000004</c:v>
                </c:pt>
                <c:pt idx="11">
                  <c:v>794.26190480000002</c:v>
                </c:pt>
                <c:pt idx="12">
                  <c:v>782.34090909999998</c:v>
                </c:pt>
                <c:pt idx="13">
                  <c:v>785.66499999999996</c:v>
                </c:pt>
                <c:pt idx="14">
                  <c:v>790.32857139999999</c:v>
                </c:pt>
                <c:pt idx="15">
                  <c:v>756.75</c:v>
                </c:pt>
                <c:pt idx="16">
                  <c:v>776.11500000000001</c:v>
                </c:pt>
                <c:pt idx="17">
                  <c:v>790.6619048</c:v>
                </c:pt>
                <c:pt idx="18">
                  <c:v>828.5</c:v>
                </c:pt>
                <c:pt idx="19">
                  <c:v>815.2</c:v>
                </c:pt>
                <c:pt idx="20">
                  <c:v>818.9409091</c:v>
                </c:pt>
                <c:pt idx="21">
                  <c:v>900.10434780000003</c:v>
                </c:pt>
                <c:pt idx="22">
                  <c:v>914.23500000000001</c:v>
                </c:pt>
                <c:pt idx="23">
                  <c:v>976.75714289999996</c:v>
                </c:pt>
                <c:pt idx="24">
                  <c:v>1015.888095</c:v>
                </c:pt>
                <c:pt idx="25">
                  <c:v>1085.7874999999999</c:v>
                </c:pt>
                <c:pt idx="26">
                  <c:v>1101.795652</c:v>
                </c:pt>
                <c:pt idx="27">
                  <c:v>1028.9124999999999</c:v>
                </c:pt>
                <c:pt idx="28">
                  <c:v>1030.9789470000001</c:v>
                </c:pt>
                <c:pt idx="29">
                  <c:v>1018.863636</c:v>
                </c:pt>
                <c:pt idx="30">
                  <c:v>988.10454549999997</c:v>
                </c:pt>
                <c:pt idx="31">
                  <c:v>976.8</c:v>
                </c:pt>
                <c:pt idx="32">
                  <c:v>980.02727270000003</c:v>
                </c:pt>
                <c:pt idx="33">
                  <c:v>1066.9523810000001</c:v>
                </c:pt>
                <c:pt idx="34">
                  <c:v>1100.231818</c:v>
                </c:pt>
                <c:pt idx="35">
                  <c:v>1182.138095</c:v>
                </c:pt>
                <c:pt idx="36">
                  <c:v>1245.55</c:v>
                </c:pt>
                <c:pt idx="37">
                  <c:v>1323.105</c:v>
                </c:pt>
                <c:pt idx="38">
                  <c:v>1373.9571430000001</c:v>
                </c:pt>
                <c:pt idx="39">
                  <c:v>1297.809524</c:v>
                </c:pt>
                <c:pt idx="40">
                  <c:v>1245.5350000000001</c:v>
                </c:pt>
                <c:pt idx="41">
                  <c:v>1273.1181819999999</c:v>
                </c:pt>
                <c:pt idx="42">
                  <c:v>1196.857143</c:v>
                </c:pt>
                <c:pt idx="43">
                  <c:v>1300.75</c:v>
                </c:pt>
                <c:pt idx="44">
                  <c:v>1396.663636</c:v>
                </c:pt>
                <c:pt idx="45">
                  <c:v>1483.2190479999999</c:v>
                </c:pt>
                <c:pt idx="46">
                  <c:v>1610.65</c:v>
                </c:pt>
                <c:pt idx="47">
                  <c:v>1819.355</c:v>
                </c:pt>
                <c:pt idx="48">
                  <c:v>2091.7666669999999</c:v>
                </c:pt>
                <c:pt idx="49">
                  <c:v>2219.7449999999999</c:v>
                </c:pt>
                <c:pt idx="50">
                  <c:v>2427.6565220000002</c:v>
                </c:pt>
                <c:pt idx="51">
                  <c:v>3068.3388890000001</c:v>
                </c:pt>
                <c:pt idx="52">
                  <c:v>3544.6428569999998</c:v>
                </c:pt>
                <c:pt idx="53">
                  <c:v>3197.590909</c:v>
                </c:pt>
                <c:pt idx="54">
                  <c:v>3320.7380950000002</c:v>
                </c:pt>
                <c:pt idx="55">
                  <c:v>3339.965909</c:v>
                </c:pt>
                <c:pt idx="56">
                  <c:v>3394.0595239999998</c:v>
                </c:pt>
                <c:pt idx="57">
                  <c:v>3829.602273</c:v>
                </c:pt>
                <c:pt idx="58">
                  <c:v>4378.613636</c:v>
                </c:pt>
                <c:pt idx="59">
                  <c:v>4381.4473680000001</c:v>
                </c:pt>
                <c:pt idx="60">
                  <c:v>3784.863636</c:v>
                </c:pt>
                <c:pt idx="61">
                  <c:v>3321.375</c:v>
                </c:pt>
                <c:pt idx="62">
                  <c:v>3256.181818</c:v>
                </c:pt>
                <c:pt idx="63">
                  <c:v>3566.8552629999999</c:v>
                </c:pt>
                <c:pt idx="64">
                  <c:v>3847.5238100000001</c:v>
                </c:pt>
                <c:pt idx="65">
                  <c:v>3628.6547620000001</c:v>
                </c:pt>
                <c:pt idx="66">
                  <c:v>3546.2954549999999</c:v>
                </c:pt>
                <c:pt idx="67">
                  <c:v>3244.1704549999999</c:v>
                </c:pt>
                <c:pt idx="68">
                  <c:v>2887.6</c:v>
                </c:pt>
              </c:numCache>
            </c:numRef>
          </c:val>
          <c:smooth val="0"/>
          <c:extLst>
            <c:ext xmlns:c16="http://schemas.microsoft.com/office/drawing/2014/chart" uri="{C3380CC4-5D6E-409C-BE32-E72D297353CC}">
              <c16:uniqueId val="{00000002-BBF6-4B41-8B06-5C4AA8376CC6}"/>
            </c:ext>
          </c:extLst>
        </c:ser>
        <c:dLbls>
          <c:showLegendKey val="0"/>
          <c:showVal val="0"/>
          <c:showCatName val="0"/>
          <c:showSerName val="0"/>
          <c:showPercent val="0"/>
          <c:showBubbleSize val="0"/>
        </c:dLbls>
        <c:marker val="1"/>
        <c:smooth val="0"/>
        <c:axId val="470566664"/>
        <c:axId val="1"/>
      </c:lineChart>
      <c:lineChart>
        <c:grouping val="standard"/>
        <c:varyColors val="0"/>
        <c:ser>
          <c:idx val="3"/>
          <c:order val="0"/>
          <c:tx>
            <c:strRef>
              <c:f>'Figure 1.1.5'!$G$4</c:f>
              <c:strCache>
                <c:ptCount val="1"/>
                <c:pt idx="0">
                  <c:v>Wheat (right axis)</c:v>
                </c:pt>
              </c:strCache>
            </c:strRef>
          </c:tx>
          <c:spPr>
            <a:ln w="38100">
              <a:solidFill>
                <a:srgbClr val="FF0000"/>
              </a:solidFill>
              <a:prstDash val="solid"/>
            </a:ln>
          </c:spPr>
          <c:marker>
            <c:symbol val="none"/>
          </c:marker>
          <c:cat>
            <c:strRef>
              <c:f>'Figure 1.1.5'!$B$6:$B$74</c:f>
              <c:strCache>
                <c:ptCount val="69"/>
                <c:pt idx="0">
                  <c:v>Jan.2002</c:v>
                </c:pt>
                <c:pt idx="1">
                  <c:v>Feb.2002</c:v>
                </c:pt>
                <c:pt idx="2">
                  <c:v>March 2002</c:v>
                </c:pt>
                <c:pt idx="3">
                  <c:v>Apr.2002</c:v>
                </c:pt>
                <c:pt idx="4">
                  <c:v>May 2002</c:v>
                </c:pt>
                <c:pt idx="5">
                  <c:v>June 2002</c:v>
                </c:pt>
                <c:pt idx="6">
                  <c:v>July 2002</c:v>
                </c:pt>
                <c:pt idx="7">
                  <c:v>Aug. 2002</c:v>
                </c:pt>
                <c:pt idx="8">
                  <c:v>Sept. 2002</c:v>
                </c:pt>
                <c:pt idx="9">
                  <c:v>Oct. 2002</c:v>
                </c:pt>
                <c:pt idx="10">
                  <c:v>Nov. 2002</c:v>
                </c:pt>
                <c:pt idx="11">
                  <c:v>Dec.2002</c:v>
                </c:pt>
                <c:pt idx="12">
                  <c:v>Jan.2003</c:v>
                </c:pt>
                <c:pt idx="13">
                  <c:v>Feb.2003</c:v>
                </c:pt>
                <c:pt idx="14">
                  <c:v>March 2003</c:v>
                </c:pt>
                <c:pt idx="15">
                  <c:v>Apr.2003</c:v>
                </c:pt>
                <c:pt idx="16">
                  <c:v>May 2003</c:v>
                </c:pt>
                <c:pt idx="17">
                  <c:v>June 2003</c:v>
                </c:pt>
                <c:pt idx="18">
                  <c:v>July 2003</c:v>
                </c:pt>
                <c:pt idx="19">
                  <c:v>Aug. 2003</c:v>
                </c:pt>
                <c:pt idx="20">
                  <c:v>Sept. 2003</c:v>
                </c:pt>
                <c:pt idx="21">
                  <c:v>Oct. 2003</c:v>
                </c:pt>
                <c:pt idx="22">
                  <c:v>Nov. 2003</c:v>
                </c:pt>
                <c:pt idx="23">
                  <c:v>Dec.2003</c:v>
                </c:pt>
                <c:pt idx="24">
                  <c:v>Jan.2004</c:v>
                </c:pt>
                <c:pt idx="25">
                  <c:v>Feb.2004</c:v>
                </c:pt>
                <c:pt idx="26">
                  <c:v>March 2004</c:v>
                </c:pt>
                <c:pt idx="27">
                  <c:v>Apr.2004</c:v>
                </c:pt>
                <c:pt idx="28">
                  <c:v>May 2004</c:v>
                </c:pt>
                <c:pt idx="29">
                  <c:v>June 2004</c:v>
                </c:pt>
                <c:pt idx="30">
                  <c:v>July 2004</c:v>
                </c:pt>
                <c:pt idx="31">
                  <c:v>Aug. 2004</c:v>
                </c:pt>
                <c:pt idx="32">
                  <c:v>Sept. 2004</c:v>
                </c:pt>
                <c:pt idx="33">
                  <c:v>Oct. 2004</c:v>
                </c:pt>
                <c:pt idx="34">
                  <c:v>Nov. 2004</c:v>
                </c:pt>
                <c:pt idx="35">
                  <c:v>Dec.2004</c:v>
                </c:pt>
                <c:pt idx="36">
                  <c:v>Jan.2005</c:v>
                </c:pt>
                <c:pt idx="37">
                  <c:v>Feb.2005</c:v>
                </c:pt>
                <c:pt idx="38">
                  <c:v>March 2005</c:v>
                </c:pt>
                <c:pt idx="39">
                  <c:v>Apr.2005</c:v>
                </c:pt>
                <c:pt idx="40">
                  <c:v>May 2005</c:v>
                </c:pt>
                <c:pt idx="41">
                  <c:v>June 2005</c:v>
                </c:pt>
                <c:pt idx="42">
                  <c:v>July 2005</c:v>
                </c:pt>
                <c:pt idx="43">
                  <c:v>Aug. 2005</c:v>
                </c:pt>
                <c:pt idx="44">
                  <c:v>Sept. 2005</c:v>
                </c:pt>
                <c:pt idx="45">
                  <c:v>Oct. 2005</c:v>
                </c:pt>
                <c:pt idx="46">
                  <c:v>Nov. 2005</c:v>
                </c:pt>
                <c:pt idx="47">
                  <c:v>Dec.2005</c:v>
                </c:pt>
                <c:pt idx="48">
                  <c:v>Jan.2006</c:v>
                </c:pt>
                <c:pt idx="49">
                  <c:v>Feb.2006</c:v>
                </c:pt>
                <c:pt idx="50">
                  <c:v>March 2006</c:v>
                </c:pt>
                <c:pt idx="51">
                  <c:v>Apr.2006</c:v>
                </c:pt>
                <c:pt idx="52">
                  <c:v>May 2006</c:v>
                </c:pt>
                <c:pt idx="53">
                  <c:v>June 2006</c:v>
                </c:pt>
                <c:pt idx="54">
                  <c:v>July 2006</c:v>
                </c:pt>
                <c:pt idx="55">
                  <c:v>Aug. 2006</c:v>
                </c:pt>
                <c:pt idx="56">
                  <c:v>Sept. 2006</c:v>
                </c:pt>
                <c:pt idx="57">
                  <c:v>Oct. 2006</c:v>
                </c:pt>
                <c:pt idx="58">
                  <c:v>Nov. 2006</c:v>
                </c:pt>
                <c:pt idx="59">
                  <c:v>Dec.2006</c:v>
                </c:pt>
                <c:pt idx="60">
                  <c:v>Jan.2007</c:v>
                </c:pt>
                <c:pt idx="61">
                  <c:v>Feb.2007</c:v>
                </c:pt>
                <c:pt idx="62">
                  <c:v>March 2007</c:v>
                </c:pt>
                <c:pt idx="63">
                  <c:v>Apr.2007</c:v>
                </c:pt>
                <c:pt idx="64">
                  <c:v>May 2007</c:v>
                </c:pt>
                <c:pt idx="65">
                  <c:v>June 2007</c:v>
                </c:pt>
                <c:pt idx="66">
                  <c:v>July 2007</c:v>
                </c:pt>
                <c:pt idx="67">
                  <c:v>Aug. 2007</c:v>
                </c:pt>
                <c:pt idx="68">
                  <c:v>Sept. 2007</c:v>
                </c:pt>
              </c:strCache>
            </c:strRef>
          </c:cat>
          <c:val>
            <c:numRef>
              <c:f>'Figure 1.1.5'!$G$6:$G$74</c:f>
              <c:numCache>
                <c:formatCode>0.00</c:formatCode>
                <c:ptCount val="69"/>
                <c:pt idx="0">
                  <c:v>125.3104074</c:v>
                </c:pt>
                <c:pt idx="1">
                  <c:v>123.2846711</c:v>
                </c:pt>
                <c:pt idx="2">
                  <c:v>122.5562955</c:v>
                </c:pt>
                <c:pt idx="3">
                  <c:v>123.7217713</c:v>
                </c:pt>
                <c:pt idx="4">
                  <c:v>121.46406380000001</c:v>
                </c:pt>
                <c:pt idx="5">
                  <c:v>132.0341406</c:v>
                </c:pt>
                <c:pt idx="6">
                  <c:v>149.3049887</c:v>
                </c:pt>
                <c:pt idx="7">
                  <c:v>161.2589341</c:v>
                </c:pt>
                <c:pt idx="8">
                  <c:v>187.84280989999999</c:v>
                </c:pt>
                <c:pt idx="9">
                  <c:v>190.3162178</c:v>
                </c:pt>
                <c:pt idx="10">
                  <c:v>176.26157359999999</c:v>
                </c:pt>
                <c:pt idx="11">
                  <c:v>168.97712419999999</c:v>
                </c:pt>
                <c:pt idx="12">
                  <c:v>149.5992143</c:v>
                </c:pt>
                <c:pt idx="13">
                  <c:v>150.83815509999999</c:v>
                </c:pt>
                <c:pt idx="14">
                  <c:v>141.8086821</c:v>
                </c:pt>
                <c:pt idx="15">
                  <c:v>138.61548250000001</c:v>
                </c:pt>
                <c:pt idx="16">
                  <c:v>141.96178069999999</c:v>
                </c:pt>
                <c:pt idx="17">
                  <c:v>131.3475852</c:v>
                </c:pt>
                <c:pt idx="18">
                  <c:v>131.61736110000001</c:v>
                </c:pt>
                <c:pt idx="19">
                  <c:v>148.71718100000001</c:v>
                </c:pt>
                <c:pt idx="20">
                  <c:v>145.62302460000001</c:v>
                </c:pt>
                <c:pt idx="21">
                  <c:v>147.4558337</c:v>
                </c:pt>
                <c:pt idx="22">
                  <c:v>160.54532760000001</c:v>
                </c:pt>
                <c:pt idx="23">
                  <c:v>165.57344620000001</c:v>
                </c:pt>
                <c:pt idx="24">
                  <c:v>166.32712359999999</c:v>
                </c:pt>
                <c:pt idx="25">
                  <c:v>161.39145250000001</c:v>
                </c:pt>
                <c:pt idx="26">
                  <c:v>166.27978909999999</c:v>
                </c:pt>
                <c:pt idx="27">
                  <c:v>166.58441160000001</c:v>
                </c:pt>
                <c:pt idx="28">
                  <c:v>163.7343716</c:v>
                </c:pt>
                <c:pt idx="29">
                  <c:v>154.74332759999999</c:v>
                </c:pt>
                <c:pt idx="30">
                  <c:v>150.60091660000001</c:v>
                </c:pt>
                <c:pt idx="31">
                  <c:v>141.29479570000001</c:v>
                </c:pt>
                <c:pt idx="32">
                  <c:v>151.03484180000001</c:v>
                </c:pt>
                <c:pt idx="33">
                  <c:v>150.145995</c:v>
                </c:pt>
                <c:pt idx="34">
                  <c:v>156.5686542</c:v>
                </c:pt>
                <c:pt idx="35">
                  <c:v>153.8743107</c:v>
                </c:pt>
                <c:pt idx="36">
                  <c:v>153.59311959999999</c:v>
                </c:pt>
                <c:pt idx="37">
                  <c:v>151.3047037</c:v>
                </c:pt>
                <c:pt idx="38">
                  <c:v>150.98585030000001</c:v>
                </c:pt>
                <c:pt idx="39">
                  <c:v>140.87696769999999</c:v>
                </c:pt>
                <c:pt idx="40">
                  <c:v>144.25388559999999</c:v>
                </c:pt>
                <c:pt idx="41">
                  <c:v>141.9307633</c:v>
                </c:pt>
                <c:pt idx="42">
                  <c:v>143.8698268</c:v>
                </c:pt>
                <c:pt idx="43">
                  <c:v>149.3590111</c:v>
                </c:pt>
                <c:pt idx="44">
                  <c:v>159.70864359999999</c:v>
                </c:pt>
                <c:pt idx="45">
                  <c:v>167.82669749999999</c:v>
                </c:pt>
                <c:pt idx="46">
                  <c:v>161.11633699999999</c:v>
                </c:pt>
                <c:pt idx="47">
                  <c:v>164.4410311</c:v>
                </c:pt>
                <c:pt idx="48">
                  <c:v>167.1607185</c:v>
                </c:pt>
                <c:pt idx="49">
                  <c:v>179.8409096</c:v>
                </c:pt>
                <c:pt idx="50">
                  <c:v>174.43596450000001</c:v>
                </c:pt>
                <c:pt idx="51">
                  <c:v>180.3460383</c:v>
                </c:pt>
                <c:pt idx="52">
                  <c:v>193.16670479999999</c:v>
                </c:pt>
                <c:pt idx="53">
                  <c:v>195.1639855</c:v>
                </c:pt>
                <c:pt idx="54">
                  <c:v>202.42859519999999</c:v>
                </c:pt>
                <c:pt idx="55">
                  <c:v>189.91465170000001</c:v>
                </c:pt>
                <c:pt idx="56">
                  <c:v>195.98153210000001</c:v>
                </c:pt>
                <c:pt idx="57">
                  <c:v>212.09406730000001</c:v>
                </c:pt>
                <c:pt idx="58">
                  <c:v>205.81288029999999</c:v>
                </c:pt>
                <c:pt idx="59">
                  <c:v>204.30626910000001</c:v>
                </c:pt>
                <c:pt idx="60">
                  <c:v>196.06613920000001</c:v>
                </c:pt>
                <c:pt idx="61">
                  <c:v>199.98224049999999</c:v>
                </c:pt>
                <c:pt idx="62">
                  <c:v>199.09818240000001</c:v>
                </c:pt>
                <c:pt idx="63">
                  <c:v>198.30777359999999</c:v>
                </c:pt>
                <c:pt idx="64">
                  <c:v>195.7212644</c:v>
                </c:pt>
                <c:pt idx="65">
                  <c:v>223.03916000000001</c:v>
                </c:pt>
                <c:pt idx="66">
                  <c:v>238.40668819999999</c:v>
                </c:pt>
                <c:pt idx="67">
                  <c:v>259.72728430000001</c:v>
                </c:pt>
                <c:pt idx="68">
                  <c:v>326.54483340000002</c:v>
                </c:pt>
              </c:numCache>
            </c:numRef>
          </c:val>
          <c:smooth val="0"/>
          <c:extLst>
            <c:ext xmlns:c16="http://schemas.microsoft.com/office/drawing/2014/chart" uri="{C3380CC4-5D6E-409C-BE32-E72D297353CC}">
              <c16:uniqueId val="{00000003-BBF6-4B41-8B06-5C4AA8376CC6}"/>
            </c:ext>
          </c:extLst>
        </c:ser>
        <c:ser>
          <c:idx val="4"/>
          <c:order val="4"/>
          <c:tx>
            <c:strRef>
              <c:f>'Figure 1.1.5'!$E$4</c:f>
              <c:strCache>
                <c:ptCount val="1"/>
                <c:pt idx="0">
                  <c:v>Iron ore (rignt axis)</c:v>
                </c:pt>
              </c:strCache>
            </c:strRef>
          </c:tx>
          <c:spPr>
            <a:ln w="38100">
              <a:solidFill>
                <a:srgbClr val="800080"/>
              </a:solidFill>
              <a:prstDash val="solid"/>
            </a:ln>
          </c:spPr>
          <c:marker>
            <c:symbol val="none"/>
          </c:marker>
          <c:val>
            <c:numRef>
              <c:f>'Figure 1.1.5'!$E$6:$E$74</c:f>
              <c:numCache>
                <c:formatCode>0.00</c:formatCode>
                <c:ptCount val="69"/>
                <c:pt idx="0">
                  <c:v>29.33</c:v>
                </c:pt>
                <c:pt idx="1">
                  <c:v>29.33</c:v>
                </c:pt>
                <c:pt idx="2">
                  <c:v>29.33</c:v>
                </c:pt>
                <c:pt idx="3">
                  <c:v>29.33</c:v>
                </c:pt>
                <c:pt idx="4">
                  <c:v>29.33</c:v>
                </c:pt>
                <c:pt idx="5">
                  <c:v>29.33</c:v>
                </c:pt>
                <c:pt idx="6">
                  <c:v>29.33</c:v>
                </c:pt>
                <c:pt idx="7">
                  <c:v>29.33</c:v>
                </c:pt>
                <c:pt idx="8">
                  <c:v>29.33</c:v>
                </c:pt>
                <c:pt idx="9">
                  <c:v>29.33</c:v>
                </c:pt>
                <c:pt idx="10">
                  <c:v>29.33</c:v>
                </c:pt>
                <c:pt idx="11">
                  <c:v>29.33</c:v>
                </c:pt>
                <c:pt idx="12">
                  <c:v>31.95</c:v>
                </c:pt>
                <c:pt idx="13">
                  <c:v>31.95</c:v>
                </c:pt>
                <c:pt idx="14">
                  <c:v>31.95</c:v>
                </c:pt>
                <c:pt idx="15">
                  <c:v>31.95</c:v>
                </c:pt>
                <c:pt idx="16">
                  <c:v>31.95</c:v>
                </c:pt>
                <c:pt idx="17">
                  <c:v>31.95</c:v>
                </c:pt>
                <c:pt idx="18">
                  <c:v>31.95</c:v>
                </c:pt>
                <c:pt idx="19">
                  <c:v>31.95</c:v>
                </c:pt>
                <c:pt idx="20">
                  <c:v>31.95</c:v>
                </c:pt>
                <c:pt idx="21">
                  <c:v>31.95</c:v>
                </c:pt>
                <c:pt idx="22">
                  <c:v>31.95</c:v>
                </c:pt>
                <c:pt idx="23">
                  <c:v>31.95</c:v>
                </c:pt>
                <c:pt idx="24">
                  <c:v>37.9</c:v>
                </c:pt>
                <c:pt idx="25">
                  <c:v>37.9</c:v>
                </c:pt>
                <c:pt idx="26">
                  <c:v>37.9</c:v>
                </c:pt>
                <c:pt idx="27">
                  <c:v>37.9</c:v>
                </c:pt>
                <c:pt idx="28">
                  <c:v>37.9</c:v>
                </c:pt>
                <c:pt idx="29">
                  <c:v>37.9</c:v>
                </c:pt>
                <c:pt idx="30">
                  <c:v>37.9</c:v>
                </c:pt>
                <c:pt idx="31">
                  <c:v>37.9</c:v>
                </c:pt>
                <c:pt idx="32">
                  <c:v>37.9</c:v>
                </c:pt>
                <c:pt idx="33">
                  <c:v>37.9</c:v>
                </c:pt>
                <c:pt idx="34">
                  <c:v>37.9</c:v>
                </c:pt>
                <c:pt idx="35">
                  <c:v>37.9</c:v>
                </c:pt>
                <c:pt idx="36">
                  <c:v>65</c:v>
                </c:pt>
                <c:pt idx="37">
                  <c:v>65</c:v>
                </c:pt>
                <c:pt idx="38">
                  <c:v>65</c:v>
                </c:pt>
                <c:pt idx="39">
                  <c:v>65</c:v>
                </c:pt>
                <c:pt idx="40">
                  <c:v>65</c:v>
                </c:pt>
                <c:pt idx="41">
                  <c:v>65</c:v>
                </c:pt>
                <c:pt idx="42">
                  <c:v>65</c:v>
                </c:pt>
                <c:pt idx="43">
                  <c:v>65</c:v>
                </c:pt>
                <c:pt idx="44">
                  <c:v>65</c:v>
                </c:pt>
                <c:pt idx="45">
                  <c:v>65</c:v>
                </c:pt>
                <c:pt idx="46">
                  <c:v>65</c:v>
                </c:pt>
                <c:pt idx="47">
                  <c:v>65</c:v>
                </c:pt>
                <c:pt idx="48">
                  <c:v>77.349999999999994</c:v>
                </c:pt>
                <c:pt idx="49">
                  <c:v>77.349999999999994</c:v>
                </c:pt>
                <c:pt idx="50">
                  <c:v>77.349999999999994</c:v>
                </c:pt>
                <c:pt idx="51">
                  <c:v>77.349999999999994</c:v>
                </c:pt>
                <c:pt idx="52">
                  <c:v>77.349999999999994</c:v>
                </c:pt>
                <c:pt idx="53">
                  <c:v>77.349999999999994</c:v>
                </c:pt>
                <c:pt idx="54">
                  <c:v>77.349999999999994</c:v>
                </c:pt>
                <c:pt idx="55">
                  <c:v>77.349999999999994</c:v>
                </c:pt>
                <c:pt idx="56">
                  <c:v>77.349999999999994</c:v>
                </c:pt>
                <c:pt idx="57">
                  <c:v>77.349999999999994</c:v>
                </c:pt>
                <c:pt idx="58">
                  <c:v>77.349999999999994</c:v>
                </c:pt>
                <c:pt idx="59">
                  <c:v>77.349999999999994</c:v>
                </c:pt>
                <c:pt idx="60">
                  <c:v>84.7</c:v>
                </c:pt>
                <c:pt idx="61">
                  <c:v>84.7</c:v>
                </c:pt>
                <c:pt idx="62">
                  <c:v>84.7</c:v>
                </c:pt>
                <c:pt idx="63">
                  <c:v>84.7</c:v>
                </c:pt>
                <c:pt idx="64">
                  <c:v>84.7</c:v>
                </c:pt>
                <c:pt idx="65">
                  <c:v>84.7</c:v>
                </c:pt>
                <c:pt idx="66">
                  <c:v>84.7</c:v>
                </c:pt>
                <c:pt idx="67">
                  <c:v>84.7</c:v>
                </c:pt>
                <c:pt idx="68">
                  <c:v>84.7</c:v>
                </c:pt>
              </c:numCache>
            </c:numRef>
          </c:val>
          <c:smooth val="0"/>
          <c:extLst>
            <c:ext xmlns:c16="http://schemas.microsoft.com/office/drawing/2014/chart" uri="{C3380CC4-5D6E-409C-BE32-E72D297353CC}">
              <c16:uniqueId val="{00000004-BBF6-4B41-8B06-5C4AA8376CC6}"/>
            </c:ext>
          </c:extLst>
        </c:ser>
        <c:ser>
          <c:idx val="5"/>
          <c:order val="5"/>
          <c:tx>
            <c:strRef>
              <c:f>'Figure 1.1.5'!$H$4</c:f>
              <c:strCache>
                <c:ptCount val="1"/>
                <c:pt idx="0">
                  <c:v>Gold right axies)</c:v>
                </c:pt>
              </c:strCache>
            </c:strRef>
          </c:tx>
          <c:spPr>
            <a:ln w="38100">
              <a:solidFill>
                <a:srgbClr val="800000"/>
              </a:solidFill>
              <a:prstDash val="solid"/>
            </a:ln>
          </c:spPr>
          <c:marker>
            <c:symbol val="none"/>
          </c:marker>
          <c:cat>
            <c:strRef>
              <c:f>'Figure 1.1.5'!$B$6:$B$74</c:f>
              <c:strCache>
                <c:ptCount val="69"/>
                <c:pt idx="0">
                  <c:v>Jan.2002</c:v>
                </c:pt>
                <c:pt idx="1">
                  <c:v>Feb.2002</c:v>
                </c:pt>
                <c:pt idx="2">
                  <c:v>March 2002</c:v>
                </c:pt>
                <c:pt idx="3">
                  <c:v>Apr.2002</c:v>
                </c:pt>
                <c:pt idx="4">
                  <c:v>May 2002</c:v>
                </c:pt>
                <c:pt idx="5">
                  <c:v>June 2002</c:v>
                </c:pt>
                <c:pt idx="6">
                  <c:v>July 2002</c:v>
                </c:pt>
                <c:pt idx="7">
                  <c:v>Aug. 2002</c:v>
                </c:pt>
                <c:pt idx="8">
                  <c:v>Sept. 2002</c:v>
                </c:pt>
                <c:pt idx="9">
                  <c:v>Oct. 2002</c:v>
                </c:pt>
                <c:pt idx="10">
                  <c:v>Nov. 2002</c:v>
                </c:pt>
                <c:pt idx="11">
                  <c:v>Dec.2002</c:v>
                </c:pt>
                <c:pt idx="12">
                  <c:v>Jan.2003</c:v>
                </c:pt>
                <c:pt idx="13">
                  <c:v>Feb.2003</c:v>
                </c:pt>
                <c:pt idx="14">
                  <c:v>March 2003</c:v>
                </c:pt>
                <c:pt idx="15">
                  <c:v>Apr.2003</c:v>
                </c:pt>
                <c:pt idx="16">
                  <c:v>May 2003</c:v>
                </c:pt>
                <c:pt idx="17">
                  <c:v>June 2003</c:v>
                </c:pt>
                <c:pt idx="18">
                  <c:v>July 2003</c:v>
                </c:pt>
                <c:pt idx="19">
                  <c:v>Aug. 2003</c:v>
                </c:pt>
                <c:pt idx="20">
                  <c:v>Sept. 2003</c:v>
                </c:pt>
                <c:pt idx="21">
                  <c:v>Oct. 2003</c:v>
                </c:pt>
                <c:pt idx="22">
                  <c:v>Nov. 2003</c:v>
                </c:pt>
                <c:pt idx="23">
                  <c:v>Dec.2003</c:v>
                </c:pt>
                <c:pt idx="24">
                  <c:v>Jan.2004</c:v>
                </c:pt>
                <c:pt idx="25">
                  <c:v>Feb.2004</c:v>
                </c:pt>
                <c:pt idx="26">
                  <c:v>March 2004</c:v>
                </c:pt>
                <c:pt idx="27">
                  <c:v>Apr.2004</c:v>
                </c:pt>
                <c:pt idx="28">
                  <c:v>May 2004</c:v>
                </c:pt>
                <c:pt idx="29">
                  <c:v>June 2004</c:v>
                </c:pt>
                <c:pt idx="30">
                  <c:v>July 2004</c:v>
                </c:pt>
                <c:pt idx="31">
                  <c:v>Aug. 2004</c:v>
                </c:pt>
                <c:pt idx="32">
                  <c:v>Sept. 2004</c:v>
                </c:pt>
                <c:pt idx="33">
                  <c:v>Oct. 2004</c:v>
                </c:pt>
                <c:pt idx="34">
                  <c:v>Nov. 2004</c:v>
                </c:pt>
                <c:pt idx="35">
                  <c:v>Dec.2004</c:v>
                </c:pt>
                <c:pt idx="36">
                  <c:v>Jan.2005</c:v>
                </c:pt>
                <c:pt idx="37">
                  <c:v>Feb.2005</c:v>
                </c:pt>
                <c:pt idx="38">
                  <c:v>March 2005</c:v>
                </c:pt>
                <c:pt idx="39">
                  <c:v>Apr.2005</c:v>
                </c:pt>
                <c:pt idx="40">
                  <c:v>May 2005</c:v>
                </c:pt>
                <c:pt idx="41">
                  <c:v>June 2005</c:v>
                </c:pt>
                <c:pt idx="42">
                  <c:v>July 2005</c:v>
                </c:pt>
                <c:pt idx="43">
                  <c:v>Aug. 2005</c:v>
                </c:pt>
                <c:pt idx="44">
                  <c:v>Sept. 2005</c:v>
                </c:pt>
                <c:pt idx="45">
                  <c:v>Oct. 2005</c:v>
                </c:pt>
                <c:pt idx="46">
                  <c:v>Nov. 2005</c:v>
                </c:pt>
                <c:pt idx="47">
                  <c:v>Dec.2005</c:v>
                </c:pt>
                <c:pt idx="48">
                  <c:v>Jan.2006</c:v>
                </c:pt>
                <c:pt idx="49">
                  <c:v>Feb.2006</c:v>
                </c:pt>
                <c:pt idx="50">
                  <c:v>March 2006</c:v>
                </c:pt>
                <c:pt idx="51">
                  <c:v>Apr.2006</c:v>
                </c:pt>
                <c:pt idx="52">
                  <c:v>May 2006</c:v>
                </c:pt>
                <c:pt idx="53">
                  <c:v>June 2006</c:v>
                </c:pt>
                <c:pt idx="54">
                  <c:v>July 2006</c:v>
                </c:pt>
                <c:pt idx="55">
                  <c:v>Aug. 2006</c:v>
                </c:pt>
                <c:pt idx="56">
                  <c:v>Sept. 2006</c:v>
                </c:pt>
                <c:pt idx="57">
                  <c:v>Oct. 2006</c:v>
                </c:pt>
                <c:pt idx="58">
                  <c:v>Nov. 2006</c:v>
                </c:pt>
                <c:pt idx="59">
                  <c:v>Dec.2006</c:v>
                </c:pt>
                <c:pt idx="60">
                  <c:v>Jan.2007</c:v>
                </c:pt>
                <c:pt idx="61">
                  <c:v>Feb.2007</c:v>
                </c:pt>
                <c:pt idx="62">
                  <c:v>March 2007</c:v>
                </c:pt>
                <c:pt idx="63">
                  <c:v>Apr.2007</c:v>
                </c:pt>
                <c:pt idx="64">
                  <c:v>May 2007</c:v>
                </c:pt>
                <c:pt idx="65">
                  <c:v>June 2007</c:v>
                </c:pt>
                <c:pt idx="66">
                  <c:v>July 2007</c:v>
                </c:pt>
                <c:pt idx="67">
                  <c:v>Aug. 2007</c:v>
                </c:pt>
                <c:pt idx="68">
                  <c:v>Sept. 2007</c:v>
                </c:pt>
              </c:strCache>
            </c:strRef>
          </c:cat>
          <c:val>
            <c:numRef>
              <c:f>'Figure 1.1.5'!$H$6:$H$74</c:f>
              <c:numCache>
                <c:formatCode>0.00</c:formatCode>
                <c:ptCount val="69"/>
                <c:pt idx="0">
                  <c:v>282.3</c:v>
                </c:pt>
                <c:pt idx="1">
                  <c:v>296.85000000000002</c:v>
                </c:pt>
                <c:pt idx="2">
                  <c:v>301.39999999999998</c:v>
                </c:pt>
                <c:pt idx="3">
                  <c:v>308.2</c:v>
                </c:pt>
                <c:pt idx="4">
                  <c:v>326.60000000000002</c:v>
                </c:pt>
                <c:pt idx="5">
                  <c:v>318.5</c:v>
                </c:pt>
                <c:pt idx="6">
                  <c:v>304.64999999999998</c:v>
                </c:pt>
                <c:pt idx="7">
                  <c:v>312.8</c:v>
                </c:pt>
                <c:pt idx="8">
                  <c:v>323.7</c:v>
                </c:pt>
                <c:pt idx="9">
                  <c:v>316.89999999999998</c:v>
                </c:pt>
                <c:pt idx="10">
                  <c:v>319.05</c:v>
                </c:pt>
                <c:pt idx="11">
                  <c:v>342.75</c:v>
                </c:pt>
                <c:pt idx="12">
                  <c:v>367.5</c:v>
                </c:pt>
                <c:pt idx="13">
                  <c:v>347.45</c:v>
                </c:pt>
                <c:pt idx="14">
                  <c:v>334.85</c:v>
                </c:pt>
                <c:pt idx="15">
                  <c:v>336.75</c:v>
                </c:pt>
                <c:pt idx="16">
                  <c:v>361.4</c:v>
                </c:pt>
                <c:pt idx="17">
                  <c:v>346</c:v>
                </c:pt>
                <c:pt idx="18">
                  <c:v>354.75</c:v>
                </c:pt>
                <c:pt idx="19">
                  <c:v>375.6</c:v>
                </c:pt>
                <c:pt idx="20">
                  <c:v>388</c:v>
                </c:pt>
                <c:pt idx="21">
                  <c:v>386.25</c:v>
                </c:pt>
                <c:pt idx="22">
                  <c:v>398.35</c:v>
                </c:pt>
                <c:pt idx="23">
                  <c:v>417.25</c:v>
                </c:pt>
                <c:pt idx="24">
                  <c:v>399.75</c:v>
                </c:pt>
                <c:pt idx="25">
                  <c:v>395.85</c:v>
                </c:pt>
                <c:pt idx="26">
                  <c:v>423.7</c:v>
                </c:pt>
                <c:pt idx="27">
                  <c:v>388.5</c:v>
                </c:pt>
                <c:pt idx="28">
                  <c:v>393.25</c:v>
                </c:pt>
                <c:pt idx="29">
                  <c:v>395.8</c:v>
                </c:pt>
                <c:pt idx="30">
                  <c:v>391.4</c:v>
                </c:pt>
                <c:pt idx="31">
                  <c:v>407.25</c:v>
                </c:pt>
                <c:pt idx="32">
                  <c:v>415.65</c:v>
                </c:pt>
                <c:pt idx="33">
                  <c:v>425.55</c:v>
                </c:pt>
                <c:pt idx="34">
                  <c:v>453.4</c:v>
                </c:pt>
                <c:pt idx="35">
                  <c:v>438</c:v>
                </c:pt>
                <c:pt idx="36">
                  <c:v>422.15</c:v>
                </c:pt>
                <c:pt idx="37">
                  <c:v>435.45</c:v>
                </c:pt>
                <c:pt idx="38">
                  <c:v>427.5</c:v>
                </c:pt>
                <c:pt idx="39">
                  <c:v>435.7</c:v>
                </c:pt>
                <c:pt idx="40">
                  <c:v>414.45</c:v>
                </c:pt>
                <c:pt idx="41">
                  <c:v>437.1</c:v>
                </c:pt>
                <c:pt idx="42">
                  <c:v>429</c:v>
                </c:pt>
                <c:pt idx="43">
                  <c:v>433.25</c:v>
                </c:pt>
                <c:pt idx="44">
                  <c:v>473.25</c:v>
                </c:pt>
                <c:pt idx="45">
                  <c:v>470.75</c:v>
                </c:pt>
                <c:pt idx="46">
                  <c:v>495.65</c:v>
                </c:pt>
                <c:pt idx="47">
                  <c:v>513</c:v>
                </c:pt>
                <c:pt idx="48">
                  <c:v>568.75</c:v>
                </c:pt>
                <c:pt idx="49">
                  <c:v>556</c:v>
                </c:pt>
                <c:pt idx="50">
                  <c:v>582</c:v>
                </c:pt>
                <c:pt idx="51">
                  <c:v>644</c:v>
                </c:pt>
                <c:pt idx="52">
                  <c:v>653</c:v>
                </c:pt>
                <c:pt idx="53">
                  <c:v>613.5</c:v>
                </c:pt>
                <c:pt idx="54">
                  <c:v>632.5</c:v>
                </c:pt>
                <c:pt idx="55">
                  <c:v>623.5</c:v>
                </c:pt>
                <c:pt idx="56">
                  <c:v>599.25</c:v>
                </c:pt>
                <c:pt idx="57">
                  <c:v>603.75</c:v>
                </c:pt>
                <c:pt idx="58">
                  <c:v>646.70000000000005</c:v>
                </c:pt>
                <c:pt idx="59">
                  <c:v>635.70000000000005</c:v>
                </c:pt>
                <c:pt idx="60">
                  <c:v>650.5</c:v>
                </c:pt>
                <c:pt idx="61">
                  <c:v>664.2</c:v>
                </c:pt>
                <c:pt idx="62">
                  <c:v>661.75</c:v>
                </c:pt>
                <c:pt idx="63">
                  <c:v>677</c:v>
                </c:pt>
                <c:pt idx="64">
                  <c:v>659.1</c:v>
                </c:pt>
                <c:pt idx="65">
                  <c:v>650.5</c:v>
                </c:pt>
                <c:pt idx="66">
                  <c:v>665.5</c:v>
                </c:pt>
                <c:pt idx="67">
                  <c:v>672</c:v>
                </c:pt>
                <c:pt idx="68">
                  <c:v>743</c:v>
                </c:pt>
              </c:numCache>
            </c:numRef>
          </c:val>
          <c:smooth val="0"/>
          <c:extLst>
            <c:ext xmlns:c16="http://schemas.microsoft.com/office/drawing/2014/chart" uri="{C3380CC4-5D6E-409C-BE32-E72D297353CC}">
              <c16:uniqueId val="{00000005-BBF6-4B41-8B06-5C4AA8376CC6}"/>
            </c:ext>
          </c:extLst>
        </c:ser>
        <c:dLbls>
          <c:showLegendKey val="0"/>
          <c:showVal val="0"/>
          <c:showCatName val="0"/>
          <c:showSerName val="0"/>
          <c:showPercent val="0"/>
          <c:showBubbleSize val="0"/>
        </c:dLbls>
        <c:marker val="1"/>
        <c:smooth val="0"/>
        <c:axId val="3"/>
        <c:axId val="4"/>
      </c:lineChart>
      <c:catAx>
        <c:axId val="470566664"/>
        <c:scaling>
          <c:orientation val="minMax"/>
        </c:scaling>
        <c:delete val="0"/>
        <c:axPos val="b"/>
        <c:numFmt formatCode="General" sourceLinked="1"/>
        <c:majorTickMark val="in"/>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6"/>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0566664"/>
        <c:crosses val="autoZero"/>
        <c:crossBetween val="between"/>
        <c:majorUnit val="1500"/>
        <c:minorUnit val="5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150"/>
      </c:valAx>
      <c:spPr>
        <a:noFill/>
        <a:ln w="25400">
          <a:noFill/>
        </a:ln>
      </c:spPr>
    </c:plotArea>
    <c:legend>
      <c:legendPos val="r"/>
      <c:layout>
        <c:manualLayout>
          <c:xMode val="edge"/>
          <c:yMode val="edge"/>
          <c:x val="5.386423021286571E-2"/>
          <c:y val="0.77381252252496635"/>
          <c:w val="0.90866614446051719"/>
          <c:h val="0.1904769286215301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ru-RU"/>
    </a:p>
  </c:txPr>
  <c:printSettings>
    <c:headerFooter alignWithMargins="0">
      <c:oddHeader>&amp;A</c:oddHeader>
      <c:oddFooter>Page &amp;P</c:oddFooter>
    </c:headerFooter>
    <c:pageMargins b="1" l="0.75" r="0.75" t="1" header="0.5" footer="0.5"/>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444336882865436E-2"/>
          <c:y val="5.2336448598130844E-2"/>
          <c:w val="0.91577928363988381"/>
          <c:h val="0.63177570093457946"/>
        </c:manualLayout>
      </c:layout>
      <c:barChart>
        <c:barDir val="col"/>
        <c:grouping val="stacked"/>
        <c:varyColors val="0"/>
        <c:ser>
          <c:idx val="0"/>
          <c:order val="0"/>
          <c:tx>
            <c:strRef>
              <c:f>'Figure 3.1.3'!$B$5</c:f>
              <c:strCache>
                <c:ptCount val="1"/>
                <c:pt idx="0">
                  <c:v>KZT</c:v>
                </c:pt>
              </c:strCache>
            </c:strRef>
          </c:tx>
          <c:spPr>
            <a:solidFill>
              <a:srgbClr val="FFFF00"/>
            </a:solidFill>
            <a:ln w="12700">
              <a:solidFill>
                <a:srgbClr val="000000"/>
              </a:solidFill>
              <a:prstDash val="solid"/>
            </a:ln>
          </c:spPr>
          <c:invertIfNegative val="0"/>
          <c:cat>
            <c:strRef>
              <c:f>'Figure 3.1.3'!$C$4:$X$4</c:f>
              <c:strCache>
                <c:ptCount val="22"/>
                <c:pt idx="0">
                  <c:v>Jan.2006</c:v>
                </c:pt>
                <c:pt idx="1">
                  <c:v>Feb.2006</c:v>
                </c:pt>
                <c:pt idx="2">
                  <c:v>Mar.2006</c:v>
                </c:pt>
                <c:pt idx="3">
                  <c:v>Aprl.2006</c:v>
                </c:pt>
                <c:pt idx="4">
                  <c:v>May 2006</c:v>
                </c:pt>
                <c:pt idx="5">
                  <c:v>Jun.2006</c:v>
                </c:pt>
                <c:pt idx="6">
                  <c:v>Jul.2006</c:v>
                </c:pt>
                <c:pt idx="7">
                  <c:v>Aug.2006</c:v>
                </c:pt>
                <c:pt idx="8">
                  <c:v>Sept.2006</c:v>
                </c:pt>
                <c:pt idx="9">
                  <c:v>Oct.2006</c:v>
                </c:pt>
                <c:pt idx="10">
                  <c:v>Nov.2006</c:v>
                </c:pt>
                <c:pt idx="11">
                  <c:v>Dec.2006</c:v>
                </c:pt>
                <c:pt idx="12">
                  <c:v>Jan.2007</c:v>
                </c:pt>
                <c:pt idx="13">
                  <c:v>Feb.2007</c:v>
                </c:pt>
                <c:pt idx="14">
                  <c:v>Mar.2007</c:v>
                </c:pt>
                <c:pt idx="15">
                  <c:v>Aprl.2007</c:v>
                </c:pt>
                <c:pt idx="16">
                  <c:v>May 2007</c:v>
                </c:pt>
                <c:pt idx="17">
                  <c:v>Jun.2007</c:v>
                </c:pt>
                <c:pt idx="18">
                  <c:v>Jul.2007</c:v>
                </c:pt>
                <c:pt idx="19">
                  <c:v>Aug.2007</c:v>
                </c:pt>
                <c:pt idx="20">
                  <c:v>Sept.2007</c:v>
                </c:pt>
                <c:pt idx="21">
                  <c:v>Oct.2007</c:v>
                </c:pt>
              </c:strCache>
            </c:strRef>
          </c:cat>
          <c:val>
            <c:numRef>
              <c:f>'Figure 3.1.3'!$C$5:$X$5</c:f>
              <c:numCache>
                <c:formatCode>0.00</c:formatCode>
                <c:ptCount val="22"/>
                <c:pt idx="0">
                  <c:v>57.094999999999999</c:v>
                </c:pt>
                <c:pt idx="1">
                  <c:v>80.637</c:v>
                </c:pt>
                <c:pt idx="2">
                  <c:v>73.577600000000004</c:v>
                </c:pt>
                <c:pt idx="3">
                  <c:v>45.669199999999996</c:v>
                </c:pt>
                <c:pt idx="4">
                  <c:v>106.13205000000001</c:v>
                </c:pt>
                <c:pt idx="5">
                  <c:v>97.286100000000005</c:v>
                </c:pt>
                <c:pt idx="6">
                  <c:v>39.390999999999998</c:v>
                </c:pt>
                <c:pt idx="7">
                  <c:v>99.436000000000007</c:v>
                </c:pt>
                <c:pt idx="8">
                  <c:v>70.555000000000007</c:v>
                </c:pt>
                <c:pt idx="9">
                  <c:v>89.802000000000007</c:v>
                </c:pt>
                <c:pt idx="10">
                  <c:v>126.625</c:v>
                </c:pt>
                <c:pt idx="11">
                  <c:v>170.535</c:v>
                </c:pt>
                <c:pt idx="12">
                  <c:v>56.454000000000001</c:v>
                </c:pt>
                <c:pt idx="13">
                  <c:v>129.673</c:v>
                </c:pt>
                <c:pt idx="14">
                  <c:v>243.158062</c:v>
                </c:pt>
                <c:pt idx="15">
                  <c:v>103.971</c:v>
                </c:pt>
                <c:pt idx="16">
                  <c:v>140.72300000000001</c:v>
                </c:pt>
                <c:pt idx="17">
                  <c:v>180.13679999999999</c:v>
                </c:pt>
                <c:pt idx="18">
                  <c:v>116.0462</c:v>
                </c:pt>
                <c:pt idx="19">
                  <c:v>176.79521199999999</c:v>
                </c:pt>
                <c:pt idx="20">
                  <c:v>177.07390000000001</c:v>
                </c:pt>
                <c:pt idx="21">
                  <c:v>201.613831</c:v>
                </c:pt>
              </c:numCache>
            </c:numRef>
          </c:val>
          <c:extLst>
            <c:ext xmlns:c16="http://schemas.microsoft.com/office/drawing/2014/chart" uri="{C3380CC4-5D6E-409C-BE32-E72D297353CC}">
              <c16:uniqueId val="{00000000-4871-4284-ADD3-E9601EF1DE8B}"/>
            </c:ext>
          </c:extLst>
        </c:ser>
        <c:ser>
          <c:idx val="1"/>
          <c:order val="1"/>
          <c:tx>
            <c:strRef>
              <c:f>'Figure 3.1.3'!$B$6</c:f>
              <c:strCache>
                <c:ptCount val="1"/>
                <c:pt idx="0">
                  <c:v>USD</c:v>
                </c:pt>
              </c:strCache>
            </c:strRef>
          </c:tx>
          <c:spPr>
            <a:solidFill>
              <a:srgbClr val="008000"/>
            </a:solidFill>
            <a:ln w="12700">
              <a:solidFill>
                <a:srgbClr val="000000"/>
              </a:solidFill>
              <a:prstDash val="solid"/>
            </a:ln>
          </c:spPr>
          <c:invertIfNegative val="0"/>
          <c:cat>
            <c:strRef>
              <c:f>'Figure 3.1.3'!$C$4:$X$4</c:f>
              <c:strCache>
                <c:ptCount val="22"/>
                <c:pt idx="0">
                  <c:v>Jan.2006</c:v>
                </c:pt>
                <c:pt idx="1">
                  <c:v>Feb.2006</c:v>
                </c:pt>
                <c:pt idx="2">
                  <c:v>Mar.2006</c:v>
                </c:pt>
                <c:pt idx="3">
                  <c:v>Aprl.2006</c:v>
                </c:pt>
                <c:pt idx="4">
                  <c:v>May 2006</c:v>
                </c:pt>
                <c:pt idx="5">
                  <c:v>Jun.2006</c:v>
                </c:pt>
                <c:pt idx="6">
                  <c:v>Jul.2006</c:v>
                </c:pt>
                <c:pt idx="7">
                  <c:v>Aug.2006</c:v>
                </c:pt>
                <c:pt idx="8">
                  <c:v>Sept.2006</c:v>
                </c:pt>
                <c:pt idx="9">
                  <c:v>Oct.2006</c:v>
                </c:pt>
                <c:pt idx="10">
                  <c:v>Nov.2006</c:v>
                </c:pt>
                <c:pt idx="11">
                  <c:v>Dec.2006</c:v>
                </c:pt>
                <c:pt idx="12">
                  <c:v>Jan.2007</c:v>
                </c:pt>
                <c:pt idx="13">
                  <c:v>Feb.2007</c:v>
                </c:pt>
                <c:pt idx="14">
                  <c:v>Mar.2007</c:v>
                </c:pt>
                <c:pt idx="15">
                  <c:v>Aprl.2007</c:v>
                </c:pt>
                <c:pt idx="16">
                  <c:v>May 2007</c:v>
                </c:pt>
                <c:pt idx="17">
                  <c:v>Jun.2007</c:v>
                </c:pt>
                <c:pt idx="18">
                  <c:v>Jul.2007</c:v>
                </c:pt>
                <c:pt idx="19">
                  <c:v>Aug.2007</c:v>
                </c:pt>
                <c:pt idx="20">
                  <c:v>Sept.2007</c:v>
                </c:pt>
                <c:pt idx="21">
                  <c:v>Oct.2007</c:v>
                </c:pt>
              </c:strCache>
            </c:strRef>
          </c:cat>
          <c:val>
            <c:numRef>
              <c:f>'Figure 3.1.3'!$C$6:$X$6</c:f>
              <c:numCache>
                <c:formatCode>0.00</c:formatCode>
                <c:ptCount val="22"/>
                <c:pt idx="0">
                  <c:v>1695.334597</c:v>
                </c:pt>
                <c:pt idx="1">
                  <c:v>2296.7505209999999</c:v>
                </c:pt>
                <c:pt idx="2">
                  <c:v>1951.1543380000001</c:v>
                </c:pt>
                <c:pt idx="3">
                  <c:v>1222.2756830000001</c:v>
                </c:pt>
                <c:pt idx="4">
                  <c:v>1065.851118</c:v>
                </c:pt>
                <c:pt idx="5">
                  <c:v>2102.0197750000002</c:v>
                </c:pt>
                <c:pt idx="6">
                  <c:v>1492.643824</c:v>
                </c:pt>
                <c:pt idx="7">
                  <c:v>1457.440196</c:v>
                </c:pt>
                <c:pt idx="8">
                  <c:v>1452.582345</c:v>
                </c:pt>
                <c:pt idx="9">
                  <c:v>1527.0893329999999</c:v>
                </c:pt>
                <c:pt idx="10">
                  <c:v>1630.923552</c:v>
                </c:pt>
                <c:pt idx="11">
                  <c:v>2147.5179469999998</c:v>
                </c:pt>
                <c:pt idx="12">
                  <c:v>1378.200617</c:v>
                </c:pt>
                <c:pt idx="13">
                  <c:v>1847.28865</c:v>
                </c:pt>
                <c:pt idx="14">
                  <c:v>2695.9646870000001</c:v>
                </c:pt>
                <c:pt idx="15">
                  <c:v>2157.3953099999999</c:v>
                </c:pt>
                <c:pt idx="16">
                  <c:v>1909.099477</c:v>
                </c:pt>
                <c:pt idx="17">
                  <c:v>1393.8806939999999</c:v>
                </c:pt>
                <c:pt idx="18">
                  <c:v>1579.5042840000001</c:v>
                </c:pt>
                <c:pt idx="19">
                  <c:v>2452.6893020000002</c:v>
                </c:pt>
                <c:pt idx="20">
                  <c:v>2598.3771080000001</c:v>
                </c:pt>
                <c:pt idx="21">
                  <c:v>3254.630975</c:v>
                </c:pt>
              </c:numCache>
            </c:numRef>
          </c:val>
          <c:extLst>
            <c:ext xmlns:c16="http://schemas.microsoft.com/office/drawing/2014/chart" uri="{C3380CC4-5D6E-409C-BE32-E72D297353CC}">
              <c16:uniqueId val="{00000001-4871-4284-ADD3-E9601EF1DE8B}"/>
            </c:ext>
          </c:extLst>
        </c:ser>
        <c:ser>
          <c:idx val="2"/>
          <c:order val="2"/>
          <c:tx>
            <c:strRef>
              <c:f>'Figure 3.1.3'!$B$7</c:f>
              <c:strCache>
                <c:ptCount val="1"/>
                <c:pt idx="0">
                  <c:v>EURO</c:v>
                </c:pt>
              </c:strCache>
            </c:strRef>
          </c:tx>
          <c:spPr>
            <a:solidFill>
              <a:srgbClr val="FF00FF"/>
            </a:solidFill>
            <a:ln w="12700">
              <a:solidFill>
                <a:srgbClr val="000000"/>
              </a:solidFill>
              <a:prstDash val="solid"/>
            </a:ln>
          </c:spPr>
          <c:invertIfNegative val="0"/>
          <c:cat>
            <c:strRef>
              <c:f>'Figure 3.1.3'!$C$4:$X$4</c:f>
              <c:strCache>
                <c:ptCount val="22"/>
                <c:pt idx="0">
                  <c:v>Jan.2006</c:v>
                </c:pt>
                <c:pt idx="1">
                  <c:v>Feb.2006</c:v>
                </c:pt>
                <c:pt idx="2">
                  <c:v>Mar.2006</c:v>
                </c:pt>
                <c:pt idx="3">
                  <c:v>Aprl.2006</c:v>
                </c:pt>
                <c:pt idx="4">
                  <c:v>May 2006</c:v>
                </c:pt>
                <c:pt idx="5">
                  <c:v>Jun.2006</c:v>
                </c:pt>
                <c:pt idx="6">
                  <c:v>Jul.2006</c:v>
                </c:pt>
                <c:pt idx="7">
                  <c:v>Aug.2006</c:v>
                </c:pt>
                <c:pt idx="8">
                  <c:v>Sept.2006</c:v>
                </c:pt>
                <c:pt idx="9">
                  <c:v>Oct.2006</c:v>
                </c:pt>
                <c:pt idx="10">
                  <c:v>Nov.2006</c:v>
                </c:pt>
                <c:pt idx="11">
                  <c:v>Dec.2006</c:v>
                </c:pt>
                <c:pt idx="12">
                  <c:v>Jan.2007</c:v>
                </c:pt>
                <c:pt idx="13">
                  <c:v>Feb.2007</c:v>
                </c:pt>
                <c:pt idx="14">
                  <c:v>Mar.2007</c:v>
                </c:pt>
                <c:pt idx="15">
                  <c:v>Aprl.2007</c:v>
                </c:pt>
                <c:pt idx="16">
                  <c:v>May 2007</c:v>
                </c:pt>
                <c:pt idx="17">
                  <c:v>Jun.2007</c:v>
                </c:pt>
                <c:pt idx="18">
                  <c:v>Jul.2007</c:v>
                </c:pt>
                <c:pt idx="19">
                  <c:v>Aug.2007</c:v>
                </c:pt>
                <c:pt idx="20">
                  <c:v>Sept.2007</c:v>
                </c:pt>
                <c:pt idx="21">
                  <c:v>Oct.2007</c:v>
                </c:pt>
              </c:strCache>
            </c:strRef>
          </c:cat>
          <c:val>
            <c:numRef>
              <c:f>'Figure 3.1.3'!$C$7:$X$7</c:f>
              <c:numCache>
                <c:formatCode>0.00</c:formatCode>
                <c:ptCount val="22"/>
                <c:pt idx="0">
                  <c:v>145.26718489999999</c:v>
                </c:pt>
                <c:pt idx="1">
                  <c:v>223.60104469999999</c:v>
                </c:pt>
                <c:pt idx="2">
                  <c:v>213.3095241</c:v>
                </c:pt>
                <c:pt idx="3">
                  <c:v>235.3097894</c:v>
                </c:pt>
                <c:pt idx="4">
                  <c:v>137.83998070000001</c:v>
                </c:pt>
                <c:pt idx="5">
                  <c:v>146.61869619999999</c:v>
                </c:pt>
                <c:pt idx="6">
                  <c:v>97.748633069999997</c:v>
                </c:pt>
                <c:pt idx="7">
                  <c:v>383.43322749999999</c:v>
                </c:pt>
                <c:pt idx="8">
                  <c:v>474.40028619999998</c:v>
                </c:pt>
                <c:pt idx="9">
                  <c:v>324.14952479999999</c:v>
                </c:pt>
                <c:pt idx="10">
                  <c:v>320.55013079999998</c:v>
                </c:pt>
                <c:pt idx="11">
                  <c:v>322.59399880000001</c:v>
                </c:pt>
                <c:pt idx="12">
                  <c:v>312.47803920000001</c:v>
                </c:pt>
                <c:pt idx="13">
                  <c:v>761.03100810000001</c:v>
                </c:pt>
                <c:pt idx="14">
                  <c:v>717.29003360000002</c:v>
                </c:pt>
                <c:pt idx="15">
                  <c:v>390.20537940000003</c:v>
                </c:pt>
                <c:pt idx="16">
                  <c:v>242.9878435</c:v>
                </c:pt>
                <c:pt idx="17">
                  <c:v>303.49308509999997</c:v>
                </c:pt>
                <c:pt idx="18">
                  <c:v>657.42644240000004</c:v>
                </c:pt>
                <c:pt idx="19">
                  <c:v>691.35985249999999</c:v>
                </c:pt>
                <c:pt idx="20">
                  <c:v>272.90305000000001</c:v>
                </c:pt>
                <c:pt idx="21">
                  <c:v>300.1620724</c:v>
                </c:pt>
              </c:numCache>
            </c:numRef>
          </c:val>
          <c:extLst>
            <c:ext xmlns:c16="http://schemas.microsoft.com/office/drawing/2014/chart" uri="{C3380CC4-5D6E-409C-BE32-E72D297353CC}">
              <c16:uniqueId val="{00000002-4871-4284-ADD3-E9601EF1DE8B}"/>
            </c:ext>
          </c:extLst>
        </c:ser>
        <c:ser>
          <c:idx val="3"/>
          <c:order val="3"/>
          <c:tx>
            <c:strRef>
              <c:f>'Figure 3.1.3'!$B$8</c:f>
              <c:strCache>
                <c:ptCount val="1"/>
                <c:pt idx="0">
                  <c:v>RUR</c:v>
                </c:pt>
              </c:strCache>
            </c:strRef>
          </c:tx>
          <c:spPr>
            <a:solidFill>
              <a:srgbClr val="00FFFF"/>
            </a:solidFill>
            <a:ln w="12700">
              <a:solidFill>
                <a:srgbClr val="000000"/>
              </a:solidFill>
              <a:prstDash val="solid"/>
            </a:ln>
          </c:spPr>
          <c:invertIfNegative val="0"/>
          <c:cat>
            <c:strRef>
              <c:f>'Figure 3.1.3'!$C$4:$X$4</c:f>
              <c:strCache>
                <c:ptCount val="22"/>
                <c:pt idx="0">
                  <c:v>Jan.2006</c:v>
                </c:pt>
                <c:pt idx="1">
                  <c:v>Feb.2006</c:v>
                </c:pt>
                <c:pt idx="2">
                  <c:v>Mar.2006</c:v>
                </c:pt>
                <c:pt idx="3">
                  <c:v>Aprl.2006</c:v>
                </c:pt>
                <c:pt idx="4">
                  <c:v>May 2006</c:v>
                </c:pt>
                <c:pt idx="5">
                  <c:v>Jun.2006</c:v>
                </c:pt>
                <c:pt idx="6">
                  <c:v>Jul.2006</c:v>
                </c:pt>
                <c:pt idx="7">
                  <c:v>Aug.2006</c:v>
                </c:pt>
                <c:pt idx="8">
                  <c:v>Sept.2006</c:v>
                </c:pt>
                <c:pt idx="9">
                  <c:v>Oct.2006</c:v>
                </c:pt>
                <c:pt idx="10">
                  <c:v>Nov.2006</c:v>
                </c:pt>
                <c:pt idx="11">
                  <c:v>Dec.2006</c:v>
                </c:pt>
                <c:pt idx="12">
                  <c:v>Jan.2007</c:v>
                </c:pt>
                <c:pt idx="13">
                  <c:v>Feb.2007</c:v>
                </c:pt>
                <c:pt idx="14">
                  <c:v>Mar.2007</c:v>
                </c:pt>
                <c:pt idx="15">
                  <c:v>Aprl.2007</c:v>
                </c:pt>
                <c:pt idx="16">
                  <c:v>May 2007</c:v>
                </c:pt>
                <c:pt idx="17">
                  <c:v>Jun.2007</c:v>
                </c:pt>
                <c:pt idx="18">
                  <c:v>Jul.2007</c:v>
                </c:pt>
                <c:pt idx="19">
                  <c:v>Aug.2007</c:v>
                </c:pt>
                <c:pt idx="20">
                  <c:v>Sept.2007</c:v>
                </c:pt>
                <c:pt idx="21">
                  <c:v>Oct.2007</c:v>
                </c:pt>
              </c:strCache>
            </c:strRef>
          </c:cat>
          <c:val>
            <c:numRef>
              <c:f>'Figure 3.1.3'!$C$8:$X$8</c:f>
              <c:numCache>
                <c:formatCode>0.00</c:formatCode>
                <c:ptCount val="22"/>
                <c:pt idx="0">
                  <c:v>0.11267199999999999</c:v>
                </c:pt>
                <c:pt idx="1">
                  <c:v>2.0413749999999999</c:v>
                </c:pt>
                <c:pt idx="2">
                  <c:v>2.3066661399999999</c:v>
                </c:pt>
                <c:pt idx="3">
                  <c:v>7.1116349999999997</c:v>
                </c:pt>
                <c:pt idx="4">
                  <c:v>0.86188750000000003</c:v>
                </c:pt>
                <c:pt idx="5">
                  <c:v>0.68009920000000001</c:v>
                </c:pt>
                <c:pt idx="6">
                  <c:v>1.5354056250000001</c:v>
                </c:pt>
                <c:pt idx="7">
                  <c:v>5.2216196000000004</c:v>
                </c:pt>
                <c:pt idx="8">
                  <c:v>9.3918049999999997</c:v>
                </c:pt>
                <c:pt idx="9">
                  <c:v>5.1428624799999998</c:v>
                </c:pt>
                <c:pt idx="10">
                  <c:v>25.500636</c:v>
                </c:pt>
                <c:pt idx="11">
                  <c:v>7.6194633329999997</c:v>
                </c:pt>
                <c:pt idx="12">
                  <c:v>0.547147033</c:v>
                </c:pt>
                <c:pt idx="13">
                  <c:v>55.063022349999997</c:v>
                </c:pt>
                <c:pt idx="14">
                  <c:v>8.6426191200000009</c:v>
                </c:pt>
                <c:pt idx="15">
                  <c:v>1.2585199499999999</c:v>
                </c:pt>
                <c:pt idx="16">
                  <c:v>77.675121700000005</c:v>
                </c:pt>
                <c:pt idx="17">
                  <c:v>17.50850243</c:v>
                </c:pt>
                <c:pt idx="18">
                  <c:v>16.4163538</c:v>
                </c:pt>
                <c:pt idx="19">
                  <c:v>77.166032329999993</c:v>
                </c:pt>
                <c:pt idx="20">
                  <c:v>20.3542293</c:v>
                </c:pt>
                <c:pt idx="21">
                  <c:v>7.6720239750000001</c:v>
                </c:pt>
              </c:numCache>
            </c:numRef>
          </c:val>
          <c:extLst>
            <c:ext xmlns:c16="http://schemas.microsoft.com/office/drawing/2014/chart" uri="{C3380CC4-5D6E-409C-BE32-E72D297353CC}">
              <c16:uniqueId val="{00000003-4871-4284-ADD3-E9601EF1DE8B}"/>
            </c:ext>
          </c:extLst>
        </c:ser>
        <c:dLbls>
          <c:showLegendKey val="0"/>
          <c:showVal val="0"/>
          <c:showCatName val="0"/>
          <c:showSerName val="0"/>
          <c:showPercent val="0"/>
          <c:showBubbleSize val="0"/>
        </c:dLbls>
        <c:gapWidth val="150"/>
        <c:overlap val="100"/>
        <c:axId val="463857120"/>
        <c:axId val="1"/>
      </c:barChart>
      <c:catAx>
        <c:axId val="463857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3857120"/>
        <c:crosses val="autoZero"/>
        <c:crossBetween val="between"/>
      </c:valAx>
      <c:spPr>
        <a:solidFill>
          <a:srgbClr val="FFFFFF"/>
        </a:solidFill>
        <a:ln w="12700">
          <a:solidFill>
            <a:srgbClr val="808080"/>
          </a:solidFill>
          <a:prstDash val="solid"/>
        </a:ln>
      </c:spPr>
    </c:plotArea>
    <c:legend>
      <c:legendPos val="b"/>
      <c:layout>
        <c:manualLayout>
          <c:xMode val="edge"/>
          <c:yMode val="edge"/>
          <c:x val="0.39303000968054214"/>
          <c:y val="0.8934579439252337"/>
          <c:w val="0.31171345595353339"/>
          <c:h val="8.2242990654205608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879256965944276E-2"/>
          <c:y val="5.6451612903225805E-2"/>
          <c:w val="0.86687306501547989"/>
          <c:h val="0.66935483870967738"/>
        </c:manualLayout>
      </c:layout>
      <c:lineChart>
        <c:grouping val="standard"/>
        <c:varyColors val="0"/>
        <c:ser>
          <c:idx val="0"/>
          <c:order val="0"/>
          <c:spPr>
            <a:ln w="38100">
              <a:solidFill>
                <a:srgbClr val="000080"/>
              </a:solidFill>
              <a:prstDash val="solid"/>
            </a:ln>
          </c:spPr>
          <c:marker>
            <c:symbol val="none"/>
          </c:marker>
          <c:cat>
            <c:numRef>
              <c:f>'Figure 3.1.4'!$B$6:$B$238</c:f>
              <c:numCache>
                <c:formatCode>m/d/yyyy</c:formatCode>
                <c:ptCount val="233"/>
                <c:pt idx="0">
                  <c:v>39048</c:v>
                </c:pt>
                <c:pt idx="1">
                  <c:v>39049</c:v>
                </c:pt>
                <c:pt idx="2">
                  <c:v>39050</c:v>
                </c:pt>
                <c:pt idx="3">
                  <c:v>39051</c:v>
                </c:pt>
                <c:pt idx="4">
                  <c:v>39052</c:v>
                </c:pt>
                <c:pt idx="5">
                  <c:v>39055</c:v>
                </c:pt>
                <c:pt idx="6">
                  <c:v>39056</c:v>
                </c:pt>
                <c:pt idx="7">
                  <c:v>39057</c:v>
                </c:pt>
                <c:pt idx="8">
                  <c:v>39058</c:v>
                </c:pt>
                <c:pt idx="9">
                  <c:v>39059</c:v>
                </c:pt>
                <c:pt idx="10">
                  <c:v>39062</c:v>
                </c:pt>
                <c:pt idx="11">
                  <c:v>39063</c:v>
                </c:pt>
                <c:pt idx="12">
                  <c:v>39064</c:v>
                </c:pt>
                <c:pt idx="13">
                  <c:v>39065</c:v>
                </c:pt>
                <c:pt idx="14">
                  <c:v>39066</c:v>
                </c:pt>
                <c:pt idx="15">
                  <c:v>39071</c:v>
                </c:pt>
                <c:pt idx="16">
                  <c:v>39072</c:v>
                </c:pt>
                <c:pt idx="17">
                  <c:v>39073</c:v>
                </c:pt>
                <c:pt idx="18">
                  <c:v>39076</c:v>
                </c:pt>
                <c:pt idx="19">
                  <c:v>39077</c:v>
                </c:pt>
                <c:pt idx="20">
                  <c:v>39078</c:v>
                </c:pt>
                <c:pt idx="21">
                  <c:v>39079</c:v>
                </c:pt>
                <c:pt idx="22">
                  <c:v>39080</c:v>
                </c:pt>
                <c:pt idx="23">
                  <c:v>39085</c:v>
                </c:pt>
                <c:pt idx="24">
                  <c:v>39086</c:v>
                </c:pt>
                <c:pt idx="25">
                  <c:v>39087</c:v>
                </c:pt>
                <c:pt idx="26">
                  <c:v>39090</c:v>
                </c:pt>
                <c:pt idx="27">
                  <c:v>39091</c:v>
                </c:pt>
                <c:pt idx="28">
                  <c:v>39092</c:v>
                </c:pt>
                <c:pt idx="29">
                  <c:v>39093</c:v>
                </c:pt>
                <c:pt idx="30">
                  <c:v>39094</c:v>
                </c:pt>
                <c:pt idx="31">
                  <c:v>39097</c:v>
                </c:pt>
                <c:pt idx="32">
                  <c:v>39098</c:v>
                </c:pt>
                <c:pt idx="33">
                  <c:v>39099</c:v>
                </c:pt>
                <c:pt idx="34">
                  <c:v>39100</c:v>
                </c:pt>
                <c:pt idx="35">
                  <c:v>39101</c:v>
                </c:pt>
                <c:pt idx="36">
                  <c:v>39104</c:v>
                </c:pt>
                <c:pt idx="37">
                  <c:v>39105</c:v>
                </c:pt>
                <c:pt idx="38">
                  <c:v>39106</c:v>
                </c:pt>
                <c:pt idx="39">
                  <c:v>39107</c:v>
                </c:pt>
                <c:pt idx="40">
                  <c:v>39108</c:v>
                </c:pt>
                <c:pt idx="41">
                  <c:v>39111</c:v>
                </c:pt>
                <c:pt idx="42">
                  <c:v>39112</c:v>
                </c:pt>
                <c:pt idx="43">
                  <c:v>39113</c:v>
                </c:pt>
                <c:pt idx="44">
                  <c:v>39114</c:v>
                </c:pt>
                <c:pt idx="45">
                  <c:v>39115</c:v>
                </c:pt>
                <c:pt idx="46">
                  <c:v>39118</c:v>
                </c:pt>
                <c:pt idx="47">
                  <c:v>39119</c:v>
                </c:pt>
                <c:pt idx="48">
                  <c:v>39120</c:v>
                </c:pt>
                <c:pt idx="49">
                  <c:v>39121</c:v>
                </c:pt>
                <c:pt idx="50">
                  <c:v>39122</c:v>
                </c:pt>
                <c:pt idx="51">
                  <c:v>39125</c:v>
                </c:pt>
                <c:pt idx="52">
                  <c:v>39126</c:v>
                </c:pt>
                <c:pt idx="53">
                  <c:v>39127</c:v>
                </c:pt>
                <c:pt idx="54">
                  <c:v>39128</c:v>
                </c:pt>
                <c:pt idx="55">
                  <c:v>39129</c:v>
                </c:pt>
                <c:pt idx="56">
                  <c:v>39132</c:v>
                </c:pt>
                <c:pt idx="57">
                  <c:v>39133</c:v>
                </c:pt>
                <c:pt idx="58">
                  <c:v>39134</c:v>
                </c:pt>
                <c:pt idx="59">
                  <c:v>39135</c:v>
                </c:pt>
                <c:pt idx="60">
                  <c:v>39136</c:v>
                </c:pt>
                <c:pt idx="61">
                  <c:v>39139</c:v>
                </c:pt>
                <c:pt idx="62">
                  <c:v>39140</c:v>
                </c:pt>
                <c:pt idx="63">
                  <c:v>39141</c:v>
                </c:pt>
                <c:pt idx="64">
                  <c:v>39142</c:v>
                </c:pt>
                <c:pt idx="65">
                  <c:v>39143</c:v>
                </c:pt>
                <c:pt idx="66">
                  <c:v>39146</c:v>
                </c:pt>
                <c:pt idx="67">
                  <c:v>39147</c:v>
                </c:pt>
                <c:pt idx="68">
                  <c:v>39148</c:v>
                </c:pt>
                <c:pt idx="69">
                  <c:v>39153</c:v>
                </c:pt>
                <c:pt idx="70">
                  <c:v>39154</c:v>
                </c:pt>
                <c:pt idx="71">
                  <c:v>39155</c:v>
                </c:pt>
                <c:pt idx="72">
                  <c:v>39156</c:v>
                </c:pt>
                <c:pt idx="73">
                  <c:v>39157</c:v>
                </c:pt>
                <c:pt idx="74">
                  <c:v>39160</c:v>
                </c:pt>
                <c:pt idx="75">
                  <c:v>39161</c:v>
                </c:pt>
                <c:pt idx="76">
                  <c:v>39162</c:v>
                </c:pt>
                <c:pt idx="77">
                  <c:v>39167</c:v>
                </c:pt>
                <c:pt idx="78">
                  <c:v>39168</c:v>
                </c:pt>
                <c:pt idx="79">
                  <c:v>39169</c:v>
                </c:pt>
                <c:pt idx="80">
                  <c:v>39170</c:v>
                </c:pt>
                <c:pt idx="81">
                  <c:v>39171</c:v>
                </c:pt>
                <c:pt idx="82">
                  <c:v>39174</c:v>
                </c:pt>
                <c:pt idx="83">
                  <c:v>39175</c:v>
                </c:pt>
                <c:pt idx="84">
                  <c:v>39176</c:v>
                </c:pt>
                <c:pt idx="85">
                  <c:v>39177</c:v>
                </c:pt>
                <c:pt idx="86">
                  <c:v>39178</c:v>
                </c:pt>
                <c:pt idx="87">
                  <c:v>39181</c:v>
                </c:pt>
                <c:pt idx="88">
                  <c:v>39182</c:v>
                </c:pt>
                <c:pt idx="89">
                  <c:v>39183</c:v>
                </c:pt>
                <c:pt idx="90">
                  <c:v>39184</c:v>
                </c:pt>
                <c:pt idx="91">
                  <c:v>39185</c:v>
                </c:pt>
                <c:pt idx="92">
                  <c:v>39188</c:v>
                </c:pt>
                <c:pt idx="93">
                  <c:v>39189</c:v>
                </c:pt>
                <c:pt idx="94">
                  <c:v>39190</c:v>
                </c:pt>
                <c:pt idx="95">
                  <c:v>39191</c:v>
                </c:pt>
                <c:pt idx="96">
                  <c:v>39192</c:v>
                </c:pt>
                <c:pt idx="97">
                  <c:v>39195</c:v>
                </c:pt>
                <c:pt idx="98">
                  <c:v>39196</c:v>
                </c:pt>
                <c:pt idx="99">
                  <c:v>39197</c:v>
                </c:pt>
                <c:pt idx="100">
                  <c:v>39198</c:v>
                </c:pt>
                <c:pt idx="101">
                  <c:v>39199</c:v>
                </c:pt>
                <c:pt idx="102">
                  <c:v>39202</c:v>
                </c:pt>
                <c:pt idx="103">
                  <c:v>39204</c:v>
                </c:pt>
                <c:pt idx="104">
                  <c:v>39205</c:v>
                </c:pt>
                <c:pt idx="105">
                  <c:v>39206</c:v>
                </c:pt>
                <c:pt idx="106">
                  <c:v>39209</c:v>
                </c:pt>
                <c:pt idx="107">
                  <c:v>39210</c:v>
                </c:pt>
                <c:pt idx="108">
                  <c:v>39212</c:v>
                </c:pt>
                <c:pt idx="109">
                  <c:v>39213</c:v>
                </c:pt>
                <c:pt idx="110">
                  <c:v>39216</c:v>
                </c:pt>
                <c:pt idx="111">
                  <c:v>39217</c:v>
                </c:pt>
                <c:pt idx="112">
                  <c:v>39218</c:v>
                </c:pt>
                <c:pt idx="113">
                  <c:v>39219</c:v>
                </c:pt>
                <c:pt idx="114">
                  <c:v>39220</c:v>
                </c:pt>
                <c:pt idx="115">
                  <c:v>39223</c:v>
                </c:pt>
                <c:pt idx="116">
                  <c:v>39224</c:v>
                </c:pt>
                <c:pt idx="117">
                  <c:v>39225</c:v>
                </c:pt>
                <c:pt idx="118">
                  <c:v>39226</c:v>
                </c:pt>
                <c:pt idx="119">
                  <c:v>39227</c:v>
                </c:pt>
                <c:pt idx="120">
                  <c:v>39230</c:v>
                </c:pt>
                <c:pt idx="121">
                  <c:v>39231</c:v>
                </c:pt>
                <c:pt idx="122">
                  <c:v>39232</c:v>
                </c:pt>
                <c:pt idx="123">
                  <c:v>39233</c:v>
                </c:pt>
                <c:pt idx="124">
                  <c:v>39234</c:v>
                </c:pt>
                <c:pt idx="125">
                  <c:v>39237</c:v>
                </c:pt>
                <c:pt idx="126">
                  <c:v>39238</c:v>
                </c:pt>
                <c:pt idx="127">
                  <c:v>39239</c:v>
                </c:pt>
                <c:pt idx="128">
                  <c:v>39240</c:v>
                </c:pt>
                <c:pt idx="129">
                  <c:v>39241</c:v>
                </c:pt>
                <c:pt idx="130">
                  <c:v>39244</c:v>
                </c:pt>
                <c:pt idx="131">
                  <c:v>39245</c:v>
                </c:pt>
                <c:pt idx="132">
                  <c:v>39246</c:v>
                </c:pt>
                <c:pt idx="133">
                  <c:v>39247</c:v>
                </c:pt>
                <c:pt idx="134">
                  <c:v>39248</c:v>
                </c:pt>
                <c:pt idx="135">
                  <c:v>39251</c:v>
                </c:pt>
                <c:pt idx="136">
                  <c:v>39252</c:v>
                </c:pt>
                <c:pt idx="137">
                  <c:v>39253</c:v>
                </c:pt>
                <c:pt idx="138">
                  <c:v>39254</c:v>
                </c:pt>
                <c:pt idx="139">
                  <c:v>39255</c:v>
                </c:pt>
                <c:pt idx="140">
                  <c:v>39258</c:v>
                </c:pt>
                <c:pt idx="141">
                  <c:v>39259</c:v>
                </c:pt>
                <c:pt idx="142">
                  <c:v>39260</c:v>
                </c:pt>
                <c:pt idx="143">
                  <c:v>39261</c:v>
                </c:pt>
                <c:pt idx="144">
                  <c:v>39262</c:v>
                </c:pt>
                <c:pt idx="145">
                  <c:v>39265</c:v>
                </c:pt>
                <c:pt idx="146">
                  <c:v>39266</c:v>
                </c:pt>
                <c:pt idx="147">
                  <c:v>39267</c:v>
                </c:pt>
                <c:pt idx="148">
                  <c:v>39268</c:v>
                </c:pt>
                <c:pt idx="149">
                  <c:v>39269</c:v>
                </c:pt>
                <c:pt idx="150">
                  <c:v>39272</c:v>
                </c:pt>
                <c:pt idx="151">
                  <c:v>39273</c:v>
                </c:pt>
                <c:pt idx="152">
                  <c:v>39274</c:v>
                </c:pt>
                <c:pt idx="153">
                  <c:v>39275</c:v>
                </c:pt>
                <c:pt idx="154">
                  <c:v>39276</c:v>
                </c:pt>
                <c:pt idx="155">
                  <c:v>39279</c:v>
                </c:pt>
                <c:pt idx="156">
                  <c:v>39280</c:v>
                </c:pt>
                <c:pt idx="157">
                  <c:v>39281</c:v>
                </c:pt>
                <c:pt idx="158">
                  <c:v>39282</c:v>
                </c:pt>
                <c:pt idx="159">
                  <c:v>39283</c:v>
                </c:pt>
                <c:pt idx="160">
                  <c:v>39286</c:v>
                </c:pt>
                <c:pt idx="161">
                  <c:v>39287</c:v>
                </c:pt>
                <c:pt idx="162">
                  <c:v>39288</c:v>
                </c:pt>
                <c:pt idx="163">
                  <c:v>39289</c:v>
                </c:pt>
                <c:pt idx="164">
                  <c:v>39290</c:v>
                </c:pt>
                <c:pt idx="165">
                  <c:v>39293</c:v>
                </c:pt>
                <c:pt idx="166">
                  <c:v>39294</c:v>
                </c:pt>
                <c:pt idx="167">
                  <c:v>39295</c:v>
                </c:pt>
                <c:pt idx="168">
                  <c:v>39296</c:v>
                </c:pt>
                <c:pt idx="169">
                  <c:v>39297</c:v>
                </c:pt>
                <c:pt idx="170">
                  <c:v>39300</c:v>
                </c:pt>
                <c:pt idx="171">
                  <c:v>39301</c:v>
                </c:pt>
                <c:pt idx="172">
                  <c:v>39302</c:v>
                </c:pt>
                <c:pt idx="173">
                  <c:v>39303</c:v>
                </c:pt>
                <c:pt idx="174">
                  <c:v>39304</c:v>
                </c:pt>
                <c:pt idx="175">
                  <c:v>39307</c:v>
                </c:pt>
                <c:pt idx="176">
                  <c:v>39308</c:v>
                </c:pt>
                <c:pt idx="177">
                  <c:v>39309</c:v>
                </c:pt>
                <c:pt idx="178">
                  <c:v>39310</c:v>
                </c:pt>
                <c:pt idx="179">
                  <c:v>39311</c:v>
                </c:pt>
                <c:pt idx="180">
                  <c:v>39315</c:v>
                </c:pt>
                <c:pt idx="181">
                  <c:v>39316</c:v>
                </c:pt>
                <c:pt idx="182">
                  <c:v>39317</c:v>
                </c:pt>
                <c:pt idx="183">
                  <c:v>39318</c:v>
                </c:pt>
                <c:pt idx="184">
                  <c:v>39321</c:v>
                </c:pt>
                <c:pt idx="185">
                  <c:v>39322</c:v>
                </c:pt>
                <c:pt idx="186">
                  <c:v>39323</c:v>
                </c:pt>
                <c:pt idx="187">
                  <c:v>39324</c:v>
                </c:pt>
                <c:pt idx="188">
                  <c:v>39325</c:v>
                </c:pt>
                <c:pt idx="189">
                  <c:v>39328</c:v>
                </c:pt>
                <c:pt idx="190">
                  <c:v>39329</c:v>
                </c:pt>
                <c:pt idx="191">
                  <c:v>39330</c:v>
                </c:pt>
                <c:pt idx="192">
                  <c:v>39331</c:v>
                </c:pt>
                <c:pt idx="193">
                  <c:v>39332</c:v>
                </c:pt>
                <c:pt idx="194">
                  <c:v>39335</c:v>
                </c:pt>
                <c:pt idx="195">
                  <c:v>39336</c:v>
                </c:pt>
                <c:pt idx="196">
                  <c:v>39337</c:v>
                </c:pt>
                <c:pt idx="197">
                  <c:v>39338</c:v>
                </c:pt>
                <c:pt idx="198">
                  <c:v>39339</c:v>
                </c:pt>
                <c:pt idx="199">
                  <c:v>39342</c:v>
                </c:pt>
                <c:pt idx="200">
                  <c:v>39343</c:v>
                </c:pt>
                <c:pt idx="201">
                  <c:v>39344</c:v>
                </c:pt>
                <c:pt idx="202">
                  <c:v>39346</c:v>
                </c:pt>
                <c:pt idx="203">
                  <c:v>39349</c:v>
                </c:pt>
                <c:pt idx="204">
                  <c:v>39350</c:v>
                </c:pt>
                <c:pt idx="205">
                  <c:v>39351</c:v>
                </c:pt>
                <c:pt idx="206">
                  <c:v>39352</c:v>
                </c:pt>
                <c:pt idx="207">
                  <c:v>39353</c:v>
                </c:pt>
                <c:pt idx="208">
                  <c:v>39356</c:v>
                </c:pt>
                <c:pt idx="209">
                  <c:v>39357</c:v>
                </c:pt>
                <c:pt idx="210">
                  <c:v>39358</c:v>
                </c:pt>
                <c:pt idx="211">
                  <c:v>39359</c:v>
                </c:pt>
                <c:pt idx="212">
                  <c:v>39360</c:v>
                </c:pt>
                <c:pt idx="213">
                  <c:v>39363</c:v>
                </c:pt>
                <c:pt idx="214">
                  <c:v>39364</c:v>
                </c:pt>
                <c:pt idx="215">
                  <c:v>39365</c:v>
                </c:pt>
                <c:pt idx="216">
                  <c:v>39366</c:v>
                </c:pt>
                <c:pt idx="217">
                  <c:v>39367</c:v>
                </c:pt>
                <c:pt idx="218">
                  <c:v>39370</c:v>
                </c:pt>
                <c:pt idx="219">
                  <c:v>39371</c:v>
                </c:pt>
                <c:pt idx="220">
                  <c:v>39372</c:v>
                </c:pt>
                <c:pt idx="221">
                  <c:v>39373</c:v>
                </c:pt>
                <c:pt idx="222">
                  <c:v>39374</c:v>
                </c:pt>
                <c:pt idx="223">
                  <c:v>39377</c:v>
                </c:pt>
                <c:pt idx="224">
                  <c:v>39378</c:v>
                </c:pt>
                <c:pt idx="225">
                  <c:v>39379</c:v>
                </c:pt>
                <c:pt idx="226">
                  <c:v>39385</c:v>
                </c:pt>
                <c:pt idx="227">
                  <c:v>39387</c:v>
                </c:pt>
                <c:pt idx="228">
                  <c:v>39388</c:v>
                </c:pt>
                <c:pt idx="229">
                  <c:v>39391</c:v>
                </c:pt>
                <c:pt idx="230">
                  <c:v>39392</c:v>
                </c:pt>
                <c:pt idx="231">
                  <c:v>39393</c:v>
                </c:pt>
                <c:pt idx="232">
                  <c:v>39394</c:v>
                </c:pt>
              </c:numCache>
            </c:numRef>
          </c:cat>
          <c:val>
            <c:numRef>
              <c:f>'Figure 3.1.4'!$C$6:$C$238</c:f>
              <c:numCache>
                <c:formatCode>General</c:formatCode>
                <c:ptCount val="233"/>
                <c:pt idx="0">
                  <c:v>5.5</c:v>
                </c:pt>
                <c:pt idx="1">
                  <c:v>5.41</c:v>
                </c:pt>
                <c:pt idx="2">
                  <c:v>5.39</c:v>
                </c:pt>
                <c:pt idx="3">
                  <c:v>5.33</c:v>
                </c:pt>
                <c:pt idx="4">
                  <c:v>5.45</c:v>
                </c:pt>
                <c:pt idx="5">
                  <c:v>5.5</c:v>
                </c:pt>
                <c:pt idx="6">
                  <c:v>5.46</c:v>
                </c:pt>
                <c:pt idx="7">
                  <c:v>5.42</c:v>
                </c:pt>
                <c:pt idx="8">
                  <c:v>5.4</c:v>
                </c:pt>
                <c:pt idx="9">
                  <c:v>5.4</c:v>
                </c:pt>
                <c:pt idx="10">
                  <c:v>5.4</c:v>
                </c:pt>
                <c:pt idx="11">
                  <c:v>5.4</c:v>
                </c:pt>
                <c:pt idx="12">
                  <c:v>5.43</c:v>
                </c:pt>
                <c:pt idx="13">
                  <c:v>5.31</c:v>
                </c:pt>
                <c:pt idx="14">
                  <c:v>5.45</c:v>
                </c:pt>
                <c:pt idx="15">
                  <c:v>5.25</c:v>
                </c:pt>
                <c:pt idx="16">
                  <c:v>5.34</c:v>
                </c:pt>
                <c:pt idx="17">
                  <c:v>5.35</c:v>
                </c:pt>
                <c:pt idx="18">
                  <c:v>5.38</c:v>
                </c:pt>
                <c:pt idx="19">
                  <c:v>5.4</c:v>
                </c:pt>
                <c:pt idx="20">
                  <c:v>5.35</c:v>
                </c:pt>
                <c:pt idx="21">
                  <c:v>5.5</c:v>
                </c:pt>
                <c:pt idx="22">
                  <c:v>5.5</c:v>
                </c:pt>
                <c:pt idx="23">
                  <c:v>5.53</c:v>
                </c:pt>
                <c:pt idx="24">
                  <c:v>5.55</c:v>
                </c:pt>
                <c:pt idx="25">
                  <c:v>5.53</c:v>
                </c:pt>
                <c:pt idx="26">
                  <c:v>5.44</c:v>
                </c:pt>
                <c:pt idx="27">
                  <c:v>5.52</c:v>
                </c:pt>
                <c:pt idx="28">
                  <c:v>5.5</c:v>
                </c:pt>
                <c:pt idx="29">
                  <c:v>5.44</c:v>
                </c:pt>
                <c:pt idx="30">
                  <c:v>5.47</c:v>
                </c:pt>
                <c:pt idx="31">
                  <c:v>5.41</c:v>
                </c:pt>
                <c:pt idx="32">
                  <c:v>5.44</c:v>
                </c:pt>
                <c:pt idx="33">
                  <c:v>5.44</c:v>
                </c:pt>
                <c:pt idx="34">
                  <c:v>5.44</c:v>
                </c:pt>
                <c:pt idx="35">
                  <c:v>5.44</c:v>
                </c:pt>
                <c:pt idx="36">
                  <c:v>5.42</c:v>
                </c:pt>
                <c:pt idx="37">
                  <c:v>5.42</c:v>
                </c:pt>
                <c:pt idx="38">
                  <c:v>5.42</c:v>
                </c:pt>
                <c:pt idx="39">
                  <c:v>5.44</c:v>
                </c:pt>
                <c:pt idx="40">
                  <c:v>5.47</c:v>
                </c:pt>
                <c:pt idx="41">
                  <c:v>5.38</c:v>
                </c:pt>
                <c:pt idx="42">
                  <c:v>5.41</c:v>
                </c:pt>
                <c:pt idx="43">
                  <c:v>5.47</c:v>
                </c:pt>
                <c:pt idx="44">
                  <c:v>5.42</c:v>
                </c:pt>
                <c:pt idx="45">
                  <c:v>5.42</c:v>
                </c:pt>
                <c:pt idx="46">
                  <c:v>5.45</c:v>
                </c:pt>
                <c:pt idx="47">
                  <c:v>5.47</c:v>
                </c:pt>
                <c:pt idx="48">
                  <c:v>5.44</c:v>
                </c:pt>
                <c:pt idx="49">
                  <c:v>5.44</c:v>
                </c:pt>
                <c:pt idx="50">
                  <c:v>5.44</c:v>
                </c:pt>
                <c:pt idx="51">
                  <c:v>5.44</c:v>
                </c:pt>
                <c:pt idx="52">
                  <c:v>5.42</c:v>
                </c:pt>
                <c:pt idx="53">
                  <c:v>5.42</c:v>
                </c:pt>
                <c:pt idx="54">
                  <c:v>5.43</c:v>
                </c:pt>
                <c:pt idx="55">
                  <c:v>5.45</c:v>
                </c:pt>
                <c:pt idx="56">
                  <c:v>5.47</c:v>
                </c:pt>
                <c:pt idx="57">
                  <c:v>5.47</c:v>
                </c:pt>
                <c:pt idx="58">
                  <c:v>5.48</c:v>
                </c:pt>
                <c:pt idx="59">
                  <c:v>5.48</c:v>
                </c:pt>
                <c:pt idx="60">
                  <c:v>5.48</c:v>
                </c:pt>
                <c:pt idx="61">
                  <c:v>5.48</c:v>
                </c:pt>
                <c:pt idx="62">
                  <c:v>5.47</c:v>
                </c:pt>
                <c:pt idx="63">
                  <c:v>5.48</c:v>
                </c:pt>
                <c:pt idx="64">
                  <c:v>5.48</c:v>
                </c:pt>
                <c:pt idx="65">
                  <c:v>5.48</c:v>
                </c:pt>
                <c:pt idx="66">
                  <c:v>5.53</c:v>
                </c:pt>
                <c:pt idx="67">
                  <c:v>5.53</c:v>
                </c:pt>
                <c:pt idx="68">
                  <c:v>5.6</c:v>
                </c:pt>
                <c:pt idx="69">
                  <c:v>5.6</c:v>
                </c:pt>
                <c:pt idx="70">
                  <c:v>5.63</c:v>
                </c:pt>
                <c:pt idx="71">
                  <c:v>5.6</c:v>
                </c:pt>
                <c:pt idx="72">
                  <c:v>5.6</c:v>
                </c:pt>
                <c:pt idx="73">
                  <c:v>5.7</c:v>
                </c:pt>
                <c:pt idx="74">
                  <c:v>5.7</c:v>
                </c:pt>
                <c:pt idx="75">
                  <c:v>5.65</c:v>
                </c:pt>
                <c:pt idx="76">
                  <c:v>5.65</c:v>
                </c:pt>
                <c:pt idx="77">
                  <c:v>5.73</c:v>
                </c:pt>
                <c:pt idx="78">
                  <c:v>5.63</c:v>
                </c:pt>
                <c:pt idx="79">
                  <c:v>5.73</c:v>
                </c:pt>
                <c:pt idx="80">
                  <c:v>5.7</c:v>
                </c:pt>
                <c:pt idx="81">
                  <c:v>5.63</c:v>
                </c:pt>
                <c:pt idx="82">
                  <c:v>5.6</c:v>
                </c:pt>
                <c:pt idx="83">
                  <c:v>5.7</c:v>
                </c:pt>
                <c:pt idx="84">
                  <c:v>5.7</c:v>
                </c:pt>
                <c:pt idx="85">
                  <c:v>5.61</c:v>
                </c:pt>
                <c:pt idx="86">
                  <c:v>5.69</c:v>
                </c:pt>
                <c:pt idx="87">
                  <c:v>5.69</c:v>
                </c:pt>
                <c:pt idx="88">
                  <c:v>5.69</c:v>
                </c:pt>
                <c:pt idx="89">
                  <c:v>5.68</c:v>
                </c:pt>
                <c:pt idx="90">
                  <c:v>5.68</c:v>
                </c:pt>
                <c:pt idx="91">
                  <c:v>5.67</c:v>
                </c:pt>
                <c:pt idx="92">
                  <c:v>5.7</c:v>
                </c:pt>
                <c:pt idx="93">
                  <c:v>5.71</c:v>
                </c:pt>
                <c:pt idx="94">
                  <c:v>5.7</c:v>
                </c:pt>
                <c:pt idx="95">
                  <c:v>5.81</c:v>
                </c:pt>
                <c:pt idx="96">
                  <c:v>5.98</c:v>
                </c:pt>
                <c:pt idx="97">
                  <c:v>6.2</c:v>
                </c:pt>
                <c:pt idx="98">
                  <c:v>6.29</c:v>
                </c:pt>
                <c:pt idx="99">
                  <c:v>6.17</c:v>
                </c:pt>
                <c:pt idx="100">
                  <c:v>6.18</c:v>
                </c:pt>
                <c:pt idx="101">
                  <c:v>6.18</c:v>
                </c:pt>
                <c:pt idx="102">
                  <c:v>6.18</c:v>
                </c:pt>
                <c:pt idx="103">
                  <c:v>6.16</c:v>
                </c:pt>
                <c:pt idx="104">
                  <c:v>6.14</c:v>
                </c:pt>
                <c:pt idx="105">
                  <c:v>6.04</c:v>
                </c:pt>
                <c:pt idx="106">
                  <c:v>6.4</c:v>
                </c:pt>
                <c:pt idx="107">
                  <c:v>6.11</c:v>
                </c:pt>
                <c:pt idx="108">
                  <c:v>6.1</c:v>
                </c:pt>
                <c:pt idx="109">
                  <c:v>6.1</c:v>
                </c:pt>
                <c:pt idx="110">
                  <c:v>6.13</c:v>
                </c:pt>
                <c:pt idx="111">
                  <c:v>6.14</c:v>
                </c:pt>
                <c:pt idx="112">
                  <c:v>6.14</c:v>
                </c:pt>
                <c:pt idx="113">
                  <c:v>6.14</c:v>
                </c:pt>
                <c:pt idx="114">
                  <c:v>6.2</c:v>
                </c:pt>
                <c:pt idx="115">
                  <c:v>6.21</c:v>
                </c:pt>
                <c:pt idx="116">
                  <c:v>6.21</c:v>
                </c:pt>
                <c:pt idx="117">
                  <c:v>6.24</c:v>
                </c:pt>
                <c:pt idx="118">
                  <c:v>6.3</c:v>
                </c:pt>
                <c:pt idx="119">
                  <c:v>6.3</c:v>
                </c:pt>
                <c:pt idx="120">
                  <c:v>6.3</c:v>
                </c:pt>
                <c:pt idx="121">
                  <c:v>6.3</c:v>
                </c:pt>
                <c:pt idx="122">
                  <c:v>6.3</c:v>
                </c:pt>
                <c:pt idx="123">
                  <c:v>6.3</c:v>
                </c:pt>
                <c:pt idx="124">
                  <c:v>6.3</c:v>
                </c:pt>
                <c:pt idx="125">
                  <c:v>6.3</c:v>
                </c:pt>
                <c:pt idx="126">
                  <c:v>6.3</c:v>
                </c:pt>
                <c:pt idx="127">
                  <c:v>6.3</c:v>
                </c:pt>
                <c:pt idx="128">
                  <c:v>6.34</c:v>
                </c:pt>
                <c:pt idx="129">
                  <c:v>6.33</c:v>
                </c:pt>
                <c:pt idx="130">
                  <c:v>6.36</c:v>
                </c:pt>
                <c:pt idx="131">
                  <c:v>6.36</c:v>
                </c:pt>
                <c:pt idx="132">
                  <c:v>6.37</c:v>
                </c:pt>
                <c:pt idx="133">
                  <c:v>6.39</c:v>
                </c:pt>
                <c:pt idx="134">
                  <c:v>6.41</c:v>
                </c:pt>
                <c:pt idx="135">
                  <c:v>6.43</c:v>
                </c:pt>
                <c:pt idx="136">
                  <c:v>6.47</c:v>
                </c:pt>
                <c:pt idx="137">
                  <c:v>6.44</c:v>
                </c:pt>
                <c:pt idx="138">
                  <c:v>6.44</c:v>
                </c:pt>
                <c:pt idx="139">
                  <c:v>6.5</c:v>
                </c:pt>
                <c:pt idx="140">
                  <c:v>6.5</c:v>
                </c:pt>
                <c:pt idx="141">
                  <c:v>6.5</c:v>
                </c:pt>
                <c:pt idx="142">
                  <c:v>6.5</c:v>
                </c:pt>
                <c:pt idx="143">
                  <c:v>6.5</c:v>
                </c:pt>
                <c:pt idx="144">
                  <c:v>6.51</c:v>
                </c:pt>
                <c:pt idx="145">
                  <c:v>6.51</c:v>
                </c:pt>
                <c:pt idx="146">
                  <c:v>6.51</c:v>
                </c:pt>
                <c:pt idx="147">
                  <c:v>6.51</c:v>
                </c:pt>
                <c:pt idx="148">
                  <c:v>6.5</c:v>
                </c:pt>
                <c:pt idx="149">
                  <c:v>6.53</c:v>
                </c:pt>
                <c:pt idx="150">
                  <c:v>6.53</c:v>
                </c:pt>
                <c:pt idx="151">
                  <c:v>6.55</c:v>
                </c:pt>
                <c:pt idx="152">
                  <c:v>6.55</c:v>
                </c:pt>
                <c:pt idx="153">
                  <c:v>6.55</c:v>
                </c:pt>
                <c:pt idx="154">
                  <c:v>6.55</c:v>
                </c:pt>
                <c:pt idx="155">
                  <c:v>6.55</c:v>
                </c:pt>
                <c:pt idx="156">
                  <c:v>6.53</c:v>
                </c:pt>
                <c:pt idx="157">
                  <c:v>6.51</c:v>
                </c:pt>
                <c:pt idx="158">
                  <c:v>6.51</c:v>
                </c:pt>
                <c:pt idx="159">
                  <c:v>6.54</c:v>
                </c:pt>
                <c:pt idx="160">
                  <c:v>6.52</c:v>
                </c:pt>
                <c:pt idx="161">
                  <c:v>6.54</c:v>
                </c:pt>
                <c:pt idx="162">
                  <c:v>6.54</c:v>
                </c:pt>
                <c:pt idx="163">
                  <c:v>6.55</c:v>
                </c:pt>
                <c:pt idx="164">
                  <c:v>6.54</c:v>
                </c:pt>
                <c:pt idx="165">
                  <c:v>6.52</c:v>
                </c:pt>
                <c:pt idx="166">
                  <c:v>6.54</c:v>
                </c:pt>
                <c:pt idx="167">
                  <c:v>6.54</c:v>
                </c:pt>
                <c:pt idx="168">
                  <c:v>6.65</c:v>
                </c:pt>
                <c:pt idx="169">
                  <c:v>7.68</c:v>
                </c:pt>
                <c:pt idx="170">
                  <c:v>8.07</c:v>
                </c:pt>
                <c:pt idx="171">
                  <c:v>8.1</c:v>
                </c:pt>
                <c:pt idx="172">
                  <c:v>8.08</c:v>
                </c:pt>
                <c:pt idx="173">
                  <c:v>8.1199999999999992</c:v>
                </c:pt>
                <c:pt idx="174">
                  <c:v>8.0299999999999994</c:v>
                </c:pt>
                <c:pt idx="175">
                  <c:v>8.1999999999999993</c:v>
                </c:pt>
                <c:pt idx="176">
                  <c:v>8.1999999999999993</c:v>
                </c:pt>
                <c:pt idx="177">
                  <c:v>8.1999999999999993</c:v>
                </c:pt>
                <c:pt idx="178">
                  <c:v>8.1999999999999993</c:v>
                </c:pt>
                <c:pt idx="179">
                  <c:v>8.5</c:v>
                </c:pt>
                <c:pt idx="180">
                  <c:v>8.5</c:v>
                </c:pt>
                <c:pt idx="181">
                  <c:v>8.75</c:v>
                </c:pt>
                <c:pt idx="182">
                  <c:v>9</c:v>
                </c:pt>
                <c:pt idx="183">
                  <c:v>9</c:v>
                </c:pt>
                <c:pt idx="184">
                  <c:v>9</c:v>
                </c:pt>
                <c:pt idx="185">
                  <c:v>9</c:v>
                </c:pt>
                <c:pt idx="186">
                  <c:v>9</c:v>
                </c:pt>
                <c:pt idx="187">
                  <c:v>9</c:v>
                </c:pt>
                <c:pt idx="188">
                  <c:v>9</c:v>
                </c:pt>
                <c:pt idx="189">
                  <c:v>9.08</c:v>
                </c:pt>
                <c:pt idx="190">
                  <c:v>9.1</c:v>
                </c:pt>
                <c:pt idx="191">
                  <c:v>9.08</c:v>
                </c:pt>
                <c:pt idx="192">
                  <c:v>9.1300000000000008</c:v>
                </c:pt>
                <c:pt idx="193">
                  <c:v>9.1300000000000008</c:v>
                </c:pt>
                <c:pt idx="194">
                  <c:v>9.14</c:v>
                </c:pt>
                <c:pt idx="195">
                  <c:v>9.17</c:v>
                </c:pt>
                <c:pt idx="196">
                  <c:v>9.17</c:v>
                </c:pt>
                <c:pt idx="197">
                  <c:v>9.15</c:v>
                </c:pt>
                <c:pt idx="198">
                  <c:v>9.1999999999999993</c:v>
                </c:pt>
                <c:pt idx="199">
                  <c:v>9.1999999999999993</c:v>
                </c:pt>
                <c:pt idx="200">
                  <c:v>9.23</c:v>
                </c:pt>
                <c:pt idx="201">
                  <c:v>9.1999999999999993</c:v>
                </c:pt>
                <c:pt idx="202">
                  <c:v>9.25</c:v>
                </c:pt>
                <c:pt idx="203">
                  <c:v>9.2899999999999991</c:v>
                </c:pt>
                <c:pt idx="204">
                  <c:v>9.2899999999999991</c:v>
                </c:pt>
                <c:pt idx="205">
                  <c:v>9.26</c:v>
                </c:pt>
                <c:pt idx="206">
                  <c:v>9.26</c:v>
                </c:pt>
                <c:pt idx="207">
                  <c:v>9.2899999999999991</c:v>
                </c:pt>
                <c:pt idx="208">
                  <c:v>9.2899999999999991</c:v>
                </c:pt>
                <c:pt idx="209">
                  <c:v>9.2899999999999991</c:v>
                </c:pt>
                <c:pt idx="210">
                  <c:v>9.2899999999999991</c:v>
                </c:pt>
                <c:pt idx="211">
                  <c:v>9.2899999999999991</c:v>
                </c:pt>
                <c:pt idx="212">
                  <c:v>9.2899999999999991</c:v>
                </c:pt>
                <c:pt idx="213">
                  <c:v>9.27</c:v>
                </c:pt>
                <c:pt idx="214">
                  <c:v>9.26</c:v>
                </c:pt>
                <c:pt idx="215">
                  <c:v>9.25</c:v>
                </c:pt>
                <c:pt idx="216">
                  <c:v>9.25</c:v>
                </c:pt>
                <c:pt idx="217">
                  <c:v>9.25</c:v>
                </c:pt>
                <c:pt idx="218">
                  <c:v>9.17</c:v>
                </c:pt>
                <c:pt idx="219">
                  <c:v>9.02</c:v>
                </c:pt>
                <c:pt idx="220">
                  <c:v>8.9600000000000009</c:v>
                </c:pt>
                <c:pt idx="221">
                  <c:v>8.93</c:v>
                </c:pt>
                <c:pt idx="222">
                  <c:v>8.93</c:v>
                </c:pt>
                <c:pt idx="223">
                  <c:v>9.1300000000000008</c:v>
                </c:pt>
                <c:pt idx="224">
                  <c:v>9.15</c:v>
                </c:pt>
                <c:pt idx="225">
                  <c:v>9.2200000000000006</c:v>
                </c:pt>
                <c:pt idx="226">
                  <c:v>9</c:v>
                </c:pt>
                <c:pt idx="227">
                  <c:v>8.81</c:v>
                </c:pt>
                <c:pt idx="228">
                  <c:v>9.39</c:v>
                </c:pt>
                <c:pt idx="229">
                  <c:v>9.4499999999999993</c:v>
                </c:pt>
                <c:pt idx="230">
                  <c:v>9.48</c:v>
                </c:pt>
                <c:pt idx="231">
                  <c:v>9.5500000000000007</c:v>
                </c:pt>
                <c:pt idx="232">
                  <c:v>9.5</c:v>
                </c:pt>
              </c:numCache>
            </c:numRef>
          </c:val>
          <c:smooth val="0"/>
          <c:extLst>
            <c:ext xmlns:c16="http://schemas.microsoft.com/office/drawing/2014/chart" uri="{C3380CC4-5D6E-409C-BE32-E72D297353CC}">
              <c16:uniqueId val="{00000000-11DB-4607-924E-179BBC33471A}"/>
            </c:ext>
          </c:extLst>
        </c:ser>
        <c:dLbls>
          <c:showLegendKey val="0"/>
          <c:showVal val="0"/>
          <c:showCatName val="0"/>
          <c:showSerName val="0"/>
          <c:showPercent val="0"/>
          <c:showBubbleSize val="0"/>
        </c:dLbls>
        <c:smooth val="0"/>
        <c:axId val="463862368"/>
        <c:axId val="1"/>
      </c:lineChart>
      <c:dateAx>
        <c:axId val="463862368"/>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days"/>
        <c:majorUnit val="1"/>
        <c:majorTimeUnit val="months"/>
        <c:minorUnit val="1"/>
        <c:minorTimeUnit val="months"/>
      </c:dateAx>
      <c:valAx>
        <c:axId val="1"/>
        <c:scaling>
          <c:orientation val="minMax"/>
          <c:min val="5"/>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38623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1" u="none" strike="noStrike" baseline="0">
                <a:solidFill>
                  <a:srgbClr val="000000"/>
                </a:solidFill>
                <a:latin typeface="Times New Roman"/>
                <a:ea typeface="Times New Roman"/>
                <a:cs typeface="Times New Roman"/>
              </a:defRPr>
            </a:pPr>
            <a:r>
              <a:rPr lang="ru-RU"/>
              <a:t>а) </a:t>
            </a:r>
            <a:r>
              <a:rPr lang="en-US"/>
              <a:t>Number of transactions</a:t>
            </a:r>
          </a:p>
        </c:rich>
      </c:tx>
      <c:layout>
        <c:manualLayout>
          <c:xMode val="edge"/>
          <c:yMode val="edge"/>
          <c:x val="0.28012048192771083"/>
          <c:y val="1.6556291390728478E-2"/>
        </c:manualLayout>
      </c:layout>
      <c:overlay val="0"/>
      <c:spPr>
        <a:noFill/>
        <a:ln w="25400">
          <a:noFill/>
        </a:ln>
      </c:spPr>
    </c:title>
    <c:autoTitleDeleted val="0"/>
    <c:plotArea>
      <c:layout>
        <c:manualLayout>
          <c:layoutTarget val="inner"/>
          <c:xMode val="edge"/>
          <c:yMode val="edge"/>
          <c:x val="0.16566265060240964"/>
          <c:y val="0.10264900662251655"/>
          <c:w val="0.82228915662650603"/>
          <c:h val="0.5927152317880795"/>
        </c:manualLayout>
      </c:layout>
      <c:barChart>
        <c:barDir val="col"/>
        <c:grouping val="percentStacked"/>
        <c:varyColors val="0"/>
        <c:ser>
          <c:idx val="0"/>
          <c:order val="0"/>
          <c:tx>
            <c:strRef>
              <c:f>'Figure 3.2.1.1'!$B$6</c:f>
              <c:strCache>
                <c:ptCount val="1"/>
                <c:pt idx="0">
                  <c:v>Banks</c:v>
                </c:pt>
              </c:strCache>
            </c:strRef>
          </c:tx>
          <c:spPr>
            <a:solidFill>
              <a:srgbClr val="FF99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3.2.1.1'!$D$4:$L$4</c:f>
              <c:strCache>
                <c:ptCount val="9"/>
                <c:pt idx="0">
                  <c:v>on 01.01.02</c:v>
                </c:pt>
                <c:pt idx="1">
                  <c:v>on  01.01.03</c:v>
                </c:pt>
                <c:pt idx="2">
                  <c:v>on 01.01.04</c:v>
                </c:pt>
                <c:pt idx="3">
                  <c:v>on 01.01.05</c:v>
                </c:pt>
                <c:pt idx="4">
                  <c:v>on 01.10.05</c:v>
                </c:pt>
                <c:pt idx="5">
                  <c:v>on 01.01.06</c:v>
                </c:pt>
                <c:pt idx="6">
                  <c:v>on 01.10.06</c:v>
                </c:pt>
                <c:pt idx="7">
                  <c:v>on 01.01.07</c:v>
                </c:pt>
                <c:pt idx="8">
                  <c:v>on 01.10.07</c:v>
                </c:pt>
              </c:strCache>
            </c:strRef>
          </c:cat>
          <c:val>
            <c:numRef>
              <c:f>'Figure 3.2.1.1'!$D$6:$L$6</c:f>
              <c:numCache>
                <c:formatCode>0</c:formatCode>
                <c:ptCount val="9"/>
                <c:pt idx="0">
                  <c:v>52.292700000000004</c:v>
                </c:pt>
                <c:pt idx="1">
                  <c:v>54.169199999999996</c:v>
                </c:pt>
                <c:pt idx="2">
                  <c:v>59.803400000000003</c:v>
                </c:pt>
                <c:pt idx="3">
                  <c:v>52.824300000000001</c:v>
                </c:pt>
                <c:pt idx="4">
                  <c:v>35.787999999999997</c:v>
                </c:pt>
                <c:pt idx="5">
                  <c:v>37.0535</c:v>
                </c:pt>
                <c:pt idx="6">
                  <c:v>36.800400000000003</c:v>
                </c:pt>
                <c:pt idx="7">
                  <c:v>35.2196</c:v>
                </c:pt>
                <c:pt idx="8">
                  <c:v>31.680599999999998</c:v>
                </c:pt>
              </c:numCache>
            </c:numRef>
          </c:val>
          <c:extLst>
            <c:ext xmlns:c16="http://schemas.microsoft.com/office/drawing/2014/chart" uri="{C3380CC4-5D6E-409C-BE32-E72D297353CC}">
              <c16:uniqueId val="{00000000-9B16-4D1E-9049-D9930B5677B0}"/>
            </c:ext>
          </c:extLst>
        </c:ser>
        <c:ser>
          <c:idx val="1"/>
          <c:order val="1"/>
          <c:tx>
            <c:strRef>
              <c:f>'Figure 3.2.1.1'!$B$7</c:f>
              <c:strCache>
                <c:ptCount val="1"/>
                <c:pt idx="0">
                  <c:v>Pension funds</c:v>
                </c:pt>
              </c:strCache>
            </c:strRef>
          </c:tx>
          <c:spPr>
            <a:solidFill>
              <a:srgbClr val="CCFF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'Figure 3.2.1.1'!$D$7:$L$7</c:f>
              <c:numCache>
                <c:formatCode>0</c:formatCode>
                <c:ptCount val="9"/>
                <c:pt idx="0">
                  <c:v>22.9817</c:v>
                </c:pt>
                <c:pt idx="1">
                  <c:v>21.206700000000001</c:v>
                </c:pt>
                <c:pt idx="2">
                  <c:v>14.5169</c:v>
                </c:pt>
                <c:pt idx="3">
                  <c:v>14.0946</c:v>
                </c:pt>
                <c:pt idx="4">
                  <c:v>19.594799999999999</c:v>
                </c:pt>
                <c:pt idx="5">
                  <c:v>16.897099999999998</c:v>
                </c:pt>
                <c:pt idx="6">
                  <c:v>10.8573</c:v>
                </c:pt>
                <c:pt idx="7">
                  <c:v>7.7526999999999999</c:v>
                </c:pt>
                <c:pt idx="8">
                  <c:v>7.4508999999999999</c:v>
                </c:pt>
              </c:numCache>
            </c:numRef>
          </c:val>
          <c:extLst>
            <c:ext xmlns:c16="http://schemas.microsoft.com/office/drawing/2014/chart" uri="{C3380CC4-5D6E-409C-BE32-E72D297353CC}">
              <c16:uniqueId val="{00000001-9B16-4D1E-9049-D9930B5677B0}"/>
            </c:ext>
          </c:extLst>
        </c:ser>
        <c:ser>
          <c:idx val="2"/>
          <c:order val="2"/>
          <c:tx>
            <c:strRef>
              <c:f>'Figure 3.2.1.1'!$B$8</c:f>
              <c:strCache>
                <c:ptCount val="1"/>
                <c:pt idx="0">
                  <c:v>Brokers</c:v>
                </c:pt>
              </c:strCache>
            </c:strRef>
          </c:tx>
          <c:spPr>
            <a:solidFill>
              <a:srgbClr val="FFFF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'Figure 3.2.1.1'!$D$8:$L$8</c:f>
              <c:numCache>
                <c:formatCode>0</c:formatCode>
                <c:ptCount val="9"/>
                <c:pt idx="0">
                  <c:v>24.7255</c:v>
                </c:pt>
                <c:pt idx="1">
                  <c:v>24.624099999999999</c:v>
                </c:pt>
                <c:pt idx="2">
                  <c:v>25.6797</c:v>
                </c:pt>
                <c:pt idx="3">
                  <c:v>29.245799999999999</c:v>
                </c:pt>
                <c:pt idx="4">
                  <c:v>40.747500000000002</c:v>
                </c:pt>
                <c:pt idx="5">
                  <c:v>40.984499999999997</c:v>
                </c:pt>
                <c:pt idx="6">
                  <c:v>44.118899999999996</c:v>
                </c:pt>
                <c:pt idx="7">
                  <c:v>42.3033</c:v>
                </c:pt>
                <c:pt idx="8">
                  <c:v>44.8352</c:v>
                </c:pt>
              </c:numCache>
            </c:numRef>
          </c:val>
          <c:extLst>
            <c:ext xmlns:c16="http://schemas.microsoft.com/office/drawing/2014/chart" uri="{C3380CC4-5D6E-409C-BE32-E72D297353CC}">
              <c16:uniqueId val="{00000002-9B16-4D1E-9049-D9930B5677B0}"/>
            </c:ext>
          </c:extLst>
        </c:ser>
        <c:dLbls>
          <c:showLegendKey val="0"/>
          <c:showVal val="1"/>
          <c:showCatName val="0"/>
          <c:showSerName val="0"/>
          <c:showPercent val="0"/>
          <c:showBubbleSize val="0"/>
        </c:dLbls>
        <c:gapWidth val="150"/>
        <c:overlap val="100"/>
        <c:axId val="463855152"/>
        <c:axId val="1"/>
      </c:barChart>
      <c:catAx>
        <c:axId val="463855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3855152"/>
        <c:crosses val="autoZero"/>
        <c:crossBetween val="between"/>
      </c:valAx>
      <c:spPr>
        <a:solidFill>
          <a:srgbClr val="FFFFFF"/>
        </a:solidFill>
        <a:ln w="12700">
          <a:solidFill>
            <a:srgbClr val="808080"/>
          </a:solidFill>
          <a:prstDash val="solid"/>
        </a:ln>
      </c:spPr>
    </c:plotArea>
    <c:legend>
      <c:legendPos val="b"/>
      <c:layout>
        <c:manualLayout>
          <c:xMode val="edge"/>
          <c:yMode val="edge"/>
          <c:x val="0.24698795180722891"/>
          <c:y val="0.91721854304635764"/>
          <c:w val="0.53614457831325302"/>
          <c:h val="7.2847682119205295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1" u="none" strike="noStrike" baseline="0">
                <a:solidFill>
                  <a:srgbClr val="000000"/>
                </a:solidFill>
                <a:latin typeface="Times New Roman"/>
                <a:ea typeface="Times New Roman"/>
                <a:cs typeface="Times New Roman"/>
              </a:defRPr>
            </a:pPr>
            <a:r>
              <a:rPr lang="ru-RU"/>
              <a:t> б) </a:t>
            </a:r>
            <a:r>
              <a:rPr lang="en-US"/>
              <a:t>Volume of transactions</a:t>
            </a:r>
          </a:p>
        </c:rich>
      </c:tx>
      <c:layout>
        <c:manualLayout>
          <c:xMode val="edge"/>
          <c:yMode val="edge"/>
          <c:x val="0.25566423842106095"/>
          <c:y val="1.6447394838666154E-2"/>
        </c:manualLayout>
      </c:layout>
      <c:overlay val="0"/>
      <c:spPr>
        <a:noFill/>
        <a:ln w="25400">
          <a:noFill/>
        </a:ln>
      </c:spPr>
    </c:title>
    <c:autoTitleDeleted val="0"/>
    <c:plotArea>
      <c:layout>
        <c:manualLayout>
          <c:layoutTarget val="inner"/>
          <c:xMode val="edge"/>
          <c:yMode val="edge"/>
          <c:x val="0.17799409003997915"/>
          <c:y val="0.10526332696746339"/>
          <c:w val="0.80906404563626877"/>
          <c:h val="0.6085536090306477"/>
        </c:manualLayout>
      </c:layout>
      <c:barChart>
        <c:barDir val="col"/>
        <c:grouping val="percentStacked"/>
        <c:varyColors val="0"/>
        <c:ser>
          <c:idx val="0"/>
          <c:order val="0"/>
          <c:tx>
            <c:strRef>
              <c:f>'Figure 3.2.1.1'!$B$10</c:f>
              <c:strCache>
                <c:ptCount val="1"/>
                <c:pt idx="0">
                  <c:v>Banks</c:v>
                </c:pt>
              </c:strCache>
            </c:strRef>
          </c:tx>
          <c:spPr>
            <a:solidFill>
              <a:srgbClr val="FF99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3.2.1.1'!$D$4:$L$4</c:f>
              <c:strCache>
                <c:ptCount val="9"/>
                <c:pt idx="0">
                  <c:v>on 01.01.02</c:v>
                </c:pt>
                <c:pt idx="1">
                  <c:v>on  01.01.03</c:v>
                </c:pt>
                <c:pt idx="2">
                  <c:v>on 01.01.04</c:v>
                </c:pt>
                <c:pt idx="3">
                  <c:v>on 01.01.05</c:v>
                </c:pt>
                <c:pt idx="4">
                  <c:v>on 01.10.05</c:v>
                </c:pt>
                <c:pt idx="5">
                  <c:v>on 01.01.06</c:v>
                </c:pt>
                <c:pt idx="6">
                  <c:v>on 01.10.06</c:v>
                </c:pt>
                <c:pt idx="7">
                  <c:v>on 01.01.07</c:v>
                </c:pt>
                <c:pt idx="8">
                  <c:v>on 01.10.07</c:v>
                </c:pt>
              </c:strCache>
            </c:strRef>
          </c:cat>
          <c:val>
            <c:numRef>
              <c:f>'Figure 3.2.1.1'!$D$10:$L$10</c:f>
              <c:numCache>
                <c:formatCode>0</c:formatCode>
                <c:ptCount val="9"/>
                <c:pt idx="0">
                  <c:v>59.332799999999999</c:v>
                </c:pt>
                <c:pt idx="1">
                  <c:v>62.761899999999997</c:v>
                </c:pt>
                <c:pt idx="2">
                  <c:v>71.516300000000001</c:v>
                </c:pt>
                <c:pt idx="3">
                  <c:v>66.671599999999998</c:v>
                </c:pt>
                <c:pt idx="4">
                  <c:v>43.788800000000002</c:v>
                </c:pt>
                <c:pt idx="5">
                  <c:v>46.817</c:v>
                </c:pt>
                <c:pt idx="6">
                  <c:v>55.795900000000003</c:v>
                </c:pt>
                <c:pt idx="7">
                  <c:v>63.267400000000002</c:v>
                </c:pt>
                <c:pt idx="8">
                  <c:v>62.801600000000001</c:v>
                </c:pt>
              </c:numCache>
            </c:numRef>
          </c:val>
          <c:extLst>
            <c:ext xmlns:c16="http://schemas.microsoft.com/office/drawing/2014/chart" uri="{C3380CC4-5D6E-409C-BE32-E72D297353CC}">
              <c16:uniqueId val="{00000000-8063-4FC1-B6C9-1B424DBC4EA5}"/>
            </c:ext>
          </c:extLst>
        </c:ser>
        <c:ser>
          <c:idx val="1"/>
          <c:order val="1"/>
          <c:tx>
            <c:strRef>
              <c:f>'Figure 3.2.1.1'!$B$11</c:f>
              <c:strCache>
                <c:ptCount val="1"/>
                <c:pt idx="0">
                  <c:v>Pension funds</c:v>
                </c:pt>
              </c:strCache>
            </c:strRef>
          </c:tx>
          <c:spPr>
            <a:solidFill>
              <a:srgbClr val="CCFF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'Figure 3.2.1.1'!$D$11:$L$11</c:f>
              <c:numCache>
                <c:formatCode>0</c:formatCode>
                <c:ptCount val="9"/>
                <c:pt idx="0">
                  <c:v>19.5688</c:v>
                </c:pt>
                <c:pt idx="1">
                  <c:v>18.468800000000002</c:v>
                </c:pt>
                <c:pt idx="2">
                  <c:v>12.1442</c:v>
                </c:pt>
                <c:pt idx="3">
                  <c:v>12.549899999999999</c:v>
                </c:pt>
                <c:pt idx="4">
                  <c:v>24.5124</c:v>
                </c:pt>
                <c:pt idx="5">
                  <c:v>21.279499999999999</c:v>
                </c:pt>
                <c:pt idx="6">
                  <c:v>14.1157</c:v>
                </c:pt>
                <c:pt idx="7">
                  <c:v>9.7278000000000002</c:v>
                </c:pt>
                <c:pt idx="8">
                  <c:v>11.086499999999999</c:v>
                </c:pt>
              </c:numCache>
            </c:numRef>
          </c:val>
          <c:extLst>
            <c:ext xmlns:c16="http://schemas.microsoft.com/office/drawing/2014/chart" uri="{C3380CC4-5D6E-409C-BE32-E72D297353CC}">
              <c16:uniqueId val="{00000001-8063-4FC1-B6C9-1B424DBC4EA5}"/>
            </c:ext>
          </c:extLst>
        </c:ser>
        <c:ser>
          <c:idx val="2"/>
          <c:order val="2"/>
          <c:tx>
            <c:strRef>
              <c:f>'Figure 3.2.1.1'!$B$12</c:f>
              <c:strCache>
                <c:ptCount val="1"/>
                <c:pt idx="0">
                  <c:v>Brokers</c:v>
                </c:pt>
              </c:strCache>
            </c:strRef>
          </c:tx>
          <c:spPr>
            <a:solidFill>
              <a:srgbClr val="FFFF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'Figure 3.2.1.1'!$D$12:$L$12</c:f>
              <c:numCache>
                <c:formatCode>0</c:formatCode>
                <c:ptCount val="9"/>
                <c:pt idx="0">
                  <c:v>21.098500000000001</c:v>
                </c:pt>
                <c:pt idx="1">
                  <c:v>18.4693</c:v>
                </c:pt>
                <c:pt idx="2">
                  <c:v>16.339600000000001</c:v>
                </c:pt>
                <c:pt idx="3">
                  <c:v>19.9983</c:v>
                </c:pt>
                <c:pt idx="4">
                  <c:v>30.479700000000001</c:v>
                </c:pt>
                <c:pt idx="5">
                  <c:v>30.487200000000001</c:v>
                </c:pt>
                <c:pt idx="6">
                  <c:v>28.5688</c:v>
                </c:pt>
                <c:pt idx="7">
                  <c:v>24.948799999999999</c:v>
                </c:pt>
                <c:pt idx="8">
                  <c:v>23.4086</c:v>
                </c:pt>
              </c:numCache>
            </c:numRef>
          </c:val>
          <c:extLst>
            <c:ext xmlns:c16="http://schemas.microsoft.com/office/drawing/2014/chart" uri="{C3380CC4-5D6E-409C-BE32-E72D297353CC}">
              <c16:uniqueId val="{00000002-8063-4FC1-B6C9-1B424DBC4EA5}"/>
            </c:ext>
          </c:extLst>
        </c:ser>
        <c:dLbls>
          <c:showLegendKey val="0"/>
          <c:showVal val="1"/>
          <c:showCatName val="0"/>
          <c:showSerName val="0"/>
          <c:showPercent val="0"/>
          <c:showBubbleSize val="0"/>
        </c:dLbls>
        <c:gapWidth val="150"/>
        <c:overlap val="100"/>
        <c:axId val="463866304"/>
        <c:axId val="1"/>
      </c:barChart>
      <c:catAx>
        <c:axId val="463866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3866304"/>
        <c:crosses val="autoZero"/>
        <c:crossBetween val="between"/>
      </c:valAx>
      <c:spPr>
        <a:solidFill>
          <a:srgbClr val="FFFFFF"/>
        </a:solidFill>
        <a:ln w="12700">
          <a:solidFill>
            <a:srgbClr val="808080"/>
          </a:solidFill>
          <a:prstDash val="solid"/>
        </a:ln>
      </c:spPr>
    </c:plotArea>
    <c:legend>
      <c:legendPos val="b"/>
      <c:layout>
        <c:manualLayout>
          <c:xMode val="edge"/>
          <c:yMode val="edge"/>
          <c:x val="0.28479054406396664"/>
          <c:y val="0.91776463199757141"/>
          <c:w val="0.57605360049302345"/>
          <c:h val="7.2368537290131082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56558891012163"/>
          <c:y val="5.2830286022785271E-2"/>
          <c:w val="0.85078642780905878"/>
          <c:h val="0.70943526944883084"/>
        </c:manualLayout>
      </c:layout>
      <c:lineChart>
        <c:grouping val="standard"/>
        <c:varyColors val="0"/>
        <c:ser>
          <c:idx val="0"/>
          <c:order val="0"/>
          <c:tx>
            <c:strRef>
              <c:f>'Figure 3.2.1.2'!$B$5</c:f>
              <c:strCache>
                <c:ptCount val="1"/>
                <c:pt idx="0">
                  <c:v>Listing "А"-number of issues</c:v>
                </c:pt>
              </c:strCache>
            </c:strRef>
          </c:tx>
          <c:spPr>
            <a:ln w="25400">
              <a:solidFill>
                <a:srgbClr val="000080"/>
              </a:solidFill>
              <a:prstDash val="solid"/>
            </a:ln>
          </c:spPr>
          <c:marker>
            <c:symbol val="diamond"/>
            <c:size val="6"/>
            <c:spPr>
              <a:solidFill>
                <a:srgbClr val="000080"/>
              </a:solidFill>
              <a:ln>
                <a:solidFill>
                  <a:srgbClr val="000080"/>
                </a:solidFill>
                <a:prstDash val="solid"/>
              </a:ln>
            </c:spPr>
          </c:marker>
          <c:cat>
            <c:strRef>
              <c:f>'Figure 3.2.1.2'!$C$4:$G$4</c:f>
              <c:strCache>
                <c:ptCount val="5"/>
                <c:pt idx="0">
                  <c:v> 2004-01</c:v>
                </c:pt>
                <c:pt idx="1">
                  <c:v> 2005-01</c:v>
                </c:pt>
                <c:pt idx="2">
                  <c:v>2006-01</c:v>
                </c:pt>
                <c:pt idx="3">
                  <c:v>2007-01</c:v>
                </c:pt>
                <c:pt idx="4">
                  <c:v>2007-10</c:v>
                </c:pt>
              </c:strCache>
            </c:strRef>
          </c:cat>
          <c:val>
            <c:numRef>
              <c:f>'Figure 3.2.1.2'!$C$5:$G$5</c:f>
              <c:numCache>
                <c:formatCode>General</c:formatCode>
                <c:ptCount val="5"/>
                <c:pt idx="0">
                  <c:v>89</c:v>
                </c:pt>
                <c:pt idx="1">
                  <c:v>132</c:v>
                </c:pt>
                <c:pt idx="2">
                  <c:v>189</c:v>
                </c:pt>
                <c:pt idx="3">
                  <c:v>229</c:v>
                </c:pt>
                <c:pt idx="4">
                  <c:v>246</c:v>
                </c:pt>
              </c:numCache>
            </c:numRef>
          </c:val>
          <c:smooth val="0"/>
          <c:extLst>
            <c:ext xmlns:c16="http://schemas.microsoft.com/office/drawing/2014/chart" uri="{C3380CC4-5D6E-409C-BE32-E72D297353CC}">
              <c16:uniqueId val="{00000000-F88D-4D11-9F18-3360A0505887}"/>
            </c:ext>
          </c:extLst>
        </c:ser>
        <c:ser>
          <c:idx val="1"/>
          <c:order val="1"/>
          <c:tx>
            <c:strRef>
              <c:f>'Figure 3.2.1.2'!$B$6</c:f>
              <c:strCache>
                <c:ptCount val="1"/>
                <c:pt idx="0">
                  <c:v>Listing "А"-number of issuers</c:v>
                </c:pt>
              </c:strCache>
            </c:strRef>
          </c:tx>
          <c:spPr>
            <a:ln w="25400">
              <a:solidFill>
                <a:srgbClr val="FF00FF"/>
              </a:solidFill>
              <a:prstDash val="solid"/>
            </a:ln>
          </c:spPr>
          <c:marker>
            <c:symbol val="square"/>
            <c:size val="5"/>
            <c:spPr>
              <a:solidFill>
                <a:srgbClr val="FF00FF"/>
              </a:solidFill>
              <a:ln>
                <a:solidFill>
                  <a:srgbClr val="FF00FF"/>
                </a:solidFill>
                <a:prstDash val="solid"/>
              </a:ln>
            </c:spPr>
          </c:marker>
          <c:val>
            <c:numRef>
              <c:f>'Figure 3.2.1.2'!$C$6:$G$6</c:f>
              <c:numCache>
                <c:formatCode>General</c:formatCode>
                <c:ptCount val="5"/>
                <c:pt idx="0">
                  <c:v>40</c:v>
                </c:pt>
                <c:pt idx="1">
                  <c:v>49</c:v>
                </c:pt>
                <c:pt idx="2">
                  <c:v>61</c:v>
                </c:pt>
                <c:pt idx="3">
                  <c:v>92</c:v>
                </c:pt>
                <c:pt idx="4">
                  <c:v>94</c:v>
                </c:pt>
              </c:numCache>
            </c:numRef>
          </c:val>
          <c:smooth val="0"/>
          <c:extLst>
            <c:ext xmlns:c16="http://schemas.microsoft.com/office/drawing/2014/chart" uri="{C3380CC4-5D6E-409C-BE32-E72D297353CC}">
              <c16:uniqueId val="{00000001-F88D-4D11-9F18-3360A0505887}"/>
            </c:ext>
          </c:extLst>
        </c:ser>
        <c:ser>
          <c:idx val="2"/>
          <c:order val="2"/>
          <c:tx>
            <c:strRef>
              <c:f>'Figure 3.2.1.2'!$B$7</c:f>
              <c:strCache>
                <c:ptCount val="1"/>
                <c:pt idx="0">
                  <c:v>Listing "В"-number of issues</c:v>
                </c:pt>
              </c:strCache>
            </c:strRef>
          </c:tx>
          <c:spPr>
            <a:ln w="25400">
              <a:solidFill>
                <a:srgbClr val="00CCFF"/>
              </a:solidFill>
              <a:prstDash val="solid"/>
            </a:ln>
          </c:spPr>
          <c:marker>
            <c:symbol val="triangle"/>
            <c:size val="5"/>
            <c:spPr>
              <a:solidFill>
                <a:srgbClr val="00CCFF"/>
              </a:solidFill>
              <a:ln>
                <a:solidFill>
                  <a:srgbClr val="00CCFF"/>
                </a:solidFill>
                <a:prstDash val="solid"/>
              </a:ln>
            </c:spPr>
          </c:marker>
          <c:val>
            <c:numRef>
              <c:f>'Figure 3.2.1.2'!$C$7:$G$7</c:f>
              <c:numCache>
                <c:formatCode>General</c:formatCode>
                <c:ptCount val="5"/>
                <c:pt idx="0">
                  <c:v>39</c:v>
                </c:pt>
                <c:pt idx="1">
                  <c:v>42</c:v>
                </c:pt>
                <c:pt idx="2">
                  <c:v>46</c:v>
                </c:pt>
                <c:pt idx="3">
                  <c:v>66</c:v>
                </c:pt>
                <c:pt idx="4">
                  <c:v>71</c:v>
                </c:pt>
              </c:numCache>
            </c:numRef>
          </c:val>
          <c:smooth val="0"/>
          <c:extLst>
            <c:ext xmlns:c16="http://schemas.microsoft.com/office/drawing/2014/chart" uri="{C3380CC4-5D6E-409C-BE32-E72D297353CC}">
              <c16:uniqueId val="{00000002-F88D-4D11-9F18-3360A0505887}"/>
            </c:ext>
          </c:extLst>
        </c:ser>
        <c:ser>
          <c:idx val="3"/>
          <c:order val="3"/>
          <c:tx>
            <c:strRef>
              <c:f>'Figure 3.2.1.2'!$B$8</c:f>
              <c:strCache>
                <c:ptCount val="1"/>
                <c:pt idx="0">
                  <c:v>Listing "В"-number of issuers</c:v>
                </c:pt>
              </c:strCache>
            </c:strRef>
          </c:tx>
          <c:spPr>
            <a:ln w="25400">
              <a:solidFill>
                <a:srgbClr val="99CC00"/>
              </a:solidFill>
              <a:prstDash val="solid"/>
            </a:ln>
          </c:spPr>
          <c:marker>
            <c:symbol val="x"/>
            <c:size val="3"/>
            <c:spPr>
              <a:solidFill>
                <a:srgbClr val="99CC00"/>
              </a:solidFill>
              <a:ln>
                <a:solidFill>
                  <a:srgbClr val="99CC00"/>
                </a:solidFill>
                <a:prstDash val="solid"/>
              </a:ln>
            </c:spPr>
          </c:marker>
          <c:val>
            <c:numRef>
              <c:f>'Figure 3.2.1.2'!$C$8:$G$8</c:f>
              <c:numCache>
                <c:formatCode>General</c:formatCode>
                <c:ptCount val="5"/>
                <c:pt idx="0">
                  <c:v>29</c:v>
                </c:pt>
                <c:pt idx="1">
                  <c:v>32</c:v>
                </c:pt>
                <c:pt idx="2">
                  <c:v>35</c:v>
                </c:pt>
                <c:pt idx="3">
                  <c:v>55</c:v>
                </c:pt>
                <c:pt idx="4">
                  <c:v>71</c:v>
                </c:pt>
              </c:numCache>
            </c:numRef>
          </c:val>
          <c:smooth val="0"/>
          <c:extLst>
            <c:ext xmlns:c16="http://schemas.microsoft.com/office/drawing/2014/chart" uri="{C3380CC4-5D6E-409C-BE32-E72D297353CC}">
              <c16:uniqueId val="{00000003-F88D-4D11-9F18-3360A0505887}"/>
            </c:ext>
          </c:extLst>
        </c:ser>
        <c:dLbls>
          <c:showLegendKey val="0"/>
          <c:showVal val="0"/>
          <c:showCatName val="0"/>
          <c:showSerName val="0"/>
          <c:showPercent val="0"/>
          <c:showBubbleSize val="0"/>
        </c:dLbls>
        <c:marker val="1"/>
        <c:smooth val="0"/>
        <c:axId val="463811200"/>
        <c:axId val="1"/>
      </c:lineChart>
      <c:catAx>
        <c:axId val="463811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3811200"/>
        <c:crosses val="autoZero"/>
        <c:crossBetween val="between"/>
        <c:majorUnit val="30"/>
      </c:valAx>
      <c:spPr>
        <a:solidFill>
          <a:srgbClr val="FFFFFF"/>
        </a:solidFill>
        <a:ln w="12700">
          <a:solidFill>
            <a:srgbClr val="808080"/>
          </a:solidFill>
          <a:prstDash val="solid"/>
        </a:ln>
      </c:spPr>
    </c:plotArea>
    <c:legend>
      <c:legendPos val="b"/>
      <c:layout>
        <c:manualLayout>
          <c:xMode val="edge"/>
          <c:yMode val="edge"/>
          <c:x val="1.3089021966293211E-2"/>
          <c:y val="0.86415253565841621"/>
          <c:w val="0.9869122562585082"/>
          <c:h val="0.1056605720455705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6595744680851"/>
          <c:y val="5.6225120109814689E-2"/>
          <c:w val="0.86018237082066873"/>
          <c:h val="0.71084616138837142"/>
        </c:manualLayout>
      </c:layout>
      <c:barChart>
        <c:barDir val="col"/>
        <c:grouping val="clustered"/>
        <c:varyColors val="0"/>
        <c:ser>
          <c:idx val="0"/>
          <c:order val="0"/>
          <c:tx>
            <c:strRef>
              <c:f>'Figure 3.2.1.3'!$B$5</c:f>
              <c:strCache>
                <c:ptCount val="1"/>
                <c:pt idx="0">
                  <c:v>Number of share issues</c:v>
                </c:pt>
              </c:strCache>
            </c:strRef>
          </c:tx>
          <c:spPr>
            <a:solidFill>
              <a:srgbClr val="9999FF"/>
            </a:solidFill>
            <a:ln w="12700">
              <a:solidFill>
                <a:srgbClr val="000000"/>
              </a:solidFill>
              <a:prstDash val="solid"/>
            </a:ln>
          </c:spPr>
          <c:invertIfNegative val="0"/>
          <c:cat>
            <c:strRef>
              <c:f>'Figure 3.2.1.3'!$C$4:$H$4</c:f>
              <c:strCache>
                <c:ptCount val="6"/>
                <c:pt idx="0">
                  <c:v>2003-01</c:v>
                </c:pt>
                <c:pt idx="1">
                  <c:v>2004-01</c:v>
                </c:pt>
                <c:pt idx="2">
                  <c:v>2005-01</c:v>
                </c:pt>
                <c:pt idx="3">
                  <c:v>2006-01</c:v>
                </c:pt>
                <c:pt idx="4">
                  <c:v>2007-01</c:v>
                </c:pt>
                <c:pt idx="5">
                  <c:v>2007-10</c:v>
                </c:pt>
              </c:strCache>
            </c:strRef>
          </c:cat>
          <c:val>
            <c:numRef>
              <c:f>'Figure 3.2.1.3'!$C$5:$H$5</c:f>
              <c:numCache>
                <c:formatCode>#,##0</c:formatCode>
                <c:ptCount val="6"/>
                <c:pt idx="0">
                  <c:v>3598</c:v>
                </c:pt>
                <c:pt idx="1">
                  <c:v>3502</c:v>
                </c:pt>
                <c:pt idx="2">
                  <c:v>3154</c:v>
                </c:pt>
                <c:pt idx="3">
                  <c:v>2484</c:v>
                </c:pt>
                <c:pt idx="4">
                  <c:v>2308</c:v>
                </c:pt>
                <c:pt idx="5">
                  <c:v>2325</c:v>
                </c:pt>
              </c:numCache>
            </c:numRef>
          </c:val>
          <c:extLst>
            <c:ext xmlns:c16="http://schemas.microsoft.com/office/drawing/2014/chart" uri="{C3380CC4-5D6E-409C-BE32-E72D297353CC}">
              <c16:uniqueId val="{00000000-B301-4BE1-A1F2-1660D1DD7234}"/>
            </c:ext>
          </c:extLst>
        </c:ser>
        <c:ser>
          <c:idx val="1"/>
          <c:order val="1"/>
          <c:tx>
            <c:strRef>
              <c:f>'Figure 3.2.1.3'!$B$6</c:f>
              <c:strCache>
                <c:ptCount val="1"/>
                <c:pt idx="0">
                  <c:v>Number of Joint Stock Companies</c:v>
                </c:pt>
              </c:strCache>
            </c:strRef>
          </c:tx>
          <c:spPr>
            <a:solidFill>
              <a:srgbClr val="FF99CC"/>
            </a:solidFill>
            <a:ln w="12700">
              <a:solidFill>
                <a:srgbClr val="000000"/>
              </a:solidFill>
              <a:prstDash val="solid"/>
            </a:ln>
          </c:spPr>
          <c:invertIfNegative val="0"/>
          <c:cat>
            <c:strRef>
              <c:f>'Figure 3.2.1.3'!$C$4:$H$4</c:f>
              <c:strCache>
                <c:ptCount val="6"/>
                <c:pt idx="0">
                  <c:v>2003-01</c:v>
                </c:pt>
                <c:pt idx="1">
                  <c:v>2004-01</c:v>
                </c:pt>
                <c:pt idx="2">
                  <c:v>2005-01</c:v>
                </c:pt>
                <c:pt idx="3">
                  <c:v>2006-01</c:v>
                </c:pt>
                <c:pt idx="4">
                  <c:v>2007-01</c:v>
                </c:pt>
                <c:pt idx="5">
                  <c:v>2007-10</c:v>
                </c:pt>
              </c:strCache>
            </c:strRef>
          </c:cat>
          <c:val>
            <c:numRef>
              <c:f>'Figure 3.2.1.3'!$C$6:$H$6</c:f>
              <c:numCache>
                <c:formatCode>#,##0</c:formatCode>
                <c:ptCount val="6"/>
                <c:pt idx="0">
                  <c:v>3114</c:v>
                </c:pt>
                <c:pt idx="1">
                  <c:v>2940</c:v>
                </c:pt>
                <c:pt idx="2">
                  <c:v>3071</c:v>
                </c:pt>
                <c:pt idx="3">
                  <c:v>2300</c:v>
                </c:pt>
                <c:pt idx="4">
                  <c:v>2168</c:v>
                </c:pt>
                <c:pt idx="5">
                  <c:v>2290</c:v>
                </c:pt>
              </c:numCache>
            </c:numRef>
          </c:val>
          <c:extLst>
            <c:ext xmlns:c16="http://schemas.microsoft.com/office/drawing/2014/chart" uri="{C3380CC4-5D6E-409C-BE32-E72D297353CC}">
              <c16:uniqueId val="{00000001-B301-4BE1-A1F2-1660D1DD7234}"/>
            </c:ext>
          </c:extLst>
        </c:ser>
        <c:dLbls>
          <c:showLegendKey val="0"/>
          <c:showVal val="0"/>
          <c:showCatName val="0"/>
          <c:showSerName val="0"/>
          <c:showPercent val="0"/>
          <c:showBubbleSize val="0"/>
        </c:dLbls>
        <c:gapWidth val="150"/>
        <c:axId val="463806608"/>
        <c:axId val="1"/>
      </c:barChart>
      <c:catAx>
        <c:axId val="463806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3806608"/>
        <c:crosses val="autoZero"/>
        <c:crossBetween val="between"/>
      </c:valAx>
      <c:spPr>
        <a:solidFill>
          <a:srgbClr val="FFFFFF"/>
        </a:solidFill>
        <a:ln w="12700">
          <a:solidFill>
            <a:srgbClr val="808080"/>
          </a:solidFill>
          <a:prstDash val="solid"/>
        </a:ln>
      </c:spPr>
    </c:plotArea>
    <c:legend>
      <c:legendPos val="b"/>
      <c:layout>
        <c:manualLayout>
          <c:xMode val="edge"/>
          <c:yMode val="edge"/>
          <c:x val="8.2066869300911852E-2"/>
          <c:y val="0.87148936170212765"/>
          <c:w val="0.7142857142857143"/>
          <c:h val="0.10040200019609766"/>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1" u="none" strike="noStrike" baseline="0">
                <a:solidFill>
                  <a:srgbClr val="000000"/>
                </a:solidFill>
                <a:latin typeface="Times New Roman"/>
                <a:ea typeface="Times New Roman"/>
                <a:cs typeface="Times New Roman"/>
              </a:defRPr>
            </a:pPr>
            <a:r>
              <a:rPr lang="ru-RU"/>
              <a:t> а) </a:t>
            </a:r>
            <a:r>
              <a:rPr lang="en-US"/>
              <a:t>volume of transactions on shares</a:t>
            </a:r>
          </a:p>
        </c:rich>
      </c:tx>
      <c:layout>
        <c:manualLayout>
          <c:xMode val="edge"/>
          <c:yMode val="edge"/>
          <c:x val="0.27486033519553071"/>
          <c:y val="1.4104372355430184E-2"/>
        </c:manualLayout>
      </c:layout>
      <c:overlay val="0"/>
      <c:spPr>
        <a:noFill/>
        <a:ln w="25400">
          <a:noFill/>
        </a:ln>
      </c:spPr>
    </c:title>
    <c:autoTitleDeleted val="0"/>
    <c:plotArea>
      <c:layout>
        <c:manualLayout>
          <c:layoutTarget val="inner"/>
          <c:xMode val="edge"/>
          <c:yMode val="edge"/>
          <c:x val="0.14525139664804471"/>
          <c:y val="9.590973201692525E-2"/>
          <c:w val="0.8245810055865922"/>
          <c:h val="0.66572637517630462"/>
        </c:manualLayout>
      </c:layout>
      <c:barChart>
        <c:barDir val="col"/>
        <c:grouping val="percentStacked"/>
        <c:varyColors val="0"/>
        <c:ser>
          <c:idx val="0"/>
          <c:order val="0"/>
          <c:tx>
            <c:strRef>
              <c:f>'Figure 3.2.1.4'!$B$10</c:f>
              <c:strCache>
                <c:ptCount val="1"/>
                <c:pt idx="0">
                  <c:v>Information technologies</c:v>
                </c:pt>
              </c:strCache>
            </c:strRef>
          </c:tx>
          <c:spPr>
            <a:solidFill>
              <a:srgbClr val="9999FF"/>
            </a:solidFill>
            <a:ln w="12700">
              <a:solidFill>
                <a:srgbClr val="000000"/>
              </a:solidFill>
              <a:prstDash val="solid"/>
            </a:ln>
          </c:spPr>
          <c:invertIfNegative val="0"/>
          <c:dLbls>
            <c:delete val="1"/>
          </c:dLbls>
          <c:cat>
            <c:numRef>
              <c:f>('Figure 3.2.1.4'!$C$6,'Figure 3.2.1.4'!$E$6,'Figure 3.2.1.4'!$G$6,'Figure 3.2.1.4'!$I$6)</c:f>
              <c:numCache>
                <c:formatCode>General</c:formatCode>
                <c:ptCount val="4"/>
                <c:pt idx="0">
                  <c:v>2004</c:v>
                </c:pt>
                <c:pt idx="1">
                  <c:v>2005</c:v>
                </c:pt>
                <c:pt idx="2">
                  <c:v>2006</c:v>
                </c:pt>
                <c:pt idx="3" formatCode="m/d/yyyy">
                  <c:v>39356</c:v>
                </c:pt>
              </c:numCache>
            </c:numRef>
          </c:cat>
          <c:val>
            <c:numRef>
              <c:f>('Figure 3.2.1.4'!$D$10,'Figure 3.2.1.4'!$F$10,'Figure 3.2.1.4'!$H$10,'Figure 3.2.1.4'!$J$10)</c:f>
              <c:numCache>
                <c:formatCode>0%</c:formatCode>
                <c:ptCount val="4"/>
                <c:pt idx="2">
                  <c:v>5.0979655554994167E-5</c:v>
                </c:pt>
                <c:pt idx="3">
                  <c:v>2.8344782992800999E-5</c:v>
                </c:pt>
              </c:numCache>
            </c:numRef>
          </c:val>
          <c:extLst>
            <c:ext xmlns:c16="http://schemas.microsoft.com/office/drawing/2014/chart" uri="{C3380CC4-5D6E-409C-BE32-E72D297353CC}">
              <c16:uniqueId val="{00000004-D185-4F34-A25B-9DF55D03F522}"/>
            </c:ext>
          </c:extLst>
        </c:ser>
        <c:ser>
          <c:idx val="1"/>
          <c:order val="1"/>
          <c:tx>
            <c:strRef>
              <c:f>'Figure 3.2.1.4'!$B$9</c:f>
              <c:strCache>
                <c:ptCount val="1"/>
                <c:pt idx="0">
                  <c:v>Healthcare</c:v>
                </c:pt>
              </c:strCache>
            </c:strRef>
          </c:tx>
          <c:spPr>
            <a:solidFill>
              <a:srgbClr val="FF0000"/>
            </a:solidFill>
            <a:ln w="12700">
              <a:solidFill>
                <a:srgbClr val="000000"/>
              </a:solidFill>
              <a:prstDash val="solid"/>
            </a:ln>
          </c:spPr>
          <c:invertIfNegative val="0"/>
          <c:dLbls>
            <c:delete val="1"/>
          </c:dLbls>
          <c:val>
            <c:numRef>
              <c:f>('Figure 3.2.1.4'!$D$8,'Figure 3.2.1.4'!$F$8,'Figure 3.2.1.4'!$H$8,'Figure 3.2.1.4'!$J$8)</c:f>
              <c:numCache>
                <c:formatCode>0%</c:formatCode>
                <c:ptCount val="4"/>
                <c:pt idx="0">
                  <c:v>2.9788542716234073E-2</c:v>
                </c:pt>
                <c:pt idx="1">
                  <c:v>5.4975158988215863E-3</c:v>
                </c:pt>
                <c:pt idx="2">
                  <c:v>3.3325497321774911E-3</c:v>
                </c:pt>
                <c:pt idx="3">
                  <c:v>6.6924702890951426E-3</c:v>
                </c:pt>
              </c:numCache>
            </c:numRef>
          </c:val>
          <c:extLst>
            <c:ext xmlns:c16="http://schemas.microsoft.com/office/drawing/2014/chart" uri="{C3380CC4-5D6E-409C-BE32-E72D297353CC}">
              <c16:uniqueId val="{00000009-D185-4F34-A25B-9DF55D03F522}"/>
            </c:ext>
          </c:extLst>
        </c:ser>
        <c:ser>
          <c:idx val="2"/>
          <c:order val="2"/>
          <c:tx>
            <c:strRef>
              <c:f>'Figure 3.2.1.4'!$B$12</c:f>
              <c:strCache>
                <c:ptCount val="1"/>
                <c:pt idx="0">
                  <c:v>Industry</c:v>
                </c:pt>
              </c:strCache>
            </c:strRef>
          </c:tx>
          <c:spPr>
            <a:solidFill>
              <a:srgbClr val="FFFFCC"/>
            </a:solidFill>
            <a:ln w="12700">
              <a:solidFill>
                <a:srgbClr val="000000"/>
              </a:solidFill>
              <a:prstDash val="solid"/>
            </a:ln>
          </c:spPr>
          <c:invertIfNegative val="0"/>
          <c:dLbls>
            <c:delete val="1"/>
          </c:dLbls>
          <c:val>
            <c:numRef>
              <c:f>('Figure 3.2.1.4'!$D$12,'Figure 3.2.1.4'!$F$12,'Figure 3.2.1.4'!$H$12,'Figure 3.2.1.4'!$J$12)</c:f>
              <c:numCache>
                <c:formatCode>0%</c:formatCode>
                <c:ptCount val="4"/>
                <c:pt idx="1">
                  <c:v>1.0846482758864876E-2</c:v>
                </c:pt>
                <c:pt idx="2">
                  <c:v>4.7868334130795939E-3</c:v>
                </c:pt>
                <c:pt idx="3">
                  <c:v>1.219207893686884E-3</c:v>
                </c:pt>
              </c:numCache>
            </c:numRef>
          </c:val>
          <c:extLst>
            <c:ext xmlns:c16="http://schemas.microsoft.com/office/drawing/2014/chart" uri="{C3380CC4-5D6E-409C-BE32-E72D297353CC}">
              <c16:uniqueId val="{0000000E-D185-4F34-A25B-9DF55D03F522}"/>
            </c:ext>
          </c:extLst>
        </c:ser>
        <c:ser>
          <c:idx val="4"/>
          <c:order val="3"/>
          <c:tx>
            <c:strRef>
              <c:f>'Figure 3.2.1.4'!$B$13</c:f>
              <c:strCache>
                <c:ptCount val="1"/>
                <c:pt idx="0">
                  <c:v>Raw material sector</c:v>
                </c:pt>
              </c:strCache>
            </c:strRef>
          </c:tx>
          <c:spPr>
            <a:solidFill>
              <a:srgbClr val="CCFFCC"/>
            </a:solidFill>
            <a:ln w="12700">
              <a:solidFill>
                <a:srgbClr val="000000"/>
              </a:solidFill>
              <a:prstDash val="solid"/>
            </a:ln>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F-D185-4F34-A25B-9DF55D03F522}"/>
                </c:ext>
              </c:extLst>
            </c:dLbl>
            <c:spPr>
              <a:noFill/>
              <a:ln w="25400">
                <a:noFill/>
              </a:ln>
            </c:spPr>
            <c:txPr>
              <a:bodyPr wrap="square" lIns="38100" tIns="19050" rIns="38100" bIns="19050" anchor="ctr">
                <a:spAutoFit/>
              </a:bodyPr>
              <a:lstStyle/>
              <a:p>
                <a:pPr>
                  <a:defRPr sz="875"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('Figure 3.2.1.4'!$D$13,'Figure 3.2.1.4'!$F$13,'Figure 3.2.1.4'!$H$13,'Figure 3.2.1.4'!$J$13)</c:f>
              <c:numCache>
                <c:formatCode>0%</c:formatCode>
                <c:ptCount val="4"/>
                <c:pt idx="0">
                  <c:v>0.3681175130577945</c:v>
                </c:pt>
                <c:pt idx="1">
                  <c:v>8.4080392947698271E-2</c:v>
                </c:pt>
                <c:pt idx="2">
                  <c:v>7.0931136587731661E-2</c:v>
                </c:pt>
                <c:pt idx="3">
                  <c:v>3.4472176862318975E-3</c:v>
                </c:pt>
              </c:numCache>
            </c:numRef>
          </c:val>
          <c:extLst>
            <c:ext xmlns:c16="http://schemas.microsoft.com/office/drawing/2014/chart" uri="{C3380CC4-5D6E-409C-BE32-E72D297353CC}">
              <c16:uniqueId val="{00000010-D185-4F34-A25B-9DF55D03F522}"/>
            </c:ext>
          </c:extLst>
        </c:ser>
        <c:ser>
          <c:idx val="5"/>
          <c:order val="4"/>
          <c:tx>
            <c:strRef>
              <c:f>'Figure 3.2.1.4'!$B$8</c:f>
              <c:strCache>
                <c:ptCount val="1"/>
                <c:pt idx="0">
                  <c:v>Discretionary consumer's sector</c:v>
                </c:pt>
              </c:strCache>
            </c:strRef>
          </c:tx>
          <c:spPr>
            <a:solidFill>
              <a:srgbClr val="FFFFFF"/>
            </a:solidFill>
            <a:ln w="12700">
              <a:solidFill>
                <a:srgbClr val="000000"/>
              </a:solidFill>
              <a:prstDash val="solid"/>
            </a:ln>
          </c:spPr>
          <c:invertIfNegative val="0"/>
          <c:dLbls>
            <c:delete val="1"/>
          </c:dLbls>
          <c:val>
            <c:numRef>
              <c:f>('Figure 3.2.1.4'!$D$8,'Figure 3.2.1.4'!$F$8,'Figure 3.2.1.4'!$H$8,'Figure 3.2.1.4'!$J$8)</c:f>
              <c:numCache>
                <c:formatCode>0%</c:formatCode>
                <c:ptCount val="4"/>
                <c:pt idx="0">
                  <c:v>2.9788542716234073E-2</c:v>
                </c:pt>
                <c:pt idx="1">
                  <c:v>5.4975158988215863E-3</c:v>
                </c:pt>
                <c:pt idx="2">
                  <c:v>3.3325497321774911E-3</c:v>
                </c:pt>
                <c:pt idx="3">
                  <c:v>6.6924702890951426E-3</c:v>
                </c:pt>
              </c:numCache>
            </c:numRef>
          </c:val>
          <c:extLst>
            <c:ext xmlns:c16="http://schemas.microsoft.com/office/drawing/2014/chart" uri="{C3380CC4-5D6E-409C-BE32-E72D297353CC}">
              <c16:uniqueId val="{00000015-D185-4F34-A25B-9DF55D03F522}"/>
            </c:ext>
          </c:extLst>
        </c:ser>
        <c:ser>
          <c:idx val="6"/>
          <c:order val="5"/>
          <c:tx>
            <c:strRef>
              <c:f>'Figure 3.2.1.4'!$B$11</c:f>
              <c:strCache>
                <c:ptCount val="1"/>
                <c:pt idx="0">
                  <c:v>Municipal sector</c:v>
                </c:pt>
              </c:strCache>
            </c:strRef>
          </c:tx>
          <c:spPr>
            <a:solidFill>
              <a:srgbClr val="0066CC"/>
            </a:solidFill>
            <a:ln w="12700">
              <a:solidFill>
                <a:srgbClr val="000000"/>
              </a:solidFill>
              <a:prstDash val="solid"/>
            </a:ln>
          </c:spPr>
          <c:invertIfNegative val="0"/>
          <c:dLbls>
            <c:delete val="1"/>
          </c:dLbls>
          <c:val>
            <c:numRef>
              <c:f>('Figure 3.2.1.4'!$D$11,'Figure 3.2.1.4'!$F$11,'Figure 3.2.1.4'!$H$11,'Figure 3.2.1.4'!$J$11)</c:f>
              <c:numCache>
                <c:formatCode>0%</c:formatCode>
                <c:ptCount val="4"/>
                <c:pt idx="1">
                  <c:v>4.6929410590028026E-3</c:v>
                </c:pt>
                <c:pt idx="2">
                  <c:v>4.8698661041761725E-3</c:v>
                </c:pt>
                <c:pt idx="3">
                  <c:v>8.3131415520757718E-3</c:v>
                </c:pt>
              </c:numCache>
            </c:numRef>
          </c:val>
          <c:extLst>
            <c:ext xmlns:c16="http://schemas.microsoft.com/office/drawing/2014/chart" uri="{C3380CC4-5D6E-409C-BE32-E72D297353CC}">
              <c16:uniqueId val="{0000001A-D185-4F34-A25B-9DF55D03F522}"/>
            </c:ext>
          </c:extLst>
        </c:ser>
        <c:ser>
          <c:idx val="7"/>
          <c:order val="6"/>
          <c:tx>
            <c:strRef>
              <c:f>'Figure 3.2.1.4'!$B$14</c:f>
              <c:strCache>
                <c:ptCount val="1"/>
                <c:pt idx="0">
                  <c:v>Telecommunication services</c:v>
                </c:pt>
              </c:strCache>
            </c:strRef>
          </c:tx>
          <c:spPr>
            <a:solidFill>
              <a:srgbClr val="00FFFF"/>
            </a:solidFill>
            <a:ln w="12700">
              <a:solidFill>
                <a:srgbClr val="000000"/>
              </a:solidFill>
              <a:prstDash val="solid"/>
            </a:ln>
          </c:spPr>
          <c:invertIfNegative val="0"/>
          <c:dLbls>
            <c:delete val="1"/>
          </c:dLbls>
          <c:val>
            <c:numRef>
              <c:f>('Figure 3.2.1.4'!$D$14,'Figure 3.2.1.4'!$F$14,'Figure 3.2.1.4'!$H$14,'Figure 3.2.1.4'!$J$14)</c:f>
              <c:numCache>
                <c:formatCode>0%</c:formatCode>
                <c:ptCount val="4"/>
                <c:pt idx="0">
                  <c:v>9.2611421045781153E-3</c:v>
                </c:pt>
                <c:pt idx="1">
                  <c:v>2.6660019473371717E-2</c:v>
                </c:pt>
                <c:pt idx="2">
                  <c:v>7.049473526051963E-3</c:v>
                </c:pt>
                <c:pt idx="3">
                  <c:v>2.7109583239603746E-2</c:v>
                </c:pt>
              </c:numCache>
            </c:numRef>
          </c:val>
          <c:extLst>
            <c:ext xmlns:c16="http://schemas.microsoft.com/office/drawing/2014/chart" uri="{C3380CC4-5D6E-409C-BE32-E72D297353CC}">
              <c16:uniqueId val="{0000001F-D185-4F34-A25B-9DF55D03F522}"/>
            </c:ext>
          </c:extLst>
        </c:ser>
        <c:ser>
          <c:idx val="8"/>
          <c:order val="7"/>
          <c:tx>
            <c:strRef>
              <c:f>'Figure 3.2.1.4'!$B$16</c:f>
              <c:strCache>
                <c:ptCount val="1"/>
                <c:pt idx="0">
                  <c:v>Energy sector</c:v>
                </c:pt>
              </c:strCache>
            </c:strRef>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75"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('Figure 3.2.1.4'!$D$16,'Figure 3.2.1.4'!$F$16,'Figure 3.2.1.4'!$H$16,'Figure 3.2.1.4'!$J$16)</c:f>
              <c:numCache>
                <c:formatCode>0%</c:formatCode>
                <c:ptCount val="4"/>
                <c:pt idx="0">
                  <c:v>9.247103921052463E-2</c:v>
                </c:pt>
                <c:pt idx="1">
                  <c:v>0.10900613020605186</c:v>
                </c:pt>
                <c:pt idx="2">
                  <c:v>0.46183712025163254</c:v>
                </c:pt>
                <c:pt idx="3">
                  <c:v>8.8221135665240008E-2</c:v>
                </c:pt>
              </c:numCache>
            </c:numRef>
          </c:val>
          <c:extLst>
            <c:ext xmlns:c16="http://schemas.microsoft.com/office/drawing/2014/chart" uri="{C3380CC4-5D6E-409C-BE32-E72D297353CC}">
              <c16:uniqueId val="{00000020-D185-4F34-A25B-9DF55D03F522}"/>
            </c:ext>
          </c:extLst>
        </c:ser>
        <c:ser>
          <c:idx val="9"/>
          <c:order val="8"/>
          <c:tx>
            <c:strRef>
              <c:f>'Figure 3.2.1.4'!$B$15</c:f>
              <c:strCache>
                <c:ptCount val="1"/>
                <c:pt idx="0">
                  <c:v>Finance</c:v>
                </c:pt>
              </c:strCache>
            </c:strRef>
          </c:tx>
          <c:spPr>
            <a:solidFill>
              <a:srgbClr val="FF99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75"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('Figure 3.2.1.4'!$D$15,'Figure 3.2.1.4'!$F$15,'Figure 3.2.1.4'!$H$15,'Figure 3.2.1.4'!$J$15)</c:f>
              <c:numCache>
                <c:formatCode>0%</c:formatCode>
                <c:ptCount val="4"/>
                <c:pt idx="0">
                  <c:v>0.4490215009725389</c:v>
                </c:pt>
                <c:pt idx="1">
                  <c:v>0.73110813755914983</c:v>
                </c:pt>
                <c:pt idx="2">
                  <c:v>0.440497645673043</c:v>
                </c:pt>
                <c:pt idx="3">
                  <c:v>0.83303385080866499</c:v>
                </c:pt>
              </c:numCache>
            </c:numRef>
          </c:val>
          <c:extLst>
            <c:ext xmlns:c16="http://schemas.microsoft.com/office/drawing/2014/chart" uri="{C3380CC4-5D6E-409C-BE32-E72D297353CC}">
              <c16:uniqueId val="{00000021-D185-4F34-A25B-9DF55D03F522}"/>
            </c:ext>
          </c:extLst>
        </c:ser>
        <c:dLbls>
          <c:showLegendKey val="0"/>
          <c:showVal val="1"/>
          <c:showCatName val="0"/>
          <c:showSerName val="0"/>
          <c:showPercent val="0"/>
          <c:showBubbleSize val="0"/>
        </c:dLbls>
        <c:gapWidth val="150"/>
        <c:overlap val="100"/>
        <c:axId val="463801688"/>
        <c:axId val="1"/>
      </c:barChart>
      <c:catAx>
        <c:axId val="463801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3801688"/>
        <c:crosses val="autoZero"/>
        <c:crossBetween val="between"/>
      </c:valAx>
      <c:spPr>
        <a:solidFill>
          <a:srgbClr val="FFFFFF"/>
        </a:solidFill>
        <a:ln w="12700">
          <a:solidFill>
            <a:srgbClr val="808080"/>
          </a:solidFill>
          <a:prstDash val="solid"/>
        </a:ln>
      </c:spPr>
    </c:plotArea>
    <c:legend>
      <c:legendPos val="b"/>
      <c:layout>
        <c:manualLayout>
          <c:xMode val="edge"/>
          <c:yMode val="edge"/>
          <c:x val="1.11731843575419E-2"/>
          <c:y val="0.83497884344146689"/>
          <c:w val="0.98100558659217874"/>
          <c:h val="0.15796897038081806"/>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1" u="none" strike="noStrike" baseline="0">
                <a:solidFill>
                  <a:srgbClr val="000000"/>
                </a:solidFill>
                <a:latin typeface="Times New Roman"/>
                <a:ea typeface="Times New Roman"/>
                <a:cs typeface="Times New Roman"/>
              </a:defRPr>
            </a:pPr>
            <a:r>
              <a:rPr lang="en-US"/>
              <a:t>b) volume of transactions on bonds</a:t>
            </a:r>
          </a:p>
        </c:rich>
      </c:tx>
      <c:layout>
        <c:manualLayout>
          <c:xMode val="edge"/>
          <c:yMode val="edge"/>
          <c:x val="0.31687715269804823"/>
          <c:y val="1.422475106685633E-2"/>
        </c:manualLayout>
      </c:layout>
      <c:overlay val="0"/>
      <c:spPr>
        <a:noFill/>
        <a:ln w="25400">
          <a:noFill/>
        </a:ln>
      </c:spPr>
    </c:title>
    <c:autoTitleDeleted val="0"/>
    <c:plotArea>
      <c:layout>
        <c:manualLayout>
          <c:layoutTarget val="inner"/>
          <c:xMode val="edge"/>
          <c:yMode val="edge"/>
          <c:x val="0.12629161882893225"/>
          <c:y val="9.6728307254623044E-2"/>
          <c:w val="0.86567164179104472"/>
          <c:h val="0.66571834992887624"/>
        </c:manualLayout>
      </c:layout>
      <c:barChart>
        <c:barDir val="col"/>
        <c:grouping val="percentStacked"/>
        <c:varyColors val="0"/>
        <c:ser>
          <c:idx val="0"/>
          <c:order val="0"/>
          <c:tx>
            <c:strRef>
              <c:f>'Figure 3.2.1.4'!$B$25</c:f>
              <c:strCache>
                <c:ptCount val="1"/>
                <c:pt idx="0">
                  <c:v>Information technologies</c:v>
                </c:pt>
              </c:strCache>
            </c:strRef>
          </c:tx>
          <c:spPr>
            <a:solidFill>
              <a:srgbClr val="9999FF"/>
            </a:solidFill>
            <a:ln w="12700">
              <a:solidFill>
                <a:srgbClr val="000000"/>
              </a:solidFill>
              <a:prstDash val="solid"/>
            </a:ln>
          </c:spPr>
          <c:invertIfNegative val="0"/>
          <c:dLbls>
            <c:delete val="1"/>
          </c:dLbls>
          <c:cat>
            <c:numRef>
              <c:f>('Figure 3.2.1.4'!$C$6,'Figure 3.2.1.4'!$E$6,'Figure 3.2.1.4'!$G$6,'Figure 3.2.1.4'!$I$6)</c:f>
              <c:numCache>
                <c:formatCode>General</c:formatCode>
                <c:ptCount val="4"/>
                <c:pt idx="0">
                  <c:v>2004</c:v>
                </c:pt>
                <c:pt idx="1">
                  <c:v>2005</c:v>
                </c:pt>
                <c:pt idx="2">
                  <c:v>2006</c:v>
                </c:pt>
                <c:pt idx="3" formatCode="m/d/yyyy">
                  <c:v>39356</c:v>
                </c:pt>
              </c:numCache>
            </c:numRef>
          </c:cat>
          <c:val>
            <c:numRef>
              <c:f>('Figure 3.2.1.4'!$D$25,'Figure 3.2.1.4'!$F$25,'Figure 3.2.1.4'!$H$25,'Figure 3.2.1.4'!$J$25)</c:f>
              <c:numCache>
                <c:formatCode>0%</c:formatCode>
                <c:ptCount val="4"/>
                <c:pt idx="0">
                  <c:v>4.3198608282324748E-4</c:v>
                </c:pt>
                <c:pt idx="1">
                  <c:v>6.5320139521301262E-3</c:v>
                </c:pt>
                <c:pt idx="2">
                  <c:v>4.2044826786394179E-3</c:v>
                </c:pt>
                <c:pt idx="3">
                  <c:v>2.2326941998186481E-3</c:v>
                </c:pt>
              </c:numCache>
            </c:numRef>
          </c:val>
          <c:extLst>
            <c:ext xmlns:c16="http://schemas.microsoft.com/office/drawing/2014/chart" uri="{C3380CC4-5D6E-409C-BE32-E72D297353CC}">
              <c16:uniqueId val="{00000004-4A50-4F24-A127-A6F571F0DCE4}"/>
            </c:ext>
          </c:extLst>
        </c:ser>
        <c:ser>
          <c:idx val="1"/>
          <c:order val="1"/>
          <c:tx>
            <c:strRef>
              <c:f>'Figure 3.2.1.4'!$B$24</c:f>
              <c:strCache>
                <c:ptCount val="1"/>
                <c:pt idx="0">
                  <c:v>Healthcare</c:v>
                </c:pt>
              </c:strCache>
            </c:strRef>
          </c:tx>
          <c:spPr>
            <a:solidFill>
              <a:srgbClr val="FF0000"/>
            </a:solidFill>
            <a:ln w="12700">
              <a:solidFill>
                <a:srgbClr val="000000"/>
              </a:solidFill>
              <a:prstDash val="solid"/>
            </a:ln>
          </c:spPr>
          <c:invertIfNegative val="0"/>
          <c:dLbls>
            <c:delete val="1"/>
          </c:dLbls>
          <c:val>
            <c:numRef>
              <c:f>('Figure 3.2.1.4'!$D$24,'Figure 3.2.1.4'!$F$24,'Figure 3.2.1.4'!$H$24,'Figure 3.2.1.4'!$J$24)</c:f>
              <c:numCache>
                <c:formatCode>0%</c:formatCode>
                <c:ptCount val="4"/>
                <c:pt idx="0">
                  <c:v>7.7897378627459594E-3</c:v>
                </c:pt>
                <c:pt idx="1">
                  <c:v>1.0224805996991433E-3</c:v>
                </c:pt>
                <c:pt idx="2">
                  <c:v>2.1248498723066946E-3</c:v>
                </c:pt>
                <c:pt idx="3">
                  <c:v>2.8223641001749478E-4</c:v>
                </c:pt>
              </c:numCache>
            </c:numRef>
          </c:val>
          <c:extLst>
            <c:ext xmlns:c16="http://schemas.microsoft.com/office/drawing/2014/chart" uri="{C3380CC4-5D6E-409C-BE32-E72D297353CC}">
              <c16:uniqueId val="{00000009-4A50-4F24-A127-A6F571F0DCE4}"/>
            </c:ext>
          </c:extLst>
        </c:ser>
        <c:ser>
          <c:idx val="2"/>
          <c:order val="2"/>
          <c:tx>
            <c:strRef>
              <c:f>'Figure 3.2.1.4'!$B$28</c:f>
              <c:strCache>
                <c:ptCount val="1"/>
                <c:pt idx="0">
                  <c:v>Industry</c:v>
                </c:pt>
              </c:strCache>
            </c:strRef>
          </c:tx>
          <c:spPr>
            <a:solidFill>
              <a:srgbClr val="FFFFCC"/>
            </a:solidFill>
            <a:ln w="12700">
              <a:solidFill>
                <a:srgbClr val="000000"/>
              </a:solidFill>
              <a:prstDash val="solid"/>
            </a:ln>
          </c:spPr>
          <c:invertIfNegative val="0"/>
          <c:dLbls>
            <c:delete val="1"/>
          </c:dLbls>
          <c:val>
            <c:numRef>
              <c:f>('Figure 3.2.1.4'!$D$28,'Figure 3.2.1.4'!$F$28,'Figure 3.2.1.4'!$H$28,'Figure 3.2.1.4'!$J$28)</c:f>
              <c:numCache>
                <c:formatCode>0%</c:formatCode>
                <c:ptCount val="4"/>
                <c:pt idx="0">
                  <c:v>6.0896702738875962E-5</c:v>
                </c:pt>
                <c:pt idx="2">
                  <c:v>3.6314248813519544E-2</c:v>
                </c:pt>
                <c:pt idx="3">
                  <c:v>4.3188197450212462E-2</c:v>
                </c:pt>
              </c:numCache>
            </c:numRef>
          </c:val>
          <c:extLst>
            <c:ext xmlns:c16="http://schemas.microsoft.com/office/drawing/2014/chart" uri="{C3380CC4-5D6E-409C-BE32-E72D297353CC}">
              <c16:uniqueId val="{0000000E-4A50-4F24-A127-A6F571F0DCE4}"/>
            </c:ext>
          </c:extLst>
        </c:ser>
        <c:ser>
          <c:idx val="3"/>
          <c:order val="3"/>
          <c:tx>
            <c:strRef>
              <c:f>'Figure 3.2.1.4'!$B$29</c:f>
              <c:strCache>
                <c:ptCount val="1"/>
                <c:pt idx="0">
                  <c:v>Raw material sector</c:v>
                </c:pt>
              </c:strCache>
            </c:strRef>
          </c:tx>
          <c:spPr>
            <a:solidFill>
              <a:srgbClr val="CCFFFF"/>
            </a:solidFill>
            <a:ln w="12700">
              <a:solidFill>
                <a:srgbClr val="000000"/>
              </a:solidFill>
              <a:prstDash val="solid"/>
            </a:ln>
          </c:spPr>
          <c:invertIfNegative val="0"/>
          <c:dLbls>
            <c:delete val="1"/>
          </c:dLbls>
          <c:val>
            <c:numRef>
              <c:f>('Figure 3.2.1.4'!$D$29,'Figure 3.2.1.4'!$F$29,'Figure 3.2.1.4'!$H$29,'Figure 3.2.1.4'!$J$29)</c:f>
              <c:numCache>
                <c:formatCode>0%</c:formatCode>
                <c:ptCount val="4"/>
                <c:pt idx="0">
                  <c:v>4.3453414541770596E-2</c:v>
                </c:pt>
                <c:pt idx="1">
                  <c:v>1.9690228414683174E-2</c:v>
                </c:pt>
                <c:pt idx="2">
                  <c:v>3.2642542476245005E-2</c:v>
                </c:pt>
                <c:pt idx="3">
                  <c:v>9.2370823006827536E-3</c:v>
                </c:pt>
              </c:numCache>
            </c:numRef>
          </c:val>
          <c:extLst>
            <c:ext xmlns:c16="http://schemas.microsoft.com/office/drawing/2014/chart" uri="{C3380CC4-5D6E-409C-BE32-E72D297353CC}">
              <c16:uniqueId val="{00000013-4A50-4F24-A127-A6F571F0DCE4}"/>
            </c:ext>
          </c:extLst>
        </c:ser>
        <c:ser>
          <c:idx val="5"/>
          <c:order val="4"/>
          <c:tx>
            <c:strRef>
              <c:f>'Figure 3.2.1.4'!$B$23</c:f>
              <c:strCache>
                <c:ptCount val="1"/>
                <c:pt idx="0">
                  <c:v>Discretionary consumer's sector</c:v>
                </c:pt>
              </c:strCache>
            </c:strRef>
          </c:tx>
          <c:spPr>
            <a:solidFill>
              <a:srgbClr val="FFFFFF"/>
            </a:solidFill>
            <a:ln w="12700">
              <a:solidFill>
                <a:srgbClr val="000000"/>
              </a:solidFill>
              <a:prstDash val="solid"/>
            </a:ln>
          </c:spPr>
          <c:invertIfNegative val="0"/>
          <c:dLbls>
            <c:delete val="1"/>
          </c:dLbls>
          <c:val>
            <c:numRef>
              <c:f>('Figure 3.2.1.4'!$D$23,'Figure 3.2.1.4'!$F$23,'Figure 3.2.1.4'!$H$23,'Figure 3.2.1.4'!$J$23)</c:f>
              <c:numCache>
                <c:formatCode>0%</c:formatCode>
                <c:ptCount val="4"/>
                <c:pt idx="0">
                  <c:v>2.3662498346286764E-2</c:v>
                </c:pt>
                <c:pt idx="1">
                  <c:v>1.0179133625343966E-2</c:v>
                </c:pt>
                <c:pt idx="2">
                  <c:v>1.2321439853054479E-3</c:v>
                </c:pt>
                <c:pt idx="3">
                  <c:v>8.5422618908745471E-5</c:v>
                </c:pt>
              </c:numCache>
            </c:numRef>
          </c:val>
          <c:extLst>
            <c:ext xmlns:c16="http://schemas.microsoft.com/office/drawing/2014/chart" uri="{C3380CC4-5D6E-409C-BE32-E72D297353CC}">
              <c16:uniqueId val="{00000018-4A50-4F24-A127-A6F571F0DCE4}"/>
            </c:ext>
          </c:extLst>
        </c:ser>
        <c:ser>
          <c:idx val="6"/>
          <c:order val="5"/>
          <c:tx>
            <c:strRef>
              <c:f>'Figure 3.2.1.4'!$B$26</c:f>
              <c:strCache>
                <c:ptCount val="1"/>
                <c:pt idx="0">
                  <c:v>Municipal sector</c:v>
                </c:pt>
              </c:strCache>
            </c:strRef>
          </c:tx>
          <c:spPr>
            <a:solidFill>
              <a:srgbClr val="0066CC"/>
            </a:solidFill>
            <a:ln w="12700">
              <a:solidFill>
                <a:srgbClr val="000000"/>
              </a:solidFill>
              <a:prstDash val="solid"/>
            </a:ln>
          </c:spPr>
          <c:invertIfNegative val="0"/>
          <c:dLbls>
            <c:delete val="1"/>
          </c:dLbls>
          <c:val>
            <c:numRef>
              <c:f>('Figure 3.2.1.4'!$D$26,'Figure 3.2.1.4'!$F$26,'Figure 3.2.1.4'!$H$26,'Figure 3.2.1.4'!$J$26)</c:f>
              <c:numCache>
                <c:formatCode>0%</c:formatCode>
                <c:ptCount val="4"/>
                <c:pt idx="0">
                  <c:v>1.5929249358047643E-2</c:v>
                </c:pt>
                <c:pt idx="1">
                  <c:v>4.6127420192373231E-3</c:v>
                </c:pt>
                <c:pt idx="2">
                  <c:v>6.078784035812133E-3</c:v>
                </c:pt>
                <c:pt idx="3">
                  <c:v>8.1182314121917946E-3</c:v>
                </c:pt>
              </c:numCache>
            </c:numRef>
          </c:val>
          <c:extLst>
            <c:ext xmlns:c16="http://schemas.microsoft.com/office/drawing/2014/chart" uri="{C3380CC4-5D6E-409C-BE32-E72D297353CC}">
              <c16:uniqueId val="{0000001D-4A50-4F24-A127-A6F571F0DCE4}"/>
            </c:ext>
          </c:extLst>
        </c:ser>
        <c:ser>
          <c:idx val="7"/>
          <c:order val="6"/>
          <c:tx>
            <c:strRef>
              <c:f>'Figure 3.2.1.4'!$B$30</c:f>
              <c:strCache>
                <c:ptCount val="1"/>
                <c:pt idx="0">
                  <c:v>Telecommunication services</c:v>
                </c:pt>
              </c:strCache>
            </c:strRef>
          </c:tx>
          <c:spPr>
            <a:solidFill>
              <a:srgbClr val="00FFFF"/>
            </a:solidFill>
            <a:ln w="12700">
              <a:solidFill>
                <a:srgbClr val="000000"/>
              </a:solidFill>
              <a:prstDash val="solid"/>
            </a:ln>
          </c:spPr>
          <c:invertIfNegative val="0"/>
          <c:dLbls>
            <c:delete val="1"/>
          </c:dLbls>
          <c:val>
            <c:numRef>
              <c:f>('Figure 3.2.1.4'!$D$30,'Figure 3.2.1.4'!$F$30,'Figure 3.2.1.4'!$H$30,'Figure 3.2.1.4'!$J$30)</c:f>
              <c:numCache>
                <c:formatCode>0%</c:formatCode>
                <c:ptCount val="4"/>
                <c:pt idx="0">
                  <c:v>2.6440603925337192E-2</c:v>
                </c:pt>
                <c:pt idx="1">
                  <c:v>6.3715402493219643E-3</c:v>
                </c:pt>
                <c:pt idx="2">
                  <c:v>1.9569993472642014E-3</c:v>
                </c:pt>
                <c:pt idx="3">
                  <c:v>2.3688510503207588E-4</c:v>
                </c:pt>
              </c:numCache>
            </c:numRef>
          </c:val>
          <c:extLst>
            <c:ext xmlns:c16="http://schemas.microsoft.com/office/drawing/2014/chart" uri="{C3380CC4-5D6E-409C-BE32-E72D297353CC}">
              <c16:uniqueId val="{00000022-4A50-4F24-A127-A6F571F0DCE4}"/>
            </c:ext>
          </c:extLst>
        </c:ser>
        <c:ser>
          <c:idx val="8"/>
          <c:order val="7"/>
          <c:tx>
            <c:strRef>
              <c:f>'Figure 3.2.1.4'!$B$32</c:f>
              <c:strCache>
                <c:ptCount val="1"/>
                <c:pt idx="0">
                  <c:v>Energy sector</c:v>
                </c:pt>
              </c:strCache>
            </c:strRef>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5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('Figure 3.2.1.4'!$D$32,'Figure 3.2.1.4'!$F$32,'Figure 3.2.1.4'!$H$32,'Figure 3.2.1.4'!$J$32)</c:f>
              <c:numCache>
                <c:formatCode>0%</c:formatCode>
                <c:ptCount val="4"/>
                <c:pt idx="0">
                  <c:v>0.11390941274955402</c:v>
                </c:pt>
                <c:pt idx="1">
                  <c:v>4.0863573382934747E-2</c:v>
                </c:pt>
                <c:pt idx="2">
                  <c:v>1.9112400147731651E-2</c:v>
                </c:pt>
                <c:pt idx="3">
                  <c:v>5.2855678163423521E-2</c:v>
                </c:pt>
              </c:numCache>
            </c:numRef>
          </c:val>
          <c:extLst>
            <c:ext xmlns:c16="http://schemas.microsoft.com/office/drawing/2014/chart" uri="{C3380CC4-5D6E-409C-BE32-E72D297353CC}">
              <c16:uniqueId val="{00000023-4A50-4F24-A127-A6F571F0DCE4}"/>
            </c:ext>
          </c:extLst>
        </c:ser>
        <c:ser>
          <c:idx val="9"/>
          <c:order val="8"/>
          <c:tx>
            <c:strRef>
              <c:f>'Figure 3.2.1.4'!$B$31</c:f>
              <c:strCache>
                <c:ptCount val="1"/>
                <c:pt idx="0">
                  <c:v>Finance</c:v>
                </c:pt>
              </c:strCache>
            </c:strRef>
          </c:tx>
          <c:spPr>
            <a:solidFill>
              <a:srgbClr val="FF99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5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('Figure 3.2.1.4'!$D$31,'Figure 3.2.1.4'!$F$31,'Figure 3.2.1.4'!$H$31,'Figure 3.2.1.4'!$J$31)</c:f>
              <c:numCache>
                <c:formatCode>0%</c:formatCode>
                <c:ptCount val="4"/>
                <c:pt idx="0">
                  <c:v>0.70189777903326234</c:v>
                </c:pt>
                <c:pt idx="1">
                  <c:v>0.86276380419378795</c:v>
                </c:pt>
                <c:pt idx="2">
                  <c:v>0.77885064614087596</c:v>
                </c:pt>
                <c:pt idx="3">
                  <c:v>0.86070241369781364</c:v>
                </c:pt>
              </c:numCache>
            </c:numRef>
          </c:val>
          <c:extLst>
            <c:ext xmlns:c16="http://schemas.microsoft.com/office/drawing/2014/chart" uri="{C3380CC4-5D6E-409C-BE32-E72D297353CC}">
              <c16:uniqueId val="{00000024-4A50-4F24-A127-A6F571F0DCE4}"/>
            </c:ext>
          </c:extLst>
        </c:ser>
        <c:dLbls>
          <c:showLegendKey val="0"/>
          <c:showVal val="1"/>
          <c:showCatName val="0"/>
          <c:showSerName val="0"/>
          <c:showPercent val="0"/>
          <c:showBubbleSize val="0"/>
        </c:dLbls>
        <c:gapWidth val="150"/>
        <c:overlap val="100"/>
        <c:axId val="463802672"/>
        <c:axId val="1"/>
      </c:barChart>
      <c:catAx>
        <c:axId val="463802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3802672"/>
        <c:crosses val="autoZero"/>
        <c:crossBetween val="between"/>
      </c:valAx>
      <c:spPr>
        <a:solidFill>
          <a:srgbClr val="FFFFFF"/>
        </a:solidFill>
        <a:ln w="12700">
          <a:solidFill>
            <a:srgbClr val="808080"/>
          </a:solidFill>
          <a:prstDash val="solid"/>
        </a:ln>
      </c:spPr>
    </c:plotArea>
    <c:legend>
      <c:legendPos val="b"/>
      <c:layout>
        <c:manualLayout>
          <c:xMode val="edge"/>
          <c:yMode val="edge"/>
          <c:x val="2.0665901262916189E-2"/>
          <c:y val="0.83357041251778097"/>
          <c:w val="0.97129735935706085"/>
          <c:h val="0.15931721194879089"/>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189682145224929E-2"/>
          <c:y val="5.5118110236220472E-2"/>
          <c:w val="0.87119932985741999"/>
          <c:h val="0.72440944881889768"/>
        </c:manualLayout>
      </c:layout>
      <c:lineChart>
        <c:grouping val="standard"/>
        <c:varyColors val="0"/>
        <c:ser>
          <c:idx val="0"/>
          <c:order val="0"/>
          <c:tx>
            <c:strRef>
              <c:f>'Figure 3.2.2.1'!$B$7</c:f>
              <c:strCache>
                <c:ptCount val="1"/>
                <c:pt idx="0">
                  <c:v>Capitalization of KASE to GDP</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dLbls>
            <c:dLbl>
              <c:idx val="0"/>
              <c:layout>
                <c:manualLayout>
                  <c:xMode val="edge"/>
                  <c:yMode val="edge"/>
                  <c:x val="0.10196788871021138"/>
                  <c:y val="0.63779527559055116"/>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3D4-4FB2-A805-EF491BC0F208}"/>
                </c:ext>
              </c:extLst>
            </c:dLbl>
            <c:dLbl>
              <c:idx val="1"/>
              <c:layout>
                <c:manualLayout>
                  <c:xMode val="edge"/>
                  <c:yMode val="edge"/>
                  <c:x val="0.22719161168766394"/>
                  <c:y val="0.6614173228346457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3D4-4FB2-A805-EF491BC0F208}"/>
                </c:ext>
              </c:extLst>
            </c:dLbl>
            <c:dLbl>
              <c:idx val="2"/>
              <c:layout>
                <c:manualLayout>
                  <c:xMode val="edge"/>
                  <c:yMode val="edge"/>
                  <c:x val="0.35778206564986448"/>
                  <c:y val="0.69291338582677164"/>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D4-4FB2-A805-EF491BC0F208}"/>
                </c:ext>
              </c:extLst>
            </c:dLbl>
            <c:dLbl>
              <c:idx val="3"/>
              <c:layout>
                <c:manualLayout>
                  <c:xMode val="edge"/>
                  <c:yMode val="edge"/>
                  <c:x val="0.50447271256630888"/>
                  <c:y val="0.20472440944881889"/>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D4-4FB2-A805-EF491BC0F208}"/>
                </c:ext>
              </c:extLst>
            </c:dLbl>
            <c:dLbl>
              <c:idx val="4"/>
              <c:layout>
                <c:manualLayout>
                  <c:xMode val="edge"/>
                  <c:yMode val="edge"/>
                  <c:x val="0.61180733226126827"/>
                  <c:y val="4.7244094488188976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3D4-4FB2-A805-EF491BC0F208}"/>
                </c:ext>
              </c:extLst>
            </c:dLbl>
            <c:dLbl>
              <c:idx val="5"/>
              <c:layout>
                <c:manualLayout>
                  <c:xMode val="edge"/>
                  <c:yMode val="edge"/>
                  <c:x val="0.74239778622346875"/>
                  <c:y val="7.0866141732283464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3D4-4FB2-A805-EF491BC0F208}"/>
                </c:ext>
              </c:extLst>
            </c:dLbl>
            <c:dLbl>
              <c:idx val="6"/>
              <c:layout>
                <c:manualLayout>
                  <c:xMode val="edge"/>
                  <c:yMode val="edge"/>
                  <c:x val="0.85509913690317607"/>
                  <c:y val="0.452755905511811"/>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3D4-4FB2-A805-EF491BC0F208}"/>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3.2.2.1'!$C$4:$I$4</c:f>
              <c:strCache>
                <c:ptCount val="7"/>
                <c:pt idx="0">
                  <c:v>2006_Q1</c:v>
                </c:pt>
                <c:pt idx="1">
                  <c:v>2006_Q2.</c:v>
                </c:pt>
                <c:pt idx="2">
                  <c:v>2006_Q3</c:v>
                </c:pt>
                <c:pt idx="3">
                  <c:v>2006_Q4</c:v>
                </c:pt>
                <c:pt idx="4">
                  <c:v>2007_Q1</c:v>
                </c:pt>
                <c:pt idx="5">
                  <c:v>2007_Q2</c:v>
                </c:pt>
                <c:pt idx="6">
                  <c:v>2007_Q3</c:v>
                </c:pt>
              </c:strCache>
            </c:strRef>
          </c:cat>
          <c:val>
            <c:numRef>
              <c:f>'Figure 3.2.2.1'!$C$7:$I$7</c:f>
              <c:numCache>
                <c:formatCode>0%</c:formatCode>
                <c:ptCount val="7"/>
                <c:pt idx="0">
                  <c:v>0.61376615105777155</c:v>
                </c:pt>
                <c:pt idx="1">
                  <c:v>0.58969124596469913</c:v>
                </c:pt>
                <c:pt idx="2">
                  <c:v>0.57143790112518789</c:v>
                </c:pt>
                <c:pt idx="3">
                  <c:v>0.86423069367637173</c:v>
                </c:pt>
                <c:pt idx="4">
                  <c:v>0.89163742849686045</c:v>
                </c:pt>
                <c:pt idx="5">
                  <c:v>0.87136417866034166</c:v>
                </c:pt>
                <c:pt idx="6">
                  <c:v>0.73383868050848267</c:v>
                </c:pt>
              </c:numCache>
            </c:numRef>
          </c:val>
          <c:smooth val="0"/>
          <c:extLst>
            <c:ext xmlns:c16="http://schemas.microsoft.com/office/drawing/2014/chart" uri="{C3380CC4-5D6E-409C-BE32-E72D297353CC}">
              <c16:uniqueId val="{00000007-E3D4-4FB2-A805-EF491BC0F208}"/>
            </c:ext>
          </c:extLst>
        </c:ser>
        <c:dLbls>
          <c:showLegendKey val="0"/>
          <c:showVal val="1"/>
          <c:showCatName val="0"/>
          <c:showSerName val="0"/>
          <c:showPercent val="0"/>
          <c:showBubbleSize val="0"/>
        </c:dLbls>
        <c:marker val="1"/>
        <c:smooth val="0"/>
        <c:axId val="475390408"/>
        <c:axId val="1"/>
      </c:lineChart>
      <c:lineChart>
        <c:grouping val="standard"/>
        <c:varyColors val="0"/>
        <c:ser>
          <c:idx val="1"/>
          <c:order val="1"/>
          <c:tx>
            <c:strRef>
              <c:f>'Figure 3.2.2.1'!$B$10</c:f>
              <c:strCache>
                <c:ptCount val="1"/>
                <c:pt idx="0">
                  <c:v>Confidence index*</c:v>
                </c:pt>
              </c:strCache>
            </c:strRef>
          </c:tx>
          <c:spPr>
            <a:ln w="25400">
              <a:solidFill>
                <a:srgbClr val="FF99CC"/>
              </a:solidFill>
              <a:prstDash val="solid"/>
            </a:ln>
          </c:spPr>
          <c:marker>
            <c:symbol val="square"/>
            <c:size val="5"/>
            <c:spPr>
              <a:solidFill>
                <a:srgbClr val="FF99CC"/>
              </a:solidFill>
              <a:ln>
                <a:solidFill>
                  <a:srgbClr val="FF99CC"/>
                </a:solidFill>
                <a:prstDash val="solid"/>
              </a:ln>
            </c:spPr>
          </c:marker>
          <c:dLbls>
            <c:dLbl>
              <c:idx val="0"/>
              <c:layout>
                <c:manualLayout>
                  <c:xMode val="edge"/>
                  <c:yMode val="edge"/>
                  <c:x val="9.1234426740715441E-2"/>
                  <c:y val="0.41732283464566927"/>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3D4-4FB2-A805-EF491BC0F208}"/>
                </c:ext>
              </c:extLst>
            </c:dLbl>
            <c:dLbl>
              <c:idx val="1"/>
              <c:layout>
                <c:manualLayout>
                  <c:xMode val="edge"/>
                  <c:yMode val="edge"/>
                  <c:x val="0.23792507365715987"/>
                  <c:y val="9.8425196850393706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3D4-4FB2-A805-EF491BC0F208}"/>
                </c:ext>
              </c:extLst>
            </c:dLbl>
            <c:dLbl>
              <c:idx val="3"/>
              <c:layout>
                <c:manualLayout>
                  <c:xMode val="edge"/>
                  <c:yMode val="edge"/>
                  <c:x val="0.47585014731431974"/>
                  <c:y val="4.7244094488188976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3D4-4FB2-A805-EF491BC0F208}"/>
                </c:ext>
              </c:extLst>
            </c:dLbl>
            <c:dLbl>
              <c:idx val="4"/>
              <c:layout>
                <c:manualLayout>
                  <c:xMode val="edge"/>
                  <c:yMode val="edge"/>
                  <c:x val="0.60286278062002163"/>
                  <c:y val="0.21653543307086615"/>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3D4-4FB2-A805-EF491BC0F208}"/>
                </c:ext>
              </c:extLst>
            </c:dLbl>
            <c:dLbl>
              <c:idx val="5"/>
              <c:layout>
                <c:manualLayout>
                  <c:xMode val="edge"/>
                  <c:yMode val="edge"/>
                  <c:x val="0.6905193867042384"/>
                  <c:y val="0.3110236220472441"/>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3D4-4FB2-A805-EF491BC0F208}"/>
                </c:ext>
              </c:extLst>
            </c:dLbl>
            <c:dLbl>
              <c:idx val="6"/>
              <c:layout>
                <c:manualLayout>
                  <c:xMode val="edge"/>
                  <c:yMode val="edge"/>
                  <c:x val="0.84794349559017879"/>
                  <c:y val="0.29133858267716534"/>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3D4-4FB2-A805-EF491BC0F208}"/>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'Figure 3.2.2.1'!$C$10:$I$10</c:f>
              <c:numCache>
                <c:formatCode>0.00</c:formatCode>
                <c:ptCount val="7"/>
                <c:pt idx="0">
                  <c:v>0.64811661915730956</c:v>
                </c:pt>
                <c:pt idx="1">
                  <c:v>0.82672950587726601</c:v>
                </c:pt>
                <c:pt idx="2">
                  <c:v>0.74403780335765235</c:v>
                </c:pt>
                <c:pt idx="3">
                  <c:v>0.85225403883137885</c:v>
                </c:pt>
                <c:pt idx="4">
                  <c:v>0.83533888447657678</c:v>
                </c:pt>
                <c:pt idx="5">
                  <c:v>0.7533360776479453</c:v>
                </c:pt>
                <c:pt idx="6">
                  <c:v>0.72275184371203194</c:v>
                </c:pt>
              </c:numCache>
            </c:numRef>
          </c:val>
          <c:smooth val="0"/>
          <c:extLst>
            <c:ext xmlns:c16="http://schemas.microsoft.com/office/drawing/2014/chart" uri="{C3380CC4-5D6E-409C-BE32-E72D297353CC}">
              <c16:uniqueId val="{0000000E-E3D4-4FB2-A805-EF491BC0F208}"/>
            </c:ext>
          </c:extLst>
        </c:ser>
        <c:dLbls>
          <c:showLegendKey val="0"/>
          <c:showVal val="1"/>
          <c:showCatName val="0"/>
          <c:showSerName val="0"/>
          <c:showPercent val="0"/>
          <c:showBubbleSize val="0"/>
        </c:dLbls>
        <c:marker val="1"/>
        <c:smooth val="0"/>
        <c:axId val="3"/>
        <c:axId val="4"/>
      </c:lineChart>
      <c:catAx>
        <c:axId val="475390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in val="0.5"/>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5390408"/>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in val="0.5"/>
        </c:scaling>
        <c:delete val="0"/>
        <c:axPos val="r"/>
        <c:numFmt formatCode="0.00"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808080"/>
          </a:solidFill>
          <a:prstDash val="solid"/>
        </a:ln>
      </c:spPr>
    </c:plotArea>
    <c:legend>
      <c:legendPos val="b"/>
      <c:layout>
        <c:manualLayout>
          <c:xMode val="edge"/>
          <c:yMode val="edge"/>
          <c:x val="0.21288032906166937"/>
          <c:y val="0.90157480314960625"/>
          <c:w val="0.55098438110079129"/>
          <c:h val="8.6614173228346455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850144092219021"/>
          <c:y val="5.4687604308327309E-2"/>
          <c:w val="0.82997118155619598"/>
          <c:h val="0.55859481543505751"/>
        </c:manualLayout>
      </c:layout>
      <c:lineChart>
        <c:grouping val="standard"/>
        <c:varyColors val="0"/>
        <c:ser>
          <c:idx val="0"/>
          <c:order val="0"/>
          <c:tx>
            <c:strRef>
              <c:f>'Figure 3.2.3.1'!$C$4</c:f>
              <c:strCache>
                <c:ptCount val="1"/>
                <c:pt idx="0">
                  <c:v>Kazcommertsbank share price</c:v>
                </c:pt>
              </c:strCache>
            </c:strRef>
          </c:tx>
          <c:spPr>
            <a:ln w="38100">
              <a:solidFill>
                <a:srgbClr val="99CC00"/>
              </a:solidFill>
              <a:prstDash val="solid"/>
            </a:ln>
          </c:spPr>
          <c:marker>
            <c:symbol val="none"/>
          </c:marker>
          <c:cat>
            <c:strRef>
              <c:f>'Figure 3.2.3.1'!$B$6:$B$82</c:f>
              <c:strCache>
                <c:ptCount val="77"/>
                <c:pt idx="0">
                  <c:v>17.07.2007</c:v>
                </c:pt>
                <c:pt idx="1">
                  <c:v>18.07.2007</c:v>
                </c:pt>
                <c:pt idx="2">
                  <c:v>19.07.2007</c:v>
                </c:pt>
                <c:pt idx="3">
                  <c:v>20.07.2007</c:v>
                </c:pt>
                <c:pt idx="4">
                  <c:v>23.07.2007</c:v>
                </c:pt>
                <c:pt idx="5">
                  <c:v>24.07.2007</c:v>
                </c:pt>
                <c:pt idx="6">
                  <c:v>25.07.2007</c:v>
                </c:pt>
                <c:pt idx="7">
                  <c:v>26.07.2007</c:v>
                </c:pt>
                <c:pt idx="8">
                  <c:v>27.07.2007</c:v>
                </c:pt>
                <c:pt idx="9">
                  <c:v>30.07.2007</c:v>
                </c:pt>
                <c:pt idx="10">
                  <c:v>31.07.2007</c:v>
                </c:pt>
                <c:pt idx="11">
                  <c:v>01.08.2007</c:v>
                </c:pt>
                <c:pt idx="12">
                  <c:v>02.08.2007</c:v>
                </c:pt>
                <c:pt idx="13">
                  <c:v>03.08.2007</c:v>
                </c:pt>
                <c:pt idx="14">
                  <c:v>06.08.2007</c:v>
                </c:pt>
                <c:pt idx="15">
                  <c:v>07.08.2007</c:v>
                </c:pt>
                <c:pt idx="16">
                  <c:v>08.08.2007</c:v>
                </c:pt>
                <c:pt idx="17">
                  <c:v>09.08.2007</c:v>
                </c:pt>
                <c:pt idx="18">
                  <c:v>10.08.2007</c:v>
                </c:pt>
                <c:pt idx="19">
                  <c:v>13.08.2007</c:v>
                </c:pt>
                <c:pt idx="20">
                  <c:v>14.08.2007</c:v>
                </c:pt>
                <c:pt idx="21">
                  <c:v>15.08.2007</c:v>
                </c:pt>
                <c:pt idx="22">
                  <c:v>16.08.2007</c:v>
                </c:pt>
                <c:pt idx="23">
                  <c:v>17.08.2007</c:v>
                </c:pt>
                <c:pt idx="24">
                  <c:v>20.08.2007</c:v>
                </c:pt>
                <c:pt idx="25">
                  <c:v>21.08.2007</c:v>
                </c:pt>
                <c:pt idx="26">
                  <c:v>22.08.2007</c:v>
                </c:pt>
                <c:pt idx="27">
                  <c:v>23.08.2007</c:v>
                </c:pt>
                <c:pt idx="28">
                  <c:v>24.08.2007</c:v>
                </c:pt>
                <c:pt idx="29">
                  <c:v>28.08.2007</c:v>
                </c:pt>
                <c:pt idx="30">
                  <c:v>29.08.2007</c:v>
                </c:pt>
                <c:pt idx="31">
                  <c:v>03.09.2007</c:v>
                </c:pt>
                <c:pt idx="32">
                  <c:v>04.09.2007</c:v>
                </c:pt>
                <c:pt idx="33">
                  <c:v>05.09.2007</c:v>
                </c:pt>
                <c:pt idx="34">
                  <c:v>06.09.2007</c:v>
                </c:pt>
                <c:pt idx="35">
                  <c:v>07.09.2007</c:v>
                </c:pt>
                <c:pt idx="36">
                  <c:v>10.09.2007</c:v>
                </c:pt>
                <c:pt idx="37">
                  <c:v>11.09.2007</c:v>
                </c:pt>
                <c:pt idx="38">
                  <c:v>12.09.2007</c:v>
                </c:pt>
                <c:pt idx="39">
                  <c:v>13.09.2007</c:v>
                </c:pt>
                <c:pt idx="40">
                  <c:v>14.09.2007</c:v>
                </c:pt>
                <c:pt idx="41">
                  <c:v>17.09.2007</c:v>
                </c:pt>
                <c:pt idx="42">
                  <c:v>18.09.2007</c:v>
                </c:pt>
                <c:pt idx="43">
                  <c:v>19.09.2007</c:v>
                </c:pt>
                <c:pt idx="44">
                  <c:v>20.09.2007</c:v>
                </c:pt>
                <c:pt idx="45">
                  <c:v>21.09.2007</c:v>
                </c:pt>
                <c:pt idx="46">
                  <c:v>24.09.2007</c:v>
                </c:pt>
                <c:pt idx="47">
                  <c:v>25.09.2007</c:v>
                </c:pt>
                <c:pt idx="48">
                  <c:v>26.09.2007</c:v>
                </c:pt>
                <c:pt idx="49">
                  <c:v>27.09.2007</c:v>
                </c:pt>
                <c:pt idx="50">
                  <c:v>28.09.2007</c:v>
                </c:pt>
                <c:pt idx="51">
                  <c:v>01.10.2007</c:v>
                </c:pt>
                <c:pt idx="52">
                  <c:v>02.10.2007</c:v>
                </c:pt>
                <c:pt idx="53">
                  <c:v>03.10.2007</c:v>
                </c:pt>
                <c:pt idx="54">
                  <c:v>04.10.2007</c:v>
                </c:pt>
                <c:pt idx="55">
                  <c:v>05.10.2007</c:v>
                </c:pt>
                <c:pt idx="56">
                  <c:v>09.10.2007</c:v>
                </c:pt>
                <c:pt idx="57">
                  <c:v>10.10.2007</c:v>
                </c:pt>
                <c:pt idx="58">
                  <c:v>11.10.2007</c:v>
                </c:pt>
                <c:pt idx="59">
                  <c:v>12.10.2007</c:v>
                </c:pt>
                <c:pt idx="60">
                  <c:v>15.10.2007</c:v>
                </c:pt>
                <c:pt idx="61">
                  <c:v>16.10.2007</c:v>
                </c:pt>
                <c:pt idx="62">
                  <c:v>17.10.2007</c:v>
                </c:pt>
                <c:pt idx="63">
                  <c:v>18.10.2007</c:v>
                </c:pt>
                <c:pt idx="64">
                  <c:v>19.10.2007</c:v>
                </c:pt>
                <c:pt idx="65">
                  <c:v>22.10.2007</c:v>
                </c:pt>
                <c:pt idx="66">
                  <c:v>23.10.2007</c:v>
                </c:pt>
                <c:pt idx="67">
                  <c:v>24.10.2007</c:v>
                </c:pt>
                <c:pt idx="68">
                  <c:v>29.10.2007</c:v>
                </c:pt>
                <c:pt idx="69">
                  <c:v>30.10.2007</c:v>
                </c:pt>
                <c:pt idx="70">
                  <c:v>31.10.2007</c:v>
                </c:pt>
                <c:pt idx="71">
                  <c:v>01.11.2007</c:v>
                </c:pt>
                <c:pt idx="72">
                  <c:v>02.11.2007</c:v>
                </c:pt>
                <c:pt idx="73">
                  <c:v>05.11.2007</c:v>
                </c:pt>
                <c:pt idx="74">
                  <c:v>06.11.2007</c:v>
                </c:pt>
                <c:pt idx="75">
                  <c:v>07.11.2007</c:v>
                </c:pt>
                <c:pt idx="76">
                  <c:v>08.11.2007</c:v>
                </c:pt>
              </c:strCache>
            </c:strRef>
          </c:cat>
          <c:val>
            <c:numRef>
              <c:f>'Figure 3.2.3.1'!$C$6:$C$82</c:f>
              <c:numCache>
                <c:formatCode>General</c:formatCode>
                <c:ptCount val="77"/>
                <c:pt idx="0">
                  <c:v>21.19</c:v>
                </c:pt>
                <c:pt idx="1">
                  <c:v>20.5</c:v>
                </c:pt>
                <c:pt idx="2">
                  <c:v>20.8</c:v>
                </c:pt>
                <c:pt idx="3">
                  <c:v>20.9</c:v>
                </c:pt>
                <c:pt idx="4">
                  <c:v>20.55</c:v>
                </c:pt>
                <c:pt idx="5">
                  <c:v>19.5</c:v>
                </c:pt>
                <c:pt idx="6">
                  <c:v>20</c:v>
                </c:pt>
                <c:pt idx="7">
                  <c:v>19.350000000000001</c:v>
                </c:pt>
                <c:pt idx="8">
                  <c:v>18.3</c:v>
                </c:pt>
                <c:pt idx="9">
                  <c:v>17.850000000000001</c:v>
                </c:pt>
                <c:pt idx="10">
                  <c:v>18.010000000000002</c:v>
                </c:pt>
                <c:pt idx="11">
                  <c:v>17.7</c:v>
                </c:pt>
                <c:pt idx="12">
                  <c:v>17.600000000000001</c:v>
                </c:pt>
                <c:pt idx="13">
                  <c:v>17.52</c:v>
                </c:pt>
                <c:pt idx="14">
                  <c:v>16.5</c:v>
                </c:pt>
                <c:pt idx="15">
                  <c:v>16.100000000000001</c:v>
                </c:pt>
                <c:pt idx="16">
                  <c:v>16.71</c:v>
                </c:pt>
                <c:pt idx="17">
                  <c:v>16.2</c:v>
                </c:pt>
                <c:pt idx="18">
                  <c:v>15.8</c:v>
                </c:pt>
                <c:pt idx="19">
                  <c:v>16.2</c:v>
                </c:pt>
                <c:pt idx="20">
                  <c:v>15.95</c:v>
                </c:pt>
                <c:pt idx="21">
                  <c:v>15.4</c:v>
                </c:pt>
                <c:pt idx="22">
                  <c:v>13.8</c:v>
                </c:pt>
                <c:pt idx="23">
                  <c:v>13.55</c:v>
                </c:pt>
                <c:pt idx="24">
                  <c:v>14.35</c:v>
                </c:pt>
                <c:pt idx="25">
                  <c:v>14.3</c:v>
                </c:pt>
                <c:pt idx="26">
                  <c:v>16</c:v>
                </c:pt>
                <c:pt idx="27">
                  <c:v>16.010000000000002</c:v>
                </c:pt>
                <c:pt idx="28">
                  <c:v>15.67</c:v>
                </c:pt>
                <c:pt idx="29">
                  <c:v>15.4</c:v>
                </c:pt>
                <c:pt idx="30">
                  <c:v>15.75</c:v>
                </c:pt>
                <c:pt idx="31">
                  <c:v>16.170000000000002</c:v>
                </c:pt>
                <c:pt idx="32">
                  <c:v>15.9</c:v>
                </c:pt>
                <c:pt idx="33">
                  <c:v>15.5</c:v>
                </c:pt>
                <c:pt idx="34">
                  <c:v>15.4</c:v>
                </c:pt>
                <c:pt idx="35">
                  <c:v>14.9</c:v>
                </c:pt>
                <c:pt idx="36">
                  <c:v>14.35</c:v>
                </c:pt>
                <c:pt idx="37">
                  <c:v>14.22</c:v>
                </c:pt>
                <c:pt idx="38">
                  <c:v>14.3</c:v>
                </c:pt>
                <c:pt idx="39">
                  <c:v>14.4</c:v>
                </c:pt>
                <c:pt idx="40">
                  <c:v>13.98</c:v>
                </c:pt>
                <c:pt idx="41">
                  <c:v>13.4</c:v>
                </c:pt>
                <c:pt idx="42">
                  <c:v>14.01</c:v>
                </c:pt>
                <c:pt idx="43">
                  <c:v>15.1</c:v>
                </c:pt>
                <c:pt idx="44">
                  <c:v>15.05</c:v>
                </c:pt>
                <c:pt idx="45">
                  <c:v>15.6</c:v>
                </c:pt>
                <c:pt idx="46">
                  <c:v>15.5</c:v>
                </c:pt>
                <c:pt idx="47">
                  <c:v>15.29</c:v>
                </c:pt>
                <c:pt idx="48">
                  <c:v>15.05</c:v>
                </c:pt>
                <c:pt idx="49">
                  <c:v>14.8</c:v>
                </c:pt>
                <c:pt idx="50">
                  <c:v>13.71</c:v>
                </c:pt>
                <c:pt idx="51">
                  <c:v>13.58</c:v>
                </c:pt>
                <c:pt idx="52">
                  <c:v>13.6</c:v>
                </c:pt>
                <c:pt idx="53">
                  <c:v>12.05</c:v>
                </c:pt>
                <c:pt idx="54">
                  <c:v>12.25</c:v>
                </c:pt>
                <c:pt idx="55">
                  <c:v>12.2</c:v>
                </c:pt>
                <c:pt idx="56">
                  <c:v>14.02</c:v>
                </c:pt>
                <c:pt idx="57">
                  <c:v>13.7</c:v>
                </c:pt>
                <c:pt idx="58">
                  <c:v>14.7</c:v>
                </c:pt>
                <c:pt idx="59">
                  <c:v>15.5</c:v>
                </c:pt>
                <c:pt idx="60">
                  <c:v>15.3</c:v>
                </c:pt>
                <c:pt idx="61">
                  <c:v>14.45</c:v>
                </c:pt>
                <c:pt idx="62">
                  <c:v>14.35</c:v>
                </c:pt>
                <c:pt idx="63">
                  <c:v>13.9</c:v>
                </c:pt>
                <c:pt idx="64">
                  <c:v>13.85</c:v>
                </c:pt>
                <c:pt idx="65">
                  <c:v>13.15</c:v>
                </c:pt>
                <c:pt idx="66">
                  <c:v>13.15</c:v>
                </c:pt>
                <c:pt idx="67">
                  <c:v>12.78</c:v>
                </c:pt>
                <c:pt idx="68">
                  <c:v>12.9</c:v>
                </c:pt>
                <c:pt idx="69">
                  <c:v>12.7</c:v>
                </c:pt>
                <c:pt idx="70">
                  <c:v>12.23</c:v>
                </c:pt>
                <c:pt idx="71">
                  <c:v>11.79</c:v>
                </c:pt>
                <c:pt idx="72">
                  <c:v>11.65</c:v>
                </c:pt>
                <c:pt idx="73">
                  <c:v>11.65</c:v>
                </c:pt>
                <c:pt idx="74">
                  <c:v>11.88</c:v>
                </c:pt>
                <c:pt idx="75">
                  <c:v>11.89</c:v>
                </c:pt>
                <c:pt idx="76">
                  <c:v>11.55</c:v>
                </c:pt>
              </c:numCache>
            </c:numRef>
          </c:val>
          <c:smooth val="0"/>
          <c:extLst>
            <c:ext xmlns:c16="http://schemas.microsoft.com/office/drawing/2014/chart" uri="{C3380CC4-5D6E-409C-BE32-E72D297353CC}">
              <c16:uniqueId val="{00000000-AFF8-461A-BD94-4CB61610E158}"/>
            </c:ext>
          </c:extLst>
        </c:ser>
        <c:ser>
          <c:idx val="1"/>
          <c:order val="1"/>
          <c:tx>
            <c:strRef>
              <c:f>'Figure 3.2.3.1'!$D$4</c:f>
              <c:strCache>
                <c:ptCount val="1"/>
                <c:pt idx="0">
                  <c:v>Aliance bank share price</c:v>
                </c:pt>
              </c:strCache>
            </c:strRef>
          </c:tx>
          <c:spPr>
            <a:ln w="38100">
              <a:solidFill>
                <a:srgbClr val="FF00FF"/>
              </a:solidFill>
              <a:prstDash val="solid"/>
            </a:ln>
          </c:spPr>
          <c:marker>
            <c:symbol val="none"/>
          </c:marker>
          <c:val>
            <c:numRef>
              <c:f>'Figure 3.2.3.1'!$D$6:$D$82</c:f>
              <c:numCache>
                <c:formatCode>General</c:formatCode>
                <c:ptCount val="77"/>
                <c:pt idx="0">
                  <c:v>12.8</c:v>
                </c:pt>
                <c:pt idx="1">
                  <c:v>12.3</c:v>
                </c:pt>
                <c:pt idx="2">
                  <c:v>12.94</c:v>
                </c:pt>
                <c:pt idx="3">
                  <c:v>12.95</c:v>
                </c:pt>
                <c:pt idx="4">
                  <c:v>13.05</c:v>
                </c:pt>
                <c:pt idx="5">
                  <c:v>13.05</c:v>
                </c:pt>
                <c:pt idx="6">
                  <c:v>13.05</c:v>
                </c:pt>
                <c:pt idx="7">
                  <c:v>13</c:v>
                </c:pt>
                <c:pt idx="8">
                  <c:v>12.9</c:v>
                </c:pt>
                <c:pt idx="9">
                  <c:v>12.51</c:v>
                </c:pt>
                <c:pt idx="10">
                  <c:v>13</c:v>
                </c:pt>
                <c:pt idx="11">
                  <c:v>12.7</c:v>
                </c:pt>
                <c:pt idx="12">
                  <c:v>12.43</c:v>
                </c:pt>
                <c:pt idx="13">
                  <c:v>12.1</c:v>
                </c:pt>
                <c:pt idx="14">
                  <c:v>11</c:v>
                </c:pt>
                <c:pt idx="15">
                  <c:v>9.9</c:v>
                </c:pt>
                <c:pt idx="16">
                  <c:v>10.1</c:v>
                </c:pt>
                <c:pt idx="17">
                  <c:v>9.5</c:v>
                </c:pt>
                <c:pt idx="18">
                  <c:v>9.2799999999999994</c:v>
                </c:pt>
                <c:pt idx="19">
                  <c:v>9.75</c:v>
                </c:pt>
                <c:pt idx="20">
                  <c:v>9.6999999999999993</c:v>
                </c:pt>
                <c:pt idx="21">
                  <c:v>9.4499999999999993</c:v>
                </c:pt>
                <c:pt idx="22">
                  <c:v>8.25</c:v>
                </c:pt>
                <c:pt idx="23">
                  <c:v>8.5</c:v>
                </c:pt>
                <c:pt idx="24">
                  <c:v>9.1</c:v>
                </c:pt>
                <c:pt idx="25">
                  <c:v>8.9499999999999993</c:v>
                </c:pt>
                <c:pt idx="26">
                  <c:v>9.4</c:v>
                </c:pt>
                <c:pt idx="27">
                  <c:v>8.8000000000000007</c:v>
                </c:pt>
                <c:pt idx="28">
                  <c:v>8.58</c:v>
                </c:pt>
                <c:pt idx="29">
                  <c:v>8.8000000000000007</c:v>
                </c:pt>
                <c:pt idx="30">
                  <c:v>8.8000000000000007</c:v>
                </c:pt>
                <c:pt idx="31">
                  <c:v>8.57</c:v>
                </c:pt>
                <c:pt idx="32">
                  <c:v>8.5500000000000007</c:v>
                </c:pt>
                <c:pt idx="33">
                  <c:v>8.75</c:v>
                </c:pt>
                <c:pt idx="34">
                  <c:v>8.75</c:v>
                </c:pt>
                <c:pt idx="35">
                  <c:v>8.85</c:v>
                </c:pt>
                <c:pt idx="36">
                  <c:v>8.93</c:v>
                </c:pt>
                <c:pt idx="37">
                  <c:v>8.93</c:v>
                </c:pt>
                <c:pt idx="38">
                  <c:v>9.0500000000000007</c:v>
                </c:pt>
                <c:pt idx="39">
                  <c:v>9.1999999999999993</c:v>
                </c:pt>
                <c:pt idx="40">
                  <c:v>9.0500000000000007</c:v>
                </c:pt>
                <c:pt idx="41">
                  <c:v>8.85</c:v>
                </c:pt>
                <c:pt idx="42">
                  <c:v>8.7799999999999994</c:v>
                </c:pt>
                <c:pt idx="43">
                  <c:v>8.9</c:v>
                </c:pt>
                <c:pt idx="44">
                  <c:v>8.6</c:v>
                </c:pt>
                <c:pt idx="45">
                  <c:v>8.6999999999999993</c:v>
                </c:pt>
                <c:pt idx="46">
                  <c:v>8.75</c:v>
                </c:pt>
                <c:pt idx="47">
                  <c:v>8.58</c:v>
                </c:pt>
                <c:pt idx="48">
                  <c:v>8.6</c:v>
                </c:pt>
                <c:pt idx="49">
                  <c:v>8.6</c:v>
                </c:pt>
                <c:pt idx="50">
                  <c:v>8.25</c:v>
                </c:pt>
                <c:pt idx="51">
                  <c:v>8</c:v>
                </c:pt>
                <c:pt idx="52">
                  <c:v>7.5</c:v>
                </c:pt>
                <c:pt idx="53">
                  <c:v>6.65</c:v>
                </c:pt>
                <c:pt idx="54">
                  <c:v>6.55</c:v>
                </c:pt>
                <c:pt idx="55">
                  <c:v>6.21</c:v>
                </c:pt>
                <c:pt idx="56">
                  <c:v>7.1</c:v>
                </c:pt>
                <c:pt idx="57">
                  <c:v>7.3</c:v>
                </c:pt>
                <c:pt idx="58">
                  <c:v>7.5</c:v>
                </c:pt>
                <c:pt idx="59">
                  <c:v>7.95</c:v>
                </c:pt>
                <c:pt idx="60">
                  <c:v>7.8</c:v>
                </c:pt>
                <c:pt idx="61">
                  <c:v>7.2</c:v>
                </c:pt>
                <c:pt idx="62">
                  <c:v>7.3</c:v>
                </c:pt>
                <c:pt idx="63">
                  <c:v>7.04</c:v>
                </c:pt>
                <c:pt idx="64">
                  <c:v>6.92</c:v>
                </c:pt>
                <c:pt idx="65">
                  <c:v>6.88</c:v>
                </c:pt>
                <c:pt idx="66">
                  <c:v>6.92</c:v>
                </c:pt>
                <c:pt idx="67">
                  <c:v>6.7</c:v>
                </c:pt>
                <c:pt idx="68">
                  <c:v>6.9</c:v>
                </c:pt>
                <c:pt idx="69">
                  <c:v>6.95</c:v>
                </c:pt>
                <c:pt idx="70">
                  <c:v>7</c:v>
                </c:pt>
                <c:pt idx="71">
                  <c:v>6.7</c:v>
                </c:pt>
                <c:pt idx="72">
                  <c:v>6.74</c:v>
                </c:pt>
                <c:pt idx="73">
                  <c:v>6.5</c:v>
                </c:pt>
                <c:pt idx="74">
                  <c:v>7.1</c:v>
                </c:pt>
                <c:pt idx="75">
                  <c:v>7</c:v>
                </c:pt>
                <c:pt idx="76">
                  <c:v>6.93</c:v>
                </c:pt>
              </c:numCache>
            </c:numRef>
          </c:val>
          <c:smooth val="0"/>
          <c:extLst>
            <c:ext xmlns:c16="http://schemas.microsoft.com/office/drawing/2014/chart" uri="{C3380CC4-5D6E-409C-BE32-E72D297353CC}">
              <c16:uniqueId val="{00000001-AFF8-461A-BD94-4CB61610E158}"/>
            </c:ext>
          </c:extLst>
        </c:ser>
        <c:ser>
          <c:idx val="2"/>
          <c:order val="2"/>
          <c:tx>
            <c:strRef>
              <c:f>'Figure 3.2.3.1'!$E$4</c:f>
              <c:strCache>
                <c:ptCount val="1"/>
                <c:pt idx="0">
                  <c:v>Bank Center Credit share price</c:v>
                </c:pt>
              </c:strCache>
            </c:strRef>
          </c:tx>
          <c:spPr>
            <a:ln w="38100">
              <a:solidFill>
                <a:srgbClr val="00CCFF"/>
              </a:solidFill>
              <a:prstDash val="solid"/>
            </a:ln>
          </c:spPr>
          <c:marker>
            <c:symbol val="none"/>
          </c:marker>
          <c:val>
            <c:numRef>
              <c:f>'Figure 3.2.3.1'!$E$6:$E$82</c:f>
              <c:numCache>
                <c:formatCode>0.00</c:formatCode>
                <c:ptCount val="77"/>
                <c:pt idx="0">
                  <c:v>16.250869999999999</c:v>
                </c:pt>
                <c:pt idx="1">
                  <c:v>16.190660000000001</c:v>
                </c:pt>
                <c:pt idx="2">
                  <c:v>16.19848</c:v>
                </c:pt>
                <c:pt idx="3">
                  <c:v>16.193090000000002</c:v>
                </c:pt>
                <c:pt idx="4">
                  <c:v>16.059650000000001</c:v>
                </c:pt>
                <c:pt idx="5">
                  <c:v>16.030100000000001</c:v>
                </c:pt>
                <c:pt idx="6">
                  <c:v>16.065239999999999</c:v>
                </c:pt>
                <c:pt idx="7">
                  <c:v>16.14715</c:v>
                </c:pt>
                <c:pt idx="8">
                  <c:v>16.553619999999999</c:v>
                </c:pt>
                <c:pt idx="9">
                  <c:v>15.670439999999999</c:v>
                </c:pt>
                <c:pt idx="10">
                  <c:v>15.45683</c:v>
                </c:pt>
                <c:pt idx="11">
                  <c:v>15.72406</c:v>
                </c:pt>
                <c:pt idx="12">
                  <c:v>15.44758</c:v>
                </c:pt>
                <c:pt idx="13">
                  <c:v>15.350709999999999</c:v>
                </c:pt>
                <c:pt idx="14">
                  <c:v>15.253690000000001</c:v>
                </c:pt>
                <c:pt idx="15">
                  <c:v>15.54654</c:v>
                </c:pt>
                <c:pt idx="16">
                  <c:v>15.257429999999999</c:v>
                </c:pt>
                <c:pt idx="17">
                  <c:v>15.20852</c:v>
                </c:pt>
                <c:pt idx="18">
                  <c:v>14.8</c:v>
                </c:pt>
                <c:pt idx="19">
                  <c:v>15.081390000000001</c:v>
                </c:pt>
                <c:pt idx="20">
                  <c:v>14.36552</c:v>
                </c:pt>
                <c:pt idx="21">
                  <c:v>13.79805</c:v>
                </c:pt>
                <c:pt idx="22">
                  <c:v>12.789260000000001</c:v>
                </c:pt>
                <c:pt idx="23">
                  <c:v>11.77176</c:v>
                </c:pt>
                <c:pt idx="24">
                  <c:v>13.06484</c:v>
                </c:pt>
                <c:pt idx="25">
                  <c:v>13.98545</c:v>
                </c:pt>
                <c:pt idx="26">
                  <c:v>14.508929999999999</c:v>
                </c:pt>
                <c:pt idx="27">
                  <c:v>13.892759999999999</c:v>
                </c:pt>
                <c:pt idx="28">
                  <c:v>13.86806</c:v>
                </c:pt>
                <c:pt idx="29">
                  <c:v>13.075519999999999</c:v>
                </c:pt>
                <c:pt idx="30">
                  <c:v>13.648770000000001</c:v>
                </c:pt>
                <c:pt idx="31">
                  <c:v>13.23237</c:v>
                </c:pt>
                <c:pt idx="32">
                  <c:v>14.223369999999999</c:v>
                </c:pt>
                <c:pt idx="33">
                  <c:v>13.395580000000001</c:v>
                </c:pt>
                <c:pt idx="34">
                  <c:v>13.65662</c:v>
                </c:pt>
                <c:pt idx="35">
                  <c:v>13.058109999999999</c:v>
                </c:pt>
                <c:pt idx="36">
                  <c:v>13.08267</c:v>
                </c:pt>
                <c:pt idx="37">
                  <c:v>12.681609999999999</c:v>
                </c:pt>
                <c:pt idx="38">
                  <c:v>12.46264</c:v>
                </c:pt>
                <c:pt idx="39">
                  <c:v>12.439439999999999</c:v>
                </c:pt>
                <c:pt idx="40">
                  <c:v>13.13252</c:v>
                </c:pt>
                <c:pt idx="41">
                  <c:v>12.474299999999999</c:v>
                </c:pt>
                <c:pt idx="42">
                  <c:v>11.90996</c:v>
                </c:pt>
                <c:pt idx="43">
                  <c:v>12.81629</c:v>
                </c:pt>
                <c:pt idx="44">
                  <c:v>13.16028</c:v>
                </c:pt>
                <c:pt idx="45">
                  <c:v>12.728389999999999</c:v>
                </c:pt>
                <c:pt idx="46">
                  <c:v>12.77929</c:v>
                </c:pt>
                <c:pt idx="47">
                  <c:v>12.858029999999999</c:v>
                </c:pt>
                <c:pt idx="48">
                  <c:v>12.365019999999999</c:v>
                </c:pt>
                <c:pt idx="49">
                  <c:v>12.143979999999999</c:v>
                </c:pt>
                <c:pt idx="50">
                  <c:v>12.245570000000001</c:v>
                </c:pt>
                <c:pt idx="51">
                  <c:v>12.395670000000001</c:v>
                </c:pt>
                <c:pt idx="52">
                  <c:v>11.48903</c:v>
                </c:pt>
                <c:pt idx="53">
                  <c:v>11.611090000000001</c:v>
                </c:pt>
                <c:pt idx="54">
                  <c:v>10.7407</c:v>
                </c:pt>
                <c:pt idx="55">
                  <c:v>10.74558</c:v>
                </c:pt>
                <c:pt idx="56">
                  <c:v>8.7262699999999995</c:v>
                </c:pt>
                <c:pt idx="57">
                  <c:v>8.6802799999999998</c:v>
                </c:pt>
                <c:pt idx="58">
                  <c:v>9.8412199999999999</c:v>
                </c:pt>
                <c:pt idx="59">
                  <c:v>11.177350000000001</c:v>
                </c:pt>
                <c:pt idx="60">
                  <c:v>11.811019999999999</c:v>
                </c:pt>
                <c:pt idx="61">
                  <c:v>11.375109999999999</c:v>
                </c:pt>
                <c:pt idx="62">
                  <c:v>11.588990000000001</c:v>
                </c:pt>
                <c:pt idx="63">
                  <c:v>11.71791</c:v>
                </c:pt>
                <c:pt idx="64">
                  <c:v>11.19032</c:v>
                </c:pt>
                <c:pt idx="65">
                  <c:v>11.21874</c:v>
                </c:pt>
                <c:pt idx="66">
                  <c:v>11.579689999999999</c:v>
                </c:pt>
                <c:pt idx="67">
                  <c:v>11.26023</c:v>
                </c:pt>
                <c:pt idx="68">
                  <c:v>12.58487</c:v>
                </c:pt>
                <c:pt idx="69">
                  <c:v>12.809799999999999</c:v>
                </c:pt>
                <c:pt idx="70">
                  <c:v>12.33986</c:v>
                </c:pt>
                <c:pt idx="71">
                  <c:v>11.98001</c:v>
                </c:pt>
                <c:pt idx="72">
                  <c:v>12.34252</c:v>
                </c:pt>
                <c:pt idx="73">
                  <c:v>11.56977</c:v>
                </c:pt>
                <c:pt idx="74">
                  <c:v>11.583169999999999</c:v>
                </c:pt>
                <c:pt idx="75">
                  <c:v>11.60045</c:v>
                </c:pt>
                <c:pt idx="76">
                  <c:v>10.77051</c:v>
                </c:pt>
              </c:numCache>
            </c:numRef>
          </c:val>
          <c:smooth val="0"/>
          <c:extLst>
            <c:ext xmlns:c16="http://schemas.microsoft.com/office/drawing/2014/chart" uri="{C3380CC4-5D6E-409C-BE32-E72D297353CC}">
              <c16:uniqueId val="{00000002-AFF8-461A-BD94-4CB61610E158}"/>
            </c:ext>
          </c:extLst>
        </c:ser>
        <c:dLbls>
          <c:showLegendKey val="0"/>
          <c:showVal val="0"/>
          <c:showCatName val="0"/>
          <c:showSerName val="0"/>
          <c:showPercent val="0"/>
          <c:showBubbleSize val="0"/>
        </c:dLbls>
        <c:smooth val="0"/>
        <c:axId val="475388112"/>
        <c:axId val="1"/>
      </c:lineChart>
      <c:catAx>
        <c:axId val="475388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5"/>
        <c:tickMarkSkip val="1"/>
        <c:noMultiLvlLbl val="0"/>
      </c:catAx>
      <c:valAx>
        <c:axId val="1"/>
        <c:scaling>
          <c:orientation val="minMax"/>
          <c:min val="5"/>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5388112"/>
        <c:crosses val="autoZero"/>
        <c:crossBetween val="between"/>
      </c:valAx>
      <c:spPr>
        <a:solidFill>
          <a:srgbClr val="FFFFFF"/>
        </a:solidFill>
        <a:ln w="12700">
          <a:solidFill>
            <a:srgbClr val="808080"/>
          </a:solidFill>
          <a:prstDash val="solid"/>
        </a:ln>
      </c:spPr>
    </c:plotArea>
    <c:legend>
      <c:legendPos val="b"/>
      <c:layout>
        <c:manualLayout>
          <c:xMode val="edge"/>
          <c:yMode val="edge"/>
          <c:x val="8.9337175792507204E-2"/>
          <c:y val="0.83984535187788367"/>
          <c:w val="0.89913544668587897"/>
          <c:h val="0.14062526822141308"/>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147816644344004E-2"/>
          <c:y val="6.1135501534144578E-2"/>
          <c:w val="0.87023117006393647"/>
          <c:h val="0.69432462456635624"/>
        </c:manualLayout>
      </c:layout>
      <c:lineChart>
        <c:grouping val="standard"/>
        <c:varyColors val="0"/>
        <c:ser>
          <c:idx val="0"/>
          <c:order val="0"/>
          <c:tx>
            <c:strRef>
              <c:f>'Figure 1.1.6'!$C$4</c:f>
              <c:strCache>
                <c:ptCount val="1"/>
                <c:pt idx="0">
                  <c:v>Developed countries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'Figure 1.1.6'!$B$5:$B$11</c:f>
              <c:strCache>
                <c:ptCount val="7"/>
                <c:pt idx="0">
                  <c:v>2002</c:v>
                </c:pt>
                <c:pt idx="1">
                  <c:v>2003</c:v>
                </c:pt>
                <c:pt idx="2">
                  <c:v>2004</c:v>
                </c:pt>
                <c:pt idx="3">
                  <c:v>2005</c:v>
                </c:pt>
                <c:pt idx="4">
                  <c:v>2006</c:v>
                </c:pt>
                <c:pt idx="5">
                  <c:v>2007*</c:v>
                </c:pt>
                <c:pt idx="6">
                  <c:v>2008*</c:v>
                </c:pt>
              </c:strCache>
            </c:strRef>
          </c:cat>
          <c:val>
            <c:numRef>
              <c:f>'Figure 1.1.6'!$C$5:$C$11</c:f>
              <c:numCache>
                <c:formatCode>0.00</c:formatCode>
                <c:ptCount val="7"/>
                <c:pt idx="0">
                  <c:v>1.5</c:v>
                </c:pt>
                <c:pt idx="1">
                  <c:v>1.8</c:v>
                </c:pt>
                <c:pt idx="2">
                  <c:v>2</c:v>
                </c:pt>
                <c:pt idx="3">
                  <c:v>2.2999999999999998</c:v>
                </c:pt>
                <c:pt idx="4">
                  <c:v>2.2999999999999998</c:v>
                </c:pt>
                <c:pt idx="5">
                  <c:v>2.1</c:v>
                </c:pt>
                <c:pt idx="6">
                  <c:v>2</c:v>
                </c:pt>
              </c:numCache>
            </c:numRef>
          </c:val>
          <c:smooth val="0"/>
          <c:extLst>
            <c:ext xmlns:c16="http://schemas.microsoft.com/office/drawing/2014/chart" uri="{C3380CC4-5D6E-409C-BE32-E72D297353CC}">
              <c16:uniqueId val="{00000000-36AC-4D2A-A504-CB753307C116}"/>
            </c:ext>
          </c:extLst>
        </c:ser>
        <c:ser>
          <c:idx val="1"/>
          <c:order val="1"/>
          <c:tx>
            <c:strRef>
              <c:f>'Figure 1.1.6'!$D$4</c:f>
              <c:strCache>
                <c:ptCount val="1"/>
                <c:pt idx="0">
                  <c:v>Developing countries</c:v>
                </c:pt>
              </c:strCache>
            </c:strRef>
          </c:tx>
          <c:spPr>
            <a:ln w="25400">
              <a:solidFill>
                <a:srgbClr val="FF00FF"/>
              </a:solidFill>
              <a:prstDash val="solid"/>
            </a:ln>
          </c:spPr>
          <c:marker>
            <c:symbol val="square"/>
            <c:size val="4"/>
            <c:spPr>
              <a:solidFill>
                <a:srgbClr val="FF00FF"/>
              </a:solidFill>
              <a:ln>
                <a:solidFill>
                  <a:srgbClr val="FF00FF"/>
                </a:solidFill>
                <a:prstDash val="solid"/>
              </a:ln>
            </c:spPr>
          </c:marker>
          <c:cat>
            <c:strRef>
              <c:f>'Figure 1.1.6'!$B$5:$B$11</c:f>
              <c:strCache>
                <c:ptCount val="7"/>
                <c:pt idx="0">
                  <c:v>2002</c:v>
                </c:pt>
                <c:pt idx="1">
                  <c:v>2003</c:v>
                </c:pt>
                <c:pt idx="2">
                  <c:v>2004</c:v>
                </c:pt>
                <c:pt idx="3">
                  <c:v>2005</c:v>
                </c:pt>
                <c:pt idx="4">
                  <c:v>2006</c:v>
                </c:pt>
                <c:pt idx="5">
                  <c:v>2007*</c:v>
                </c:pt>
                <c:pt idx="6">
                  <c:v>2008*</c:v>
                </c:pt>
              </c:strCache>
            </c:strRef>
          </c:cat>
          <c:val>
            <c:numRef>
              <c:f>'Figure 1.1.6'!$D$5:$D$11</c:f>
              <c:numCache>
                <c:formatCode>0.00</c:formatCode>
                <c:ptCount val="7"/>
                <c:pt idx="0">
                  <c:v>5.7</c:v>
                </c:pt>
                <c:pt idx="1">
                  <c:v>5.7</c:v>
                </c:pt>
                <c:pt idx="2">
                  <c:v>5.4</c:v>
                </c:pt>
                <c:pt idx="3">
                  <c:v>5.2</c:v>
                </c:pt>
                <c:pt idx="4">
                  <c:v>5.0999999999999996</c:v>
                </c:pt>
                <c:pt idx="5">
                  <c:v>5.9</c:v>
                </c:pt>
                <c:pt idx="6">
                  <c:v>5.3</c:v>
                </c:pt>
              </c:numCache>
            </c:numRef>
          </c:val>
          <c:smooth val="0"/>
          <c:extLst>
            <c:ext xmlns:c16="http://schemas.microsoft.com/office/drawing/2014/chart" uri="{C3380CC4-5D6E-409C-BE32-E72D297353CC}">
              <c16:uniqueId val="{00000001-36AC-4D2A-A504-CB753307C116}"/>
            </c:ext>
          </c:extLst>
        </c:ser>
        <c:ser>
          <c:idx val="2"/>
          <c:order val="2"/>
          <c:tx>
            <c:strRef>
              <c:f>'Figure 1.1.6'!$E$4</c:f>
              <c:strCache>
                <c:ptCount val="1"/>
                <c:pt idx="0">
                  <c:v>USA</c:v>
                </c:pt>
              </c:strCache>
            </c:strRef>
          </c:tx>
          <c:spPr>
            <a:ln w="25400">
              <a:solidFill>
                <a:srgbClr val="FF6600"/>
              </a:solidFill>
              <a:prstDash val="solid"/>
            </a:ln>
          </c:spPr>
          <c:marker>
            <c:symbol val="triangle"/>
            <c:size val="4"/>
            <c:spPr>
              <a:solidFill>
                <a:srgbClr val="FF6600"/>
              </a:solidFill>
              <a:ln>
                <a:solidFill>
                  <a:srgbClr val="FF6600"/>
                </a:solidFill>
                <a:prstDash val="solid"/>
              </a:ln>
            </c:spPr>
          </c:marker>
          <c:cat>
            <c:strRef>
              <c:f>'Figure 1.1.6'!$B$5:$B$11</c:f>
              <c:strCache>
                <c:ptCount val="7"/>
                <c:pt idx="0">
                  <c:v>2002</c:v>
                </c:pt>
                <c:pt idx="1">
                  <c:v>2003</c:v>
                </c:pt>
                <c:pt idx="2">
                  <c:v>2004</c:v>
                </c:pt>
                <c:pt idx="3">
                  <c:v>2005</c:v>
                </c:pt>
                <c:pt idx="4">
                  <c:v>2006</c:v>
                </c:pt>
                <c:pt idx="5">
                  <c:v>2007*</c:v>
                </c:pt>
                <c:pt idx="6">
                  <c:v>2008*</c:v>
                </c:pt>
              </c:strCache>
            </c:strRef>
          </c:cat>
          <c:val>
            <c:numRef>
              <c:f>'Figure 1.1.6'!$E$5:$E$11</c:f>
              <c:numCache>
                <c:formatCode>0.00</c:formatCode>
                <c:ptCount val="7"/>
                <c:pt idx="0">
                  <c:v>1.6</c:v>
                </c:pt>
                <c:pt idx="1">
                  <c:v>2.2999999999999998</c:v>
                </c:pt>
                <c:pt idx="2">
                  <c:v>2.7</c:v>
                </c:pt>
                <c:pt idx="3">
                  <c:v>3.4</c:v>
                </c:pt>
                <c:pt idx="4">
                  <c:v>3.2</c:v>
                </c:pt>
                <c:pt idx="5">
                  <c:v>2.7</c:v>
                </c:pt>
                <c:pt idx="6">
                  <c:v>2.2999999999999998</c:v>
                </c:pt>
              </c:numCache>
            </c:numRef>
          </c:val>
          <c:smooth val="0"/>
          <c:extLst>
            <c:ext xmlns:c16="http://schemas.microsoft.com/office/drawing/2014/chart" uri="{C3380CC4-5D6E-409C-BE32-E72D297353CC}">
              <c16:uniqueId val="{00000002-36AC-4D2A-A504-CB753307C116}"/>
            </c:ext>
          </c:extLst>
        </c:ser>
        <c:ser>
          <c:idx val="3"/>
          <c:order val="3"/>
          <c:tx>
            <c:strRef>
              <c:f>'Figure 1.1.6'!$F$4</c:f>
              <c:strCache>
                <c:ptCount val="1"/>
                <c:pt idx="0">
                  <c:v>Japan</c:v>
                </c:pt>
              </c:strCache>
            </c:strRef>
          </c:tx>
          <c:spPr>
            <a:ln w="25400">
              <a:solidFill>
                <a:srgbClr val="0066CC"/>
              </a:solidFill>
              <a:prstDash val="solid"/>
            </a:ln>
          </c:spPr>
          <c:marker>
            <c:symbol val="star"/>
            <c:size val="6"/>
            <c:spPr>
              <a:noFill/>
              <a:ln>
                <a:solidFill>
                  <a:srgbClr val="0066CC"/>
                </a:solidFill>
                <a:prstDash val="solid"/>
              </a:ln>
            </c:spPr>
          </c:marker>
          <c:cat>
            <c:strRef>
              <c:f>'Figure 1.1.6'!$B$5:$B$11</c:f>
              <c:strCache>
                <c:ptCount val="7"/>
                <c:pt idx="0">
                  <c:v>2002</c:v>
                </c:pt>
                <c:pt idx="1">
                  <c:v>2003</c:v>
                </c:pt>
                <c:pt idx="2">
                  <c:v>2004</c:v>
                </c:pt>
                <c:pt idx="3">
                  <c:v>2005</c:v>
                </c:pt>
                <c:pt idx="4">
                  <c:v>2006</c:v>
                </c:pt>
                <c:pt idx="5">
                  <c:v>2007*</c:v>
                </c:pt>
                <c:pt idx="6">
                  <c:v>2008*</c:v>
                </c:pt>
              </c:strCache>
            </c:strRef>
          </c:cat>
          <c:val>
            <c:numRef>
              <c:f>'Figure 1.1.6'!$F$5:$F$11</c:f>
              <c:numCache>
                <c:formatCode>0.00</c:formatCode>
                <c:ptCount val="7"/>
                <c:pt idx="0">
                  <c:v>-0.9</c:v>
                </c:pt>
                <c:pt idx="1">
                  <c:v>-0.3</c:v>
                </c:pt>
                <c:pt idx="2">
                  <c:v>0</c:v>
                </c:pt>
                <c:pt idx="3">
                  <c:v>-0.3</c:v>
                </c:pt>
                <c:pt idx="4">
                  <c:v>0.3</c:v>
                </c:pt>
                <c:pt idx="5">
                  <c:v>0</c:v>
                </c:pt>
                <c:pt idx="6">
                  <c:v>0.5</c:v>
                </c:pt>
              </c:numCache>
            </c:numRef>
          </c:val>
          <c:smooth val="0"/>
          <c:extLst>
            <c:ext xmlns:c16="http://schemas.microsoft.com/office/drawing/2014/chart" uri="{C3380CC4-5D6E-409C-BE32-E72D297353CC}">
              <c16:uniqueId val="{00000003-36AC-4D2A-A504-CB753307C116}"/>
            </c:ext>
          </c:extLst>
        </c:ser>
        <c:ser>
          <c:idx val="4"/>
          <c:order val="4"/>
          <c:tx>
            <c:strRef>
              <c:f>'Figure 1.1.6'!$G$4</c:f>
              <c:strCache>
                <c:ptCount val="1"/>
                <c:pt idx="0">
                  <c:v>Eurozone</c:v>
                </c:pt>
              </c:strCache>
            </c:strRef>
          </c:tx>
          <c:spPr>
            <a:ln w="38100">
              <a:solidFill>
                <a:srgbClr val="800080"/>
              </a:solidFill>
              <a:prstDash val="solid"/>
            </a:ln>
          </c:spPr>
          <c:marker>
            <c:symbol val="star"/>
            <c:size val="7"/>
            <c:spPr>
              <a:noFill/>
              <a:ln>
                <a:solidFill>
                  <a:srgbClr val="800080"/>
                </a:solidFill>
                <a:prstDash val="solid"/>
              </a:ln>
            </c:spPr>
          </c:marker>
          <c:cat>
            <c:strRef>
              <c:f>'Figure 1.1.6'!$B$5:$B$11</c:f>
              <c:strCache>
                <c:ptCount val="7"/>
                <c:pt idx="0">
                  <c:v>2002</c:v>
                </c:pt>
                <c:pt idx="1">
                  <c:v>2003</c:v>
                </c:pt>
                <c:pt idx="2">
                  <c:v>2004</c:v>
                </c:pt>
                <c:pt idx="3">
                  <c:v>2005</c:v>
                </c:pt>
                <c:pt idx="4">
                  <c:v>2006</c:v>
                </c:pt>
                <c:pt idx="5">
                  <c:v>2007*</c:v>
                </c:pt>
                <c:pt idx="6">
                  <c:v>2008*</c:v>
                </c:pt>
              </c:strCache>
            </c:strRef>
          </c:cat>
          <c:val>
            <c:numRef>
              <c:f>'Figure 1.1.6'!$G$5:$G$11</c:f>
              <c:numCache>
                <c:formatCode>0.00</c:formatCode>
                <c:ptCount val="7"/>
                <c:pt idx="0">
                  <c:v>2.2999999999999998</c:v>
                </c:pt>
                <c:pt idx="1">
                  <c:v>2.1</c:v>
                </c:pt>
                <c:pt idx="2">
                  <c:v>2.1</c:v>
                </c:pt>
                <c:pt idx="3">
                  <c:v>2.2000000000000002</c:v>
                </c:pt>
                <c:pt idx="4">
                  <c:v>2.2000000000000002</c:v>
                </c:pt>
                <c:pt idx="5">
                  <c:v>2</c:v>
                </c:pt>
                <c:pt idx="6">
                  <c:v>2</c:v>
                </c:pt>
              </c:numCache>
            </c:numRef>
          </c:val>
          <c:smooth val="0"/>
          <c:extLst>
            <c:ext xmlns:c16="http://schemas.microsoft.com/office/drawing/2014/chart" uri="{C3380CC4-5D6E-409C-BE32-E72D297353CC}">
              <c16:uniqueId val="{00000004-36AC-4D2A-A504-CB753307C116}"/>
            </c:ext>
          </c:extLst>
        </c:ser>
        <c:ser>
          <c:idx val="5"/>
          <c:order val="5"/>
          <c:tx>
            <c:strRef>
              <c:f>'Figure 1.1.6'!$H$4</c:f>
              <c:strCache>
                <c:ptCount val="1"/>
                <c:pt idx="0">
                  <c:v>China</c:v>
                </c:pt>
              </c:strCache>
            </c:strRef>
          </c:tx>
          <c:spPr>
            <a:ln w="25400">
              <a:solidFill>
                <a:srgbClr val="000000"/>
              </a:solidFill>
              <a:prstDash val="solid"/>
            </a:ln>
          </c:spPr>
          <c:marker>
            <c:symbol val="circle"/>
            <c:size val="5"/>
            <c:spPr>
              <a:solidFill>
                <a:srgbClr val="000000"/>
              </a:solidFill>
              <a:ln>
                <a:solidFill>
                  <a:srgbClr val="000000"/>
                </a:solidFill>
                <a:prstDash val="solid"/>
              </a:ln>
            </c:spPr>
          </c:marker>
          <c:cat>
            <c:strRef>
              <c:f>'Figure 1.1.6'!$B$5:$B$11</c:f>
              <c:strCache>
                <c:ptCount val="7"/>
                <c:pt idx="0">
                  <c:v>2002</c:v>
                </c:pt>
                <c:pt idx="1">
                  <c:v>2003</c:v>
                </c:pt>
                <c:pt idx="2">
                  <c:v>2004</c:v>
                </c:pt>
                <c:pt idx="3">
                  <c:v>2005</c:v>
                </c:pt>
                <c:pt idx="4">
                  <c:v>2006</c:v>
                </c:pt>
                <c:pt idx="5">
                  <c:v>2007*</c:v>
                </c:pt>
                <c:pt idx="6">
                  <c:v>2008*</c:v>
                </c:pt>
              </c:strCache>
            </c:strRef>
          </c:cat>
          <c:val>
            <c:numRef>
              <c:f>'Figure 1.1.6'!$H$5:$H$11</c:f>
              <c:numCache>
                <c:formatCode>0.00</c:formatCode>
                <c:ptCount val="7"/>
                <c:pt idx="0">
                  <c:v>-0.8</c:v>
                </c:pt>
                <c:pt idx="1">
                  <c:v>1.2</c:v>
                </c:pt>
                <c:pt idx="2">
                  <c:v>3.9</c:v>
                </c:pt>
                <c:pt idx="3">
                  <c:v>1.8</c:v>
                </c:pt>
                <c:pt idx="4">
                  <c:v>1.5</c:v>
                </c:pt>
                <c:pt idx="5">
                  <c:v>4.5</c:v>
                </c:pt>
                <c:pt idx="6">
                  <c:v>3.9</c:v>
                </c:pt>
              </c:numCache>
            </c:numRef>
          </c:val>
          <c:smooth val="0"/>
          <c:extLst>
            <c:ext xmlns:c16="http://schemas.microsoft.com/office/drawing/2014/chart" uri="{C3380CC4-5D6E-409C-BE32-E72D297353CC}">
              <c16:uniqueId val="{00000005-36AC-4D2A-A504-CB753307C116}"/>
            </c:ext>
          </c:extLst>
        </c:ser>
        <c:ser>
          <c:idx val="6"/>
          <c:order val="6"/>
          <c:tx>
            <c:strRef>
              <c:f>'Figure 1.1.6'!$I$4</c:f>
              <c:strCache>
                <c:ptCount val="1"/>
                <c:pt idx="0">
                  <c:v>Russia</c:v>
                </c:pt>
              </c:strCache>
            </c:strRef>
          </c:tx>
          <c:spPr>
            <a:ln w="25400">
              <a:solidFill>
                <a:srgbClr val="008000"/>
              </a:solidFill>
              <a:prstDash val="solid"/>
            </a:ln>
          </c:spPr>
          <c:marker>
            <c:symbol val="circle"/>
            <c:size val="4"/>
            <c:spPr>
              <a:solidFill>
                <a:srgbClr val="008000"/>
              </a:solidFill>
              <a:ln>
                <a:solidFill>
                  <a:srgbClr val="008000"/>
                </a:solidFill>
                <a:prstDash val="solid"/>
              </a:ln>
            </c:spPr>
          </c:marker>
          <c:cat>
            <c:strRef>
              <c:f>'Figure 1.1.6'!$B$5:$B$11</c:f>
              <c:strCache>
                <c:ptCount val="7"/>
                <c:pt idx="0">
                  <c:v>2002</c:v>
                </c:pt>
                <c:pt idx="1">
                  <c:v>2003</c:v>
                </c:pt>
                <c:pt idx="2">
                  <c:v>2004</c:v>
                </c:pt>
                <c:pt idx="3">
                  <c:v>2005</c:v>
                </c:pt>
                <c:pt idx="4">
                  <c:v>2006</c:v>
                </c:pt>
                <c:pt idx="5">
                  <c:v>2007*</c:v>
                </c:pt>
                <c:pt idx="6">
                  <c:v>2008*</c:v>
                </c:pt>
              </c:strCache>
            </c:strRef>
          </c:cat>
          <c:val>
            <c:numRef>
              <c:f>'Figure 1.1.6'!$I$5:$I$11</c:f>
              <c:numCache>
                <c:formatCode>0.00</c:formatCode>
                <c:ptCount val="7"/>
                <c:pt idx="0">
                  <c:v>15.8</c:v>
                </c:pt>
                <c:pt idx="1">
                  <c:v>13.7</c:v>
                </c:pt>
                <c:pt idx="2">
                  <c:v>10.9</c:v>
                </c:pt>
                <c:pt idx="3">
                  <c:v>12.7</c:v>
                </c:pt>
                <c:pt idx="4">
                  <c:v>9.6999999999999993</c:v>
                </c:pt>
                <c:pt idx="5">
                  <c:v>8.4</c:v>
                </c:pt>
                <c:pt idx="6">
                  <c:v>7.5</c:v>
                </c:pt>
              </c:numCache>
            </c:numRef>
          </c:val>
          <c:smooth val="0"/>
          <c:extLst>
            <c:ext xmlns:c16="http://schemas.microsoft.com/office/drawing/2014/chart" uri="{C3380CC4-5D6E-409C-BE32-E72D297353CC}">
              <c16:uniqueId val="{00000006-36AC-4D2A-A504-CB753307C116}"/>
            </c:ext>
          </c:extLst>
        </c:ser>
        <c:dLbls>
          <c:showLegendKey val="0"/>
          <c:showVal val="0"/>
          <c:showCatName val="0"/>
          <c:showSerName val="0"/>
          <c:showPercent val="0"/>
          <c:showBubbleSize val="0"/>
        </c:dLbls>
        <c:marker val="1"/>
        <c:smooth val="0"/>
        <c:axId val="470571912"/>
        <c:axId val="1"/>
      </c:lineChart>
      <c:catAx>
        <c:axId val="470571912"/>
        <c:scaling>
          <c:orientation val="minMax"/>
        </c:scaling>
        <c:delete val="0"/>
        <c:axPos val="b"/>
        <c:numFmt formatCode="dd/mm/yy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0571912"/>
        <c:crosses val="autoZero"/>
        <c:crossBetween val="between"/>
      </c:valAx>
      <c:spPr>
        <a:solidFill>
          <a:srgbClr val="FFFFFF"/>
        </a:solidFill>
        <a:ln w="12700">
          <a:solidFill>
            <a:srgbClr val="808080"/>
          </a:solidFill>
          <a:prstDash val="solid"/>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51083591331268"/>
          <c:y val="6.4516274203165955E-2"/>
          <c:w val="0.84210526315789469"/>
          <c:h val="0.63594613143120726"/>
        </c:manualLayout>
      </c:layout>
      <c:lineChart>
        <c:grouping val="standard"/>
        <c:varyColors val="0"/>
        <c:ser>
          <c:idx val="0"/>
          <c:order val="0"/>
          <c:tx>
            <c:strRef>
              <c:f>'Figure 3.2.3.2'!$C$4</c:f>
              <c:strCache>
                <c:ptCount val="1"/>
                <c:pt idx="0">
                  <c:v>% per annum</c:v>
                </c:pt>
              </c:strCache>
            </c:strRef>
          </c:tx>
          <c:spPr>
            <a:ln w="38100">
              <a:solidFill>
                <a:srgbClr val="FF00FF"/>
              </a:solidFill>
              <a:prstDash val="solid"/>
            </a:ln>
          </c:spPr>
          <c:marker>
            <c:symbol val="circle"/>
            <c:size val="7"/>
            <c:spPr>
              <a:solidFill>
                <a:srgbClr val="FF00FF"/>
              </a:solidFill>
              <a:ln>
                <a:solidFill>
                  <a:srgbClr val="FF00FF"/>
                </a:solidFill>
                <a:prstDash val="solid"/>
              </a:ln>
            </c:spPr>
          </c:marker>
          <c:cat>
            <c:strRef>
              <c:f>'Figure 3.2.3.2'!$B$5:$B$14</c:f>
              <c:strCache>
                <c:ptCount val="10"/>
                <c:pt idx="0">
                  <c:v>on 01.01.07</c:v>
                </c:pt>
                <c:pt idx="1">
                  <c:v>on 01.02.07</c:v>
                </c:pt>
                <c:pt idx="2">
                  <c:v>on 01.03.07</c:v>
                </c:pt>
                <c:pt idx="3">
                  <c:v>on 01.04.07</c:v>
                </c:pt>
                <c:pt idx="4">
                  <c:v>on 01.05.07</c:v>
                </c:pt>
                <c:pt idx="5">
                  <c:v>on 01.06.07</c:v>
                </c:pt>
                <c:pt idx="6">
                  <c:v>on 01.07.07</c:v>
                </c:pt>
                <c:pt idx="7">
                  <c:v>on 01.08.07</c:v>
                </c:pt>
                <c:pt idx="8">
                  <c:v>on 01.09.07</c:v>
                </c:pt>
                <c:pt idx="9">
                  <c:v>on 01.10.07</c:v>
                </c:pt>
              </c:strCache>
            </c:strRef>
          </c:cat>
          <c:val>
            <c:numRef>
              <c:f>'Figure 3.2.3.2'!$C$5:$C$14</c:f>
              <c:numCache>
                <c:formatCode>0.0000</c:formatCode>
                <c:ptCount val="10"/>
                <c:pt idx="0">
                  <c:v>284.89880253240818</c:v>
                </c:pt>
                <c:pt idx="1">
                  <c:v>161.93686741026249</c:v>
                </c:pt>
                <c:pt idx="2">
                  <c:v>118.92381535486398</c:v>
                </c:pt>
                <c:pt idx="3">
                  <c:v>87.652876123759398</c:v>
                </c:pt>
                <c:pt idx="4">
                  <c:v>39.326275705255398</c:v>
                </c:pt>
                <c:pt idx="5">
                  <c:v>56.776403728372586</c:v>
                </c:pt>
                <c:pt idx="6">
                  <c:v>68.206596996845576</c:v>
                </c:pt>
                <c:pt idx="7">
                  <c:v>77.82543959327009</c:v>
                </c:pt>
                <c:pt idx="8">
                  <c:v>29.711300139138046</c:v>
                </c:pt>
                <c:pt idx="9">
                  <c:v>13.834678207849855</c:v>
                </c:pt>
              </c:numCache>
            </c:numRef>
          </c:val>
          <c:smooth val="0"/>
          <c:extLst>
            <c:ext xmlns:c16="http://schemas.microsoft.com/office/drawing/2014/chart" uri="{C3380CC4-5D6E-409C-BE32-E72D297353CC}">
              <c16:uniqueId val="{00000000-ADD7-4A22-85D4-42ADCD065359}"/>
            </c:ext>
          </c:extLst>
        </c:ser>
        <c:dLbls>
          <c:showLegendKey val="0"/>
          <c:showVal val="0"/>
          <c:showCatName val="0"/>
          <c:showSerName val="0"/>
          <c:showPercent val="0"/>
          <c:showBubbleSize val="0"/>
        </c:dLbls>
        <c:marker val="1"/>
        <c:smooth val="0"/>
        <c:axId val="475393360"/>
        <c:axId val="1"/>
      </c:lineChart>
      <c:catAx>
        <c:axId val="475393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53933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572438162544174E-2"/>
          <c:y val="6.3063340474294738E-2"/>
          <c:w val="0.87455830388692579"/>
          <c:h val="0.49549767515517296"/>
        </c:manualLayout>
      </c:layout>
      <c:lineChart>
        <c:grouping val="standard"/>
        <c:varyColors val="0"/>
        <c:ser>
          <c:idx val="0"/>
          <c:order val="0"/>
          <c:tx>
            <c:strRef>
              <c:f>'Figure 4.1.1'!$B$5</c:f>
              <c:strCache>
                <c:ptCount val="1"/>
                <c:pt idx="0">
                  <c:v>M3/GDP</c:v>
                </c:pt>
              </c:strCache>
            </c:strRef>
          </c:tx>
          <c:spPr>
            <a:ln w="38100">
              <a:solidFill>
                <a:srgbClr val="FF0000"/>
              </a:solidFill>
              <a:prstDash val="solid"/>
            </a:ln>
          </c:spPr>
          <c:marker>
            <c:symbol val="none"/>
          </c:marker>
          <c:cat>
            <c:strRef>
              <c:f>'Figure 4.1.1'!$E$4:$Q$4</c:f>
              <c:strCache>
                <c:ptCount val="13"/>
                <c:pt idx="0">
                  <c:v>1995</c:v>
                </c:pt>
                <c:pt idx="1">
                  <c:v>1996</c:v>
                </c:pt>
                <c:pt idx="2">
                  <c:v>1997</c:v>
                </c:pt>
                <c:pt idx="3">
                  <c:v>1998</c:v>
                </c:pt>
                <c:pt idx="4">
                  <c:v>1999</c:v>
                </c:pt>
                <c:pt idx="5">
                  <c:v>2000</c:v>
                </c:pt>
                <c:pt idx="6">
                  <c:v>2001</c:v>
                </c:pt>
                <c:pt idx="7">
                  <c:v>2002</c:v>
                </c:pt>
                <c:pt idx="8">
                  <c:v>2003</c:v>
                </c:pt>
                <c:pt idx="9">
                  <c:v>2004</c:v>
                </c:pt>
                <c:pt idx="10">
                  <c:v>2005</c:v>
                </c:pt>
                <c:pt idx="11">
                  <c:v>2006</c:v>
                </c:pt>
                <c:pt idx="12">
                  <c:v>01.10.2007*</c:v>
                </c:pt>
              </c:strCache>
            </c:strRef>
          </c:cat>
          <c:val>
            <c:numRef>
              <c:f>'Figure 4.1.1'!$E$5:$Q$5</c:f>
              <c:numCache>
                <c:formatCode>0.0</c:formatCode>
                <c:ptCount val="13"/>
                <c:pt idx="0">
                  <c:v>11.417461660779701</c:v>
                </c:pt>
                <c:pt idx="1">
                  <c:v>9.5349623217322712</c:v>
                </c:pt>
                <c:pt idx="2">
                  <c:v>10.345948062925959</c:v>
                </c:pt>
                <c:pt idx="3">
                  <c:v>8.5704898880060654</c:v>
                </c:pt>
                <c:pt idx="4">
                  <c:v>13.582256158985443</c:v>
                </c:pt>
                <c:pt idx="5">
                  <c:v>15.270388771636592</c:v>
                </c:pt>
                <c:pt idx="6">
                  <c:v>17.720558643863569</c:v>
                </c:pt>
                <c:pt idx="7">
                  <c:v>20.256819195984363</c:v>
                </c:pt>
                <c:pt idx="8">
                  <c:v>21.070136130082485</c:v>
                </c:pt>
                <c:pt idx="9">
                  <c:v>28.11099544866968</c:v>
                </c:pt>
                <c:pt idx="10">
                  <c:v>27.2</c:v>
                </c:pt>
                <c:pt idx="11">
                  <c:v>36.01</c:v>
                </c:pt>
                <c:pt idx="12">
                  <c:v>35.78</c:v>
                </c:pt>
              </c:numCache>
            </c:numRef>
          </c:val>
          <c:smooth val="0"/>
          <c:extLst>
            <c:ext xmlns:c16="http://schemas.microsoft.com/office/drawing/2014/chart" uri="{C3380CC4-5D6E-409C-BE32-E72D297353CC}">
              <c16:uniqueId val="{00000000-2502-415E-B89D-A0A1FA2717DE}"/>
            </c:ext>
          </c:extLst>
        </c:ser>
        <c:ser>
          <c:idx val="1"/>
          <c:order val="1"/>
          <c:tx>
            <c:strRef>
              <c:f>'Figure 4.1.1'!$B$6</c:f>
              <c:strCache>
                <c:ptCount val="1"/>
                <c:pt idx="0">
                  <c:v>bank credits to GDP </c:v>
                </c:pt>
              </c:strCache>
            </c:strRef>
          </c:tx>
          <c:spPr>
            <a:ln w="38100">
              <a:solidFill>
                <a:srgbClr val="000080"/>
              </a:solidFill>
              <a:prstDash val="solid"/>
            </a:ln>
          </c:spPr>
          <c:marker>
            <c:symbol val="diamond"/>
            <c:size val="7"/>
            <c:spPr>
              <a:solidFill>
                <a:srgbClr val="FF00FF"/>
              </a:solidFill>
              <a:ln>
                <a:solidFill>
                  <a:srgbClr val="000080"/>
                </a:solidFill>
                <a:prstDash val="solid"/>
              </a:ln>
            </c:spPr>
          </c:marker>
          <c:cat>
            <c:strRef>
              <c:f>'Figure 4.1.1'!$E$4:$Q$4</c:f>
              <c:strCache>
                <c:ptCount val="13"/>
                <c:pt idx="0">
                  <c:v>1995</c:v>
                </c:pt>
                <c:pt idx="1">
                  <c:v>1996</c:v>
                </c:pt>
                <c:pt idx="2">
                  <c:v>1997</c:v>
                </c:pt>
                <c:pt idx="3">
                  <c:v>1998</c:v>
                </c:pt>
                <c:pt idx="4">
                  <c:v>1999</c:v>
                </c:pt>
                <c:pt idx="5">
                  <c:v>2000</c:v>
                </c:pt>
                <c:pt idx="6">
                  <c:v>2001</c:v>
                </c:pt>
                <c:pt idx="7">
                  <c:v>2002</c:v>
                </c:pt>
                <c:pt idx="8">
                  <c:v>2003</c:v>
                </c:pt>
                <c:pt idx="9">
                  <c:v>2004</c:v>
                </c:pt>
                <c:pt idx="10">
                  <c:v>2005</c:v>
                </c:pt>
                <c:pt idx="11">
                  <c:v>2006</c:v>
                </c:pt>
                <c:pt idx="12">
                  <c:v>01.10.2007*</c:v>
                </c:pt>
              </c:strCache>
            </c:strRef>
          </c:cat>
          <c:val>
            <c:numRef>
              <c:f>'Figure 4.1.1'!$E$6:$Q$6</c:f>
              <c:numCache>
                <c:formatCode>0.0</c:formatCode>
                <c:ptCount val="13"/>
                <c:pt idx="0">
                  <c:v>6.1171575345842495</c:v>
                </c:pt>
                <c:pt idx="1">
                  <c:v>4.3053231796552733</c:v>
                </c:pt>
                <c:pt idx="2">
                  <c:v>4.288043581356928</c:v>
                </c:pt>
                <c:pt idx="3">
                  <c:v>5.3911018145827212</c:v>
                </c:pt>
                <c:pt idx="4">
                  <c:v>7.3806275725266559</c:v>
                </c:pt>
                <c:pt idx="5">
                  <c:v>10.624167468491885</c:v>
                </c:pt>
                <c:pt idx="6">
                  <c:v>15.068122808096966</c:v>
                </c:pt>
                <c:pt idx="7">
                  <c:v>17.944249893253634</c:v>
                </c:pt>
                <c:pt idx="8">
                  <c:v>21.9813937255607</c:v>
                </c:pt>
                <c:pt idx="9">
                  <c:v>26.775097410915649</c:v>
                </c:pt>
                <c:pt idx="10">
                  <c:v>34.200000000000003</c:v>
                </c:pt>
                <c:pt idx="11">
                  <c:v>45.93</c:v>
                </c:pt>
                <c:pt idx="12">
                  <c:v>57.2</c:v>
                </c:pt>
              </c:numCache>
            </c:numRef>
          </c:val>
          <c:smooth val="0"/>
          <c:extLst>
            <c:ext xmlns:c16="http://schemas.microsoft.com/office/drawing/2014/chart" uri="{C3380CC4-5D6E-409C-BE32-E72D297353CC}">
              <c16:uniqueId val="{00000001-2502-415E-B89D-A0A1FA2717DE}"/>
            </c:ext>
          </c:extLst>
        </c:ser>
        <c:ser>
          <c:idx val="2"/>
          <c:order val="2"/>
          <c:tx>
            <c:strRef>
              <c:f>'Figure 4.1.1'!$B$7</c:f>
              <c:strCache>
                <c:ptCount val="1"/>
                <c:pt idx="0">
                  <c:v>residents deposits to GDP</c:v>
                </c:pt>
              </c:strCache>
            </c:strRef>
          </c:tx>
          <c:spPr>
            <a:ln w="38100">
              <a:solidFill>
                <a:srgbClr val="0000FF"/>
              </a:solidFill>
              <a:prstDash val="sysDash"/>
            </a:ln>
          </c:spPr>
          <c:marker>
            <c:symbol val="none"/>
          </c:marker>
          <c:cat>
            <c:strRef>
              <c:f>'Figure 4.1.1'!$E$4:$Q$4</c:f>
              <c:strCache>
                <c:ptCount val="13"/>
                <c:pt idx="0">
                  <c:v>1995</c:v>
                </c:pt>
                <c:pt idx="1">
                  <c:v>1996</c:v>
                </c:pt>
                <c:pt idx="2">
                  <c:v>1997</c:v>
                </c:pt>
                <c:pt idx="3">
                  <c:v>1998</c:v>
                </c:pt>
                <c:pt idx="4">
                  <c:v>1999</c:v>
                </c:pt>
                <c:pt idx="5">
                  <c:v>2000</c:v>
                </c:pt>
                <c:pt idx="6">
                  <c:v>2001</c:v>
                </c:pt>
                <c:pt idx="7">
                  <c:v>2002</c:v>
                </c:pt>
                <c:pt idx="8">
                  <c:v>2003</c:v>
                </c:pt>
                <c:pt idx="9">
                  <c:v>2004</c:v>
                </c:pt>
                <c:pt idx="10">
                  <c:v>2005</c:v>
                </c:pt>
                <c:pt idx="11">
                  <c:v>2006</c:v>
                </c:pt>
                <c:pt idx="12">
                  <c:v>01.10.2007*</c:v>
                </c:pt>
              </c:strCache>
            </c:strRef>
          </c:cat>
          <c:val>
            <c:numRef>
              <c:f>'Figure 4.1.1'!$E$7:$Q$7</c:f>
              <c:numCache>
                <c:formatCode>0.0</c:formatCode>
                <c:ptCount val="13"/>
                <c:pt idx="0">
                  <c:v>2.0902493615594708</c:v>
                </c:pt>
                <c:pt idx="1">
                  <c:v>5.1582069909674004</c:v>
                </c:pt>
                <c:pt idx="2">
                  <c:v>4.7964043758662394</c:v>
                </c:pt>
                <c:pt idx="3">
                  <c:v>4.6052432304724578</c:v>
                </c:pt>
                <c:pt idx="4">
                  <c:v>8.4499966560872792</c:v>
                </c:pt>
                <c:pt idx="5">
                  <c:v>11.176866523333036</c:v>
                </c:pt>
                <c:pt idx="6">
                  <c:v>13.685128622408168</c:v>
                </c:pt>
                <c:pt idx="7">
                  <c:v>16.098747197907773</c:v>
                </c:pt>
                <c:pt idx="8">
                  <c:v>16.461025147197628</c:v>
                </c:pt>
                <c:pt idx="9">
                  <c:v>22.911811670295712</c:v>
                </c:pt>
                <c:pt idx="10">
                  <c:v>22.179543974486247</c:v>
                </c:pt>
                <c:pt idx="11">
                  <c:v>30.1</c:v>
                </c:pt>
                <c:pt idx="12">
                  <c:v>29.6</c:v>
                </c:pt>
              </c:numCache>
            </c:numRef>
          </c:val>
          <c:smooth val="0"/>
          <c:extLst>
            <c:ext xmlns:c16="http://schemas.microsoft.com/office/drawing/2014/chart" uri="{C3380CC4-5D6E-409C-BE32-E72D297353CC}">
              <c16:uniqueId val="{00000002-2502-415E-B89D-A0A1FA2717DE}"/>
            </c:ext>
          </c:extLst>
        </c:ser>
        <c:dLbls>
          <c:showLegendKey val="0"/>
          <c:showVal val="0"/>
          <c:showCatName val="0"/>
          <c:showSerName val="0"/>
          <c:showPercent val="0"/>
          <c:showBubbleSize val="0"/>
        </c:dLbls>
        <c:smooth val="0"/>
        <c:axId val="475388768"/>
        <c:axId val="1"/>
      </c:lineChart>
      <c:catAx>
        <c:axId val="475388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rot="-120000" vert="horz"/>
              <a:lstStyle/>
              <a:p>
                <a:pPr algn="ctr">
                  <a:defRPr sz="800" b="0" i="0" u="none" strike="noStrike" baseline="0">
                    <a:solidFill>
                      <a:srgbClr val="000000"/>
                    </a:solidFill>
                    <a:latin typeface="Times New Roman"/>
                    <a:ea typeface="Times New Roman"/>
                    <a:cs typeface="Times New Roman"/>
                  </a:defRPr>
                </a:pPr>
                <a:r>
                  <a:rPr lang="ru-RU"/>
                  <a:t>%</a:t>
                </a:r>
              </a:p>
            </c:rich>
          </c:tx>
          <c:layout>
            <c:manualLayout>
              <c:xMode val="edge"/>
              <c:yMode val="edge"/>
              <c:x val="4.2402826855123678E-2"/>
              <c:y val="0.2072081530349246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5388768"/>
        <c:crosses val="autoZero"/>
        <c:crossBetween val="between"/>
      </c:valAx>
      <c:spPr>
        <a:solidFill>
          <a:srgbClr val="FFFFFF"/>
        </a:solidFill>
        <a:ln w="12700">
          <a:solidFill>
            <a:srgbClr val="FFFFFF"/>
          </a:solidFill>
          <a:prstDash val="solid"/>
        </a:ln>
      </c:spPr>
    </c:plotArea>
    <c:legend>
      <c:legendPos val="r"/>
      <c:layout>
        <c:manualLayout>
          <c:xMode val="edge"/>
          <c:yMode val="edge"/>
          <c:x val="0.12367491166077739"/>
          <c:y val="0.84234604776379396"/>
          <c:w val="0.76855123674911663"/>
          <c:h val="0.144144778226959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943353784552395E-2"/>
          <c:y val="0.1012662400540614"/>
          <c:w val="0.90359251645989302"/>
          <c:h val="0.5527448936284185"/>
        </c:manualLayout>
      </c:layout>
      <c:barChart>
        <c:barDir val="col"/>
        <c:grouping val="clustered"/>
        <c:varyColors val="0"/>
        <c:ser>
          <c:idx val="0"/>
          <c:order val="0"/>
          <c:tx>
            <c:strRef>
              <c:f>'Figure 4.1.2'!$B$6</c:f>
              <c:strCache>
                <c:ptCount val="1"/>
                <c:pt idx="0">
                  <c:v>Deposits to GDP</c:v>
                </c:pt>
              </c:strCache>
            </c:strRef>
          </c:tx>
          <c:spPr>
            <a:solidFill>
              <a:srgbClr val="9999FF"/>
            </a:solidFill>
            <a:ln w="12700">
              <a:solidFill>
                <a:srgbClr val="000000"/>
              </a:solidFill>
              <a:prstDash val="solid"/>
            </a:ln>
          </c:spPr>
          <c:invertIfNegative val="0"/>
          <c:cat>
            <c:multiLvlStrRef>
              <c:f>'Figure 4.1.2'!$C$4:$N$5</c:f>
              <c:multiLvlStrCache>
                <c:ptCount val="12"/>
                <c:lvl>
                  <c:pt idx="0">
                    <c:v>2005</c:v>
                  </c:pt>
                  <c:pt idx="1">
                    <c:v>2006</c:v>
                  </c:pt>
                  <c:pt idx="2">
                    <c:v>2005</c:v>
                  </c:pt>
                  <c:pt idx="3">
                    <c:v>2006</c:v>
                  </c:pt>
                  <c:pt idx="4">
                    <c:v>2005</c:v>
                  </c:pt>
                  <c:pt idx="5">
                    <c:v>2006</c:v>
                  </c:pt>
                  <c:pt idx="6">
                    <c:v>2005</c:v>
                  </c:pt>
                  <c:pt idx="7">
                    <c:v>2006</c:v>
                  </c:pt>
                  <c:pt idx="8">
                    <c:v>2005</c:v>
                  </c:pt>
                  <c:pt idx="9">
                    <c:v>2006</c:v>
                  </c:pt>
                  <c:pt idx="10">
                    <c:v>2005</c:v>
                  </c:pt>
                  <c:pt idx="11">
                    <c:v>2006</c:v>
                  </c:pt>
                </c:lvl>
                <c:lvl>
                  <c:pt idx="0">
                    <c:v>Kazakhstan</c:v>
                  </c:pt>
                  <c:pt idx="2">
                    <c:v>Russia</c:v>
                  </c:pt>
                  <c:pt idx="4">
                    <c:v>Ukraine</c:v>
                  </c:pt>
                  <c:pt idx="6">
                    <c:v>Poland</c:v>
                  </c:pt>
                  <c:pt idx="8">
                    <c:v>Hungary</c:v>
                  </c:pt>
                  <c:pt idx="10">
                    <c:v>Czech Republic</c:v>
                  </c:pt>
                </c:lvl>
              </c:multiLvlStrCache>
            </c:multiLvlStrRef>
          </c:cat>
          <c:val>
            <c:numRef>
              <c:f>'Figure 4.1.2'!$C$6:$N$6</c:f>
              <c:numCache>
                <c:formatCode>0.0</c:formatCode>
                <c:ptCount val="12"/>
                <c:pt idx="0">
                  <c:v>22.179543974486247</c:v>
                </c:pt>
                <c:pt idx="1">
                  <c:v>30.123550028180279</c:v>
                </c:pt>
                <c:pt idx="2" formatCode="General">
                  <c:v>26.5</c:v>
                </c:pt>
                <c:pt idx="3">
                  <c:v>20.120271385417329</c:v>
                </c:pt>
                <c:pt idx="4">
                  <c:v>27.293574201689967</c:v>
                </c:pt>
                <c:pt idx="5">
                  <c:v>34.26544682861325</c:v>
                </c:pt>
                <c:pt idx="6">
                  <c:v>35.801289023285548</c:v>
                </c:pt>
                <c:pt idx="7">
                  <c:v>34.411532229007143</c:v>
                </c:pt>
                <c:pt idx="8">
                  <c:v>43.111047916962889</c:v>
                </c:pt>
                <c:pt idx="9">
                  <c:v>39.4</c:v>
                </c:pt>
                <c:pt idx="10">
                  <c:v>62.165739824639218</c:v>
                </c:pt>
                <c:pt idx="11">
                  <c:v>56.293608681786154</c:v>
                </c:pt>
              </c:numCache>
            </c:numRef>
          </c:val>
          <c:extLst>
            <c:ext xmlns:c16="http://schemas.microsoft.com/office/drawing/2014/chart" uri="{C3380CC4-5D6E-409C-BE32-E72D297353CC}">
              <c16:uniqueId val="{00000000-B378-4A82-A762-CBC5877F0D98}"/>
            </c:ext>
          </c:extLst>
        </c:ser>
        <c:ser>
          <c:idx val="1"/>
          <c:order val="1"/>
          <c:tx>
            <c:strRef>
              <c:f>'Figure 4.1.2'!$B$7</c:f>
              <c:strCache>
                <c:ptCount val="1"/>
                <c:pt idx="0">
                  <c:v>Credits to GDP</c:v>
                </c:pt>
              </c:strCache>
            </c:strRef>
          </c:tx>
          <c:spPr>
            <a:solidFill>
              <a:srgbClr val="993366"/>
            </a:solidFill>
            <a:ln w="12700">
              <a:solidFill>
                <a:srgbClr val="000000"/>
              </a:solidFill>
              <a:prstDash val="solid"/>
            </a:ln>
          </c:spPr>
          <c:invertIfNegative val="0"/>
          <c:cat>
            <c:multiLvlStrRef>
              <c:f>'Figure 4.1.2'!$C$4:$N$5</c:f>
              <c:multiLvlStrCache>
                <c:ptCount val="12"/>
                <c:lvl>
                  <c:pt idx="0">
                    <c:v>2005</c:v>
                  </c:pt>
                  <c:pt idx="1">
                    <c:v>2006</c:v>
                  </c:pt>
                  <c:pt idx="2">
                    <c:v>2005</c:v>
                  </c:pt>
                  <c:pt idx="3">
                    <c:v>2006</c:v>
                  </c:pt>
                  <c:pt idx="4">
                    <c:v>2005</c:v>
                  </c:pt>
                  <c:pt idx="5">
                    <c:v>2006</c:v>
                  </c:pt>
                  <c:pt idx="6">
                    <c:v>2005</c:v>
                  </c:pt>
                  <c:pt idx="7">
                    <c:v>2006</c:v>
                  </c:pt>
                  <c:pt idx="8">
                    <c:v>2005</c:v>
                  </c:pt>
                  <c:pt idx="9">
                    <c:v>2006</c:v>
                  </c:pt>
                  <c:pt idx="10">
                    <c:v>2005</c:v>
                  </c:pt>
                  <c:pt idx="11">
                    <c:v>2006</c:v>
                  </c:pt>
                </c:lvl>
                <c:lvl>
                  <c:pt idx="0">
                    <c:v>Kazakhstan</c:v>
                  </c:pt>
                  <c:pt idx="2">
                    <c:v>Russia</c:v>
                  </c:pt>
                  <c:pt idx="4">
                    <c:v>Ukraine</c:v>
                  </c:pt>
                  <c:pt idx="6">
                    <c:v>Poland</c:v>
                  </c:pt>
                  <c:pt idx="8">
                    <c:v>Hungary</c:v>
                  </c:pt>
                  <c:pt idx="10">
                    <c:v>Czech Republic</c:v>
                  </c:pt>
                </c:lvl>
              </c:multiLvlStrCache>
            </c:multiLvlStrRef>
          </c:cat>
          <c:val>
            <c:numRef>
              <c:f>'Figure 4.1.2'!$C$7:$N$7</c:f>
              <c:numCache>
                <c:formatCode>0.0</c:formatCode>
                <c:ptCount val="12"/>
                <c:pt idx="0">
                  <c:v>34.778754984569971</c:v>
                </c:pt>
                <c:pt idx="1">
                  <c:v>45.928484065519839</c:v>
                </c:pt>
                <c:pt idx="2" formatCode="General">
                  <c:v>25.3</c:v>
                </c:pt>
                <c:pt idx="3">
                  <c:v>32.807106504213792</c:v>
                </c:pt>
                <c:pt idx="4">
                  <c:v>22.883828026962313</c:v>
                </c:pt>
                <c:pt idx="5">
                  <c:v>45.609271165981916</c:v>
                </c:pt>
                <c:pt idx="6">
                  <c:v>31.238951338400785</c:v>
                </c:pt>
                <c:pt idx="7">
                  <c:v>30.503115467546504</c:v>
                </c:pt>
                <c:pt idx="8">
                  <c:v>62.871807102920343</c:v>
                </c:pt>
                <c:pt idx="9">
                  <c:v>57.535644902554459</c:v>
                </c:pt>
                <c:pt idx="10">
                  <c:v>44.278939647231411</c:v>
                </c:pt>
                <c:pt idx="11">
                  <c:v>39.468875019059027</c:v>
                </c:pt>
              </c:numCache>
            </c:numRef>
          </c:val>
          <c:extLst>
            <c:ext xmlns:c16="http://schemas.microsoft.com/office/drawing/2014/chart" uri="{C3380CC4-5D6E-409C-BE32-E72D297353CC}">
              <c16:uniqueId val="{00000001-B378-4A82-A762-CBC5877F0D98}"/>
            </c:ext>
          </c:extLst>
        </c:ser>
        <c:ser>
          <c:idx val="2"/>
          <c:order val="2"/>
          <c:tx>
            <c:strRef>
              <c:f>'Figure 4.1.2'!$B$8</c:f>
              <c:strCache>
                <c:ptCount val="1"/>
                <c:pt idx="0">
                  <c:v>М3 to GDP</c:v>
                </c:pt>
              </c:strCache>
            </c:strRef>
          </c:tx>
          <c:spPr>
            <a:solidFill>
              <a:srgbClr val="FFFFCC"/>
            </a:solidFill>
            <a:ln w="12700">
              <a:solidFill>
                <a:srgbClr val="000000"/>
              </a:solidFill>
              <a:prstDash val="solid"/>
            </a:ln>
          </c:spPr>
          <c:invertIfNegative val="0"/>
          <c:cat>
            <c:multiLvlStrRef>
              <c:f>'Figure 4.1.2'!$C$4:$N$5</c:f>
              <c:multiLvlStrCache>
                <c:ptCount val="12"/>
                <c:lvl>
                  <c:pt idx="0">
                    <c:v>2005</c:v>
                  </c:pt>
                  <c:pt idx="1">
                    <c:v>2006</c:v>
                  </c:pt>
                  <c:pt idx="2">
                    <c:v>2005</c:v>
                  </c:pt>
                  <c:pt idx="3">
                    <c:v>2006</c:v>
                  </c:pt>
                  <c:pt idx="4">
                    <c:v>2005</c:v>
                  </c:pt>
                  <c:pt idx="5">
                    <c:v>2006</c:v>
                  </c:pt>
                  <c:pt idx="6">
                    <c:v>2005</c:v>
                  </c:pt>
                  <c:pt idx="7">
                    <c:v>2006</c:v>
                  </c:pt>
                  <c:pt idx="8">
                    <c:v>2005</c:v>
                  </c:pt>
                  <c:pt idx="9">
                    <c:v>2006</c:v>
                  </c:pt>
                  <c:pt idx="10">
                    <c:v>2005</c:v>
                  </c:pt>
                  <c:pt idx="11">
                    <c:v>2006</c:v>
                  </c:pt>
                </c:lvl>
                <c:lvl>
                  <c:pt idx="0">
                    <c:v>Kazakhstan</c:v>
                  </c:pt>
                  <c:pt idx="2">
                    <c:v>Russia</c:v>
                  </c:pt>
                  <c:pt idx="4">
                    <c:v>Ukraine</c:v>
                  </c:pt>
                  <c:pt idx="6">
                    <c:v>Poland</c:v>
                  </c:pt>
                  <c:pt idx="8">
                    <c:v>Hungary</c:v>
                  </c:pt>
                  <c:pt idx="10">
                    <c:v>Czech Republic</c:v>
                  </c:pt>
                </c:lvl>
              </c:multiLvlStrCache>
            </c:multiLvlStrRef>
          </c:cat>
          <c:val>
            <c:numRef>
              <c:f>'Figure 4.1.2'!$C$8:$N$8</c:f>
              <c:numCache>
                <c:formatCode>0.0</c:formatCode>
                <c:ptCount val="12"/>
                <c:pt idx="0">
                  <c:v>27.711638339350998</c:v>
                </c:pt>
                <c:pt idx="1">
                  <c:v>36.006158047694861</c:v>
                </c:pt>
                <c:pt idx="2" formatCode="General">
                  <c:v>33.4</c:v>
                </c:pt>
                <c:pt idx="3">
                  <c:v>33.5901064556721</c:v>
                </c:pt>
                <c:pt idx="4" formatCode="General">
                  <c:v>45.5</c:v>
                </c:pt>
                <c:pt idx="5">
                  <c:v>48.554774609563168</c:v>
                </c:pt>
                <c:pt idx="6" formatCode="General">
                  <c:v>42.7</c:v>
                </c:pt>
                <c:pt idx="7">
                  <c:v>46.7187579820297</c:v>
                </c:pt>
                <c:pt idx="8" formatCode="General">
                  <c:v>50.5</c:v>
                </c:pt>
                <c:pt idx="9" formatCode="General">
                  <c:v>53.8</c:v>
                </c:pt>
                <c:pt idx="10">
                  <c:v>71.242536931527411</c:v>
                </c:pt>
                <c:pt idx="11">
                  <c:v>67.963477471843106</c:v>
                </c:pt>
              </c:numCache>
            </c:numRef>
          </c:val>
          <c:extLst>
            <c:ext xmlns:c16="http://schemas.microsoft.com/office/drawing/2014/chart" uri="{C3380CC4-5D6E-409C-BE32-E72D297353CC}">
              <c16:uniqueId val="{00000002-B378-4A82-A762-CBC5877F0D98}"/>
            </c:ext>
          </c:extLst>
        </c:ser>
        <c:dLbls>
          <c:showLegendKey val="0"/>
          <c:showVal val="0"/>
          <c:showCatName val="0"/>
          <c:showSerName val="0"/>
          <c:showPercent val="0"/>
          <c:showBubbleSize val="0"/>
        </c:dLbls>
        <c:gapWidth val="150"/>
        <c:axId val="475395656"/>
        <c:axId val="1"/>
      </c:barChart>
      <c:catAx>
        <c:axId val="475395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5395656"/>
        <c:crosses val="autoZero"/>
        <c:crossBetween val="between"/>
      </c:valAx>
      <c:spPr>
        <a:solidFill>
          <a:srgbClr val="FFFFFF"/>
        </a:solidFill>
        <a:ln w="12700">
          <a:solidFill>
            <a:srgbClr val="808080"/>
          </a:solidFill>
          <a:prstDash val="solid"/>
        </a:ln>
      </c:spPr>
    </c:plotArea>
    <c:legend>
      <c:legendPos val="r"/>
      <c:layout>
        <c:manualLayout>
          <c:xMode val="edge"/>
          <c:yMode val="edge"/>
          <c:x val="0.26086980600724946"/>
          <c:y val="0.90295730714871414"/>
          <c:w val="0.47448058918709868"/>
          <c:h val="8.4388533378384506E-2"/>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60"/>
      <c:rAngAx val="0"/>
      <c:perspective val="0"/>
    </c:view3D>
    <c:floor>
      <c:thickness val="0"/>
    </c:floor>
    <c:sideWall>
      <c:thickness val="0"/>
    </c:sideWall>
    <c:backWall>
      <c:thickness val="0"/>
    </c:backWall>
    <c:plotArea>
      <c:layout>
        <c:manualLayout>
          <c:layoutTarget val="inner"/>
          <c:xMode val="edge"/>
          <c:yMode val="edge"/>
          <c:x val="0.25333399305727361"/>
          <c:y val="0.15897515512397398"/>
          <c:w val="0.50933465972567638"/>
          <c:h val="0.38461731078380801"/>
        </c:manualLayout>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E03C-4BAF-B6C6-38396B2EA13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E03C-4BAF-B6C6-38396B2EA13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E03C-4BAF-B6C6-38396B2EA13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E03C-4BAF-B6C6-38396B2EA13F}"/>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E03C-4BAF-B6C6-38396B2EA13F}"/>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E03C-4BAF-B6C6-38396B2EA13F}"/>
              </c:ext>
            </c:extLst>
          </c:dPt>
          <c:dLbls>
            <c:dLbl>
              <c:idx val="0"/>
              <c:layout>
                <c:manualLayout>
                  <c:x val="1.2968706709388879E-4"/>
                  <c:y val="-0.15179164142943671"/>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3C-4BAF-B6C6-38396B2EA13F}"/>
                </c:ext>
              </c:extLst>
            </c:dLbl>
            <c:dLbl>
              <c:idx val="1"/>
              <c:layout>
                <c:manualLayout>
                  <c:x val="0.23128671938338491"/>
                  <c:y val="-4.5087590688378171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3C-4BAF-B6C6-38396B2EA13F}"/>
                </c:ext>
              </c:extLst>
            </c:dLbl>
            <c:dLbl>
              <c:idx val="2"/>
              <c:layout>
                <c:manualLayout>
                  <c:xMode val="edge"/>
                  <c:yMode val="edge"/>
                  <c:x val="0.42666777778067133"/>
                  <c:y val="0.56410538914958508"/>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03C-4BAF-B6C6-38396B2EA13F}"/>
                </c:ext>
              </c:extLst>
            </c:dLbl>
            <c:dLbl>
              <c:idx val="3"/>
              <c:layout>
                <c:manualLayout>
                  <c:xMode val="edge"/>
                  <c:yMode val="edge"/>
                  <c:x val="0.22400058333485243"/>
                  <c:y val="0.72820877508400983"/>
                </c:manualLayout>
              </c:layout>
              <c:tx>
                <c:rich>
                  <a:bodyPr/>
                  <a:lstStyle/>
                  <a:p>
                    <a:pPr>
                      <a:defRPr sz="800" b="0" i="0" u="none" strike="noStrike" baseline="0">
                        <a:solidFill>
                          <a:srgbClr val="000000"/>
                        </a:solidFill>
                        <a:latin typeface="Times New Roman"/>
                        <a:ea typeface="Times New Roman"/>
                        <a:cs typeface="Times New Roman"/>
                      </a:defRPr>
                    </a:pPr>
                    <a:r>
                      <a:rPr lang="en-US"/>
                      <a:t>Pension funds; 11.1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03C-4BAF-B6C6-38396B2EA13F}"/>
                </c:ext>
              </c:extLst>
            </c:dLbl>
            <c:dLbl>
              <c:idx val="4"/>
              <c:layout>
                <c:manualLayout>
                  <c:x val="-3.7977849682219192E-2"/>
                  <c:y val="8.3686261609045298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03C-4BAF-B6C6-38396B2EA13F}"/>
                </c:ext>
              </c:extLst>
            </c:dLbl>
            <c:dLbl>
              <c:idx val="5"/>
              <c:layout>
                <c:manualLayout>
                  <c:x val="-2.1181992508332966E-2"/>
                  <c:y val="-0.25087071715039716"/>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03C-4BAF-B6C6-38396B2EA13F}"/>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1"/>
            <c:showSerName val="0"/>
            <c:showPercent val="0"/>
            <c:showBubbleSize val="0"/>
            <c:showLeaderLines val="1"/>
            <c:extLst>
              <c:ext xmlns:c15="http://schemas.microsoft.com/office/drawing/2012/chart" uri="{CE6537A1-D6FC-4f65-9D91-7224C49458BB}"/>
            </c:extLst>
          </c:dLbls>
          <c:cat>
            <c:strRef>
              <c:f>'Figure 4.2.1'!$B$6:$B$11</c:f>
              <c:strCache>
                <c:ptCount val="6"/>
                <c:pt idx="0">
                  <c:v>Banks</c:v>
                </c:pt>
                <c:pt idx="1">
                  <c:v>Insurance companies</c:v>
                </c:pt>
                <c:pt idx="2">
                  <c:v>Securities market professional participants</c:v>
                </c:pt>
                <c:pt idx="3">
                  <c:v>Pension funds</c:v>
                </c:pt>
                <c:pt idx="4">
                  <c:v>Mortgage companies</c:v>
                </c:pt>
                <c:pt idx="5">
                  <c:v>Non-banking organizations</c:v>
                </c:pt>
              </c:strCache>
            </c:strRef>
          </c:cat>
          <c:val>
            <c:numRef>
              <c:f>'Figure 4.2.1'!$C$6:$C$11</c:f>
              <c:numCache>
                <c:formatCode>General</c:formatCode>
                <c:ptCount val="6"/>
                <c:pt idx="0">
                  <c:v>77</c:v>
                </c:pt>
                <c:pt idx="1">
                  <c:v>1.2</c:v>
                </c:pt>
                <c:pt idx="2">
                  <c:v>0.5</c:v>
                </c:pt>
                <c:pt idx="3">
                  <c:v>11.1</c:v>
                </c:pt>
                <c:pt idx="4">
                  <c:v>1.3</c:v>
                </c:pt>
                <c:pt idx="5">
                  <c:v>8.9</c:v>
                </c:pt>
              </c:numCache>
            </c:numRef>
          </c:val>
          <c:extLst>
            <c:ext xmlns:c16="http://schemas.microsoft.com/office/drawing/2014/chart" uri="{C3380CC4-5D6E-409C-BE32-E72D297353CC}">
              <c16:uniqueId val="{00000006-E03C-4BAF-B6C6-38396B2EA13F}"/>
            </c:ext>
          </c:extLst>
        </c:ser>
        <c:dLbls>
          <c:showLegendKey val="0"/>
          <c:showVal val="1"/>
          <c:showCatName val="1"/>
          <c:showSerName val="0"/>
          <c:showPercent val="0"/>
          <c:showBubbleSize val="0"/>
          <c:showLeaderLines val="1"/>
        </c:dLbls>
      </c:pie3DChart>
      <c:spPr>
        <a:noFill/>
        <a:ln w="25400">
          <a:noFill/>
        </a:ln>
      </c:spPr>
    </c:plotArea>
    <c:plotVisOnly val="1"/>
    <c:dispBlanksAs val="zero"/>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30"/>
      <c:rAngAx val="0"/>
      <c:perspective val="0"/>
    </c:view3D>
    <c:floor>
      <c:thickness val="0"/>
    </c:floor>
    <c:sideWall>
      <c:thickness val="0"/>
    </c:sideWall>
    <c:backWall>
      <c:thickness val="0"/>
    </c:backWall>
    <c:plotArea>
      <c:layout>
        <c:manualLayout>
          <c:layoutTarget val="inner"/>
          <c:xMode val="edge"/>
          <c:yMode val="edge"/>
          <c:x val="0.25265990257737514"/>
          <c:y val="0.16585405357768096"/>
          <c:w val="0.54521347398275688"/>
          <c:h val="0.39512289234682818"/>
        </c:manualLayout>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9C25-47CF-9B7D-61402B53748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9C25-47CF-9B7D-61402B53748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9C25-47CF-9B7D-61402B53748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9C25-47CF-9B7D-61402B53748E}"/>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9C25-47CF-9B7D-61402B53748E}"/>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9C25-47CF-9B7D-61402B53748E}"/>
              </c:ext>
            </c:extLst>
          </c:dPt>
          <c:dLbls>
            <c:dLbl>
              <c:idx val="0"/>
              <c:layout>
                <c:manualLayout>
                  <c:x val="-1.5972871399287145E-2"/>
                  <c:y val="-0.10709067636550559"/>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25-47CF-9B7D-61402B53748E}"/>
                </c:ext>
              </c:extLst>
            </c:dLbl>
            <c:dLbl>
              <c:idx val="1"/>
              <c:layout>
                <c:manualLayout>
                  <c:x val="0.17014394172738573"/>
                  <c:y val="2.0501420574138136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25-47CF-9B7D-61402B53748E}"/>
                </c:ext>
              </c:extLst>
            </c:dLbl>
            <c:dLbl>
              <c:idx val="2"/>
              <c:layout>
                <c:manualLayout>
                  <c:x val="-4.1258620952707735E-2"/>
                  <c:y val="6.2283229260093602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25-47CF-9B7D-61402B53748E}"/>
                </c:ext>
              </c:extLst>
            </c:dLbl>
            <c:dLbl>
              <c:idx val="3"/>
              <c:layout>
                <c:manualLayout>
                  <c:x val="2.1765632112437424E-2"/>
                  <c:y val="0.16196517215510126"/>
                </c:manualLayout>
              </c:layout>
              <c:tx>
                <c:rich>
                  <a:bodyPr/>
                  <a:lstStyle/>
                  <a:p>
                    <a:pPr>
                      <a:defRPr sz="800" b="0" i="0" u="none" strike="noStrike" baseline="0">
                        <a:solidFill>
                          <a:srgbClr val="000000"/>
                        </a:solidFill>
                        <a:latin typeface="Times New Roman"/>
                        <a:ea typeface="Times New Roman"/>
                        <a:cs typeface="Times New Roman"/>
                      </a:defRPr>
                    </a:pPr>
                    <a:r>
                      <a:rPr lang="en-US"/>
                      <a:t> Pension funds; 7.9</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C25-47CF-9B7D-61402B53748E}"/>
                </c:ext>
              </c:extLst>
            </c:dLbl>
            <c:dLbl>
              <c:idx val="4"/>
              <c:layout>
                <c:manualLayout>
                  <c:x val="-4.2592085482111255E-2"/>
                  <c:y val="5.9220545822557709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25-47CF-9B7D-61402B53748E}"/>
                </c:ext>
              </c:extLst>
            </c:dLbl>
            <c:dLbl>
              <c:idx val="5"/>
              <c:layout>
                <c:manualLayout>
                  <c:x val="-7.8895310779828795E-2"/>
                  <c:y val="-0.23632600720671057"/>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C25-47CF-9B7D-61402B53748E}"/>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1"/>
            <c:showSerName val="0"/>
            <c:showPercent val="0"/>
            <c:showBubbleSize val="0"/>
            <c:showLeaderLines val="1"/>
            <c:extLst>
              <c:ext xmlns:c15="http://schemas.microsoft.com/office/drawing/2012/chart" uri="{CE6537A1-D6FC-4f65-9D91-7224C49458BB}"/>
            </c:extLst>
          </c:dLbls>
          <c:cat>
            <c:strRef>
              <c:f>'Figure 4.2.1'!$G$6:$G$11</c:f>
              <c:strCache>
                <c:ptCount val="6"/>
                <c:pt idx="0">
                  <c:v>Banks</c:v>
                </c:pt>
                <c:pt idx="1">
                  <c:v>Insurance companies</c:v>
                </c:pt>
                <c:pt idx="2">
                  <c:v>Securities market professional participants</c:v>
                </c:pt>
                <c:pt idx="3">
                  <c:v>Pension funds</c:v>
                </c:pt>
                <c:pt idx="4">
                  <c:v>Mortgage companies</c:v>
                </c:pt>
                <c:pt idx="5">
                  <c:v>Non-banking organizations</c:v>
                </c:pt>
              </c:strCache>
            </c:strRef>
          </c:cat>
          <c:val>
            <c:numRef>
              <c:f>'Figure 4.2.1'!$H$6:$H$11</c:f>
              <c:numCache>
                <c:formatCode>General</c:formatCode>
                <c:ptCount val="6"/>
                <c:pt idx="0">
                  <c:v>81.900000000000006</c:v>
                </c:pt>
                <c:pt idx="1">
                  <c:v>1.3</c:v>
                </c:pt>
                <c:pt idx="2">
                  <c:v>2.6</c:v>
                </c:pt>
                <c:pt idx="3">
                  <c:v>7.9</c:v>
                </c:pt>
                <c:pt idx="4">
                  <c:v>1.3</c:v>
                </c:pt>
                <c:pt idx="5">
                  <c:v>4.9000000000000004</c:v>
                </c:pt>
              </c:numCache>
            </c:numRef>
          </c:val>
          <c:extLst>
            <c:ext xmlns:c16="http://schemas.microsoft.com/office/drawing/2014/chart" uri="{C3380CC4-5D6E-409C-BE32-E72D297353CC}">
              <c16:uniqueId val="{00000006-9C25-47CF-9B7D-61402B53748E}"/>
            </c:ext>
          </c:extLst>
        </c:ser>
        <c:dLbls>
          <c:showLegendKey val="0"/>
          <c:showVal val="1"/>
          <c:showCatName val="1"/>
          <c:showSerName val="0"/>
          <c:showPercent val="0"/>
          <c:showBubbleSize val="0"/>
          <c:showLeaderLines val="1"/>
        </c:dLbls>
      </c:pie3DChart>
      <c:spPr>
        <a:noFill/>
        <a:ln w="25400">
          <a:noFill/>
        </a:ln>
      </c:spPr>
    </c:plotArea>
    <c:plotVisOnly val="1"/>
    <c:dispBlanksAs val="zero"/>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90"/>
      <c:rAngAx val="0"/>
      <c:perspective val="0"/>
    </c:view3D>
    <c:floor>
      <c:thickness val="0"/>
    </c:floor>
    <c:sideWall>
      <c:thickness val="0"/>
    </c:sideWall>
    <c:backWall>
      <c:thickness val="0"/>
    </c:backWall>
    <c:plotArea>
      <c:layout>
        <c:manualLayout>
          <c:layoutTarget val="inner"/>
          <c:xMode val="edge"/>
          <c:yMode val="edge"/>
          <c:x val="0.21428592782000142"/>
          <c:y val="0.49637856791556245"/>
          <c:w val="0.44081676580114576"/>
          <c:h val="0.31159530540684943"/>
        </c:manualLayout>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92AB-4E49-9150-A346E5671BBE}"/>
              </c:ext>
            </c:extLst>
          </c:dPt>
          <c:dPt>
            <c:idx val="1"/>
            <c:bubble3D val="0"/>
            <c:spPr>
              <a:solidFill>
                <a:srgbClr val="FF99CC"/>
              </a:solidFill>
              <a:ln w="12700">
                <a:solidFill>
                  <a:srgbClr val="000000"/>
                </a:solidFill>
                <a:prstDash val="solid"/>
              </a:ln>
            </c:spPr>
            <c:extLst>
              <c:ext xmlns:c16="http://schemas.microsoft.com/office/drawing/2014/chart" uri="{C3380CC4-5D6E-409C-BE32-E72D297353CC}">
                <c16:uniqueId val="{00000001-92AB-4E49-9150-A346E5671BB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92AB-4E49-9150-A346E5671BB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92AB-4E49-9150-A346E5671BBE}"/>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92AB-4E49-9150-A346E5671BBE}"/>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92AB-4E49-9150-A346E5671BBE}"/>
              </c:ext>
            </c:extLst>
          </c:dPt>
          <c:dLbls>
            <c:dLbl>
              <c:idx val="1"/>
              <c:layout>
                <c:manualLayout>
                  <c:x val="-2.0905007358168148E-2"/>
                  <c:y val="0.19663426926481531"/>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AB-4E49-9150-A346E5671BBE}"/>
                </c:ext>
              </c:extLst>
            </c:dLbl>
            <c:dLbl>
              <c:idx val="2"/>
              <c:layout>
                <c:manualLayout>
                  <c:x val="8.3270303082044472E-3"/>
                  <c:y val="-0.32404597389240941"/>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AB-4E49-9150-A346E5671BBE}"/>
                </c:ext>
              </c:extLst>
            </c:dLbl>
            <c:dLbl>
              <c:idx val="3"/>
              <c:layout>
                <c:manualLayout>
                  <c:x val="0.15065179797101969"/>
                  <c:y val="-0.16847789980903297"/>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AB-4E49-9150-A346E5671BBE}"/>
                </c:ext>
              </c:extLst>
            </c:dLbl>
            <c:dLbl>
              <c:idx val="4"/>
              <c:layout>
                <c:manualLayout>
                  <c:x val="1.6780506509169613E-2"/>
                  <c:y val="-0.22456395453780037"/>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2AB-4E49-9150-A346E5671BBE}"/>
                </c:ext>
              </c:extLst>
            </c:dLbl>
            <c:dLbl>
              <c:idx val="5"/>
              <c:layout>
                <c:manualLayout>
                  <c:x val="8.6350942409097617E-2"/>
                  <c:y val="3.9403052454449583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2AB-4E49-9150-A346E5671BBE}"/>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1"/>
            <c:showSerName val="0"/>
            <c:showPercent val="0"/>
            <c:showBubbleSize val="0"/>
            <c:showLeaderLines val="1"/>
            <c:extLst>
              <c:ext xmlns:c15="http://schemas.microsoft.com/office/drawing/2012/chart" uri="{CE6537A1-D6FC-4f65-9D91-7224C49458BB}"/>
            </c:extLst>
          </c:dLbls>
          <c:cat>
            <c:strRef>
              <c:f>'Figure 4.2.2'!$B$5:$B$10</c:f>
              <c:strCache>
                <c:ptCount val="6"/>
                <c:pt idx="0">
                  <c:v>Other investors</c:v>
                </c:pt>
                <c:pt idx="1">
                  <c:v>Bonds acquired by insurance organizations</c:v>
                </c:pt>
                <c:pt idx="2">
                  <c:v>Bonds acquired by investment portfolio management organizations</c:v>
                </c:pt>
                <c:pt idx="3">
                  <c:v>Bonds acquired for the amount of pension assets</c:v>
                </c:pt>
                <c:pt idx="4">
                  <c:v>Bonds acquired by the second-tier banks</c:v>
                </c:pt>
                <c:pt idx="5">
                  <c:v>Bonds acquired by other financial organizations</c:v>
                </c:pt>
              </c:strCache>
            </c:strRef>
          </c:cat>
          <c:val>
            <c:numRef>
              <c:f>'Figure 4.2.2'!$C$5:$C$10</c:f>
              <c:numCache>
                <c:formatCode>General</c:formatCode>
                <c:ptCount val="6"/>
                <c:pt idx="0">
                  <c:v>56.3</c:v>
                </c:pt>
                <c:pt idx="1">
                  <c:v>3.96</c:v>
                </c:pt>
                <c:pt idx="2">
                  <c:v>1.4</c:v>
                </c:pt>
                <c:pt idx="3">
                  <c:v>20.57</c:v>
                </c:pt>
                <c:pt idx="4">
                  <c:v>9.5299999999999994</c:v>
                </c:pt>
                <c:pt idx="5">
                  <c:v>8.24</c:v>
                </c:pt>
              </c:numCache>
            </c:numRef>
          </c:val>
          <c:extLst>
            <c:ext xmlns:c16="http://schemas.microsoft.com/office/drawing/2014/chart" uri="{C3380CC4-5D6E-409C-BE32-E72D297353CC}">
              <c16:uniqueId val="{00000006-92AB-4E49-9150-A346E5671BBE}"/>
            </c:ext>
          </c:extLst>
        </c:ser>
        <c:dLbls>
          <c:showLegendKey val="0"/>
          <c:showVal val="1"/>
          <c:showCatName val="1"/>
          <c:showSerName val="0"/>
          <c:showPercent val="0"/>
          <c:showBubbleSize val="0"/>
          <c:showLeaderLines val="1"/>
        </c:dLbls>
      </c:pie3DChart>
      <c:spPr>
        <a:noFill/>
        <a:ln w="25400">
          <a:noFill/>
        </a:ln>
      </c:spPr>
    </c:plotArea>
    <c:plotVisOnly val="1"/>
    <c:dispBlanksAs val="zero"/>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27906976744186"/>
          <c:y val="8.1395579906601748E-2"/>
          <c:w val="0.83509513742071884"/>
          <c:h val="0.75581609913273051"/>
        </c:manualLayout>
      </c:layout>
      <c:barChart>
        <c:barDir val="col"/>
        <c:grouping val="clustered"/>
        <c:varyColors val="0"/>
        <c:ser>
          <c:idx val="0"/>
          <c:order val="0"/>
          <c:spPr>
            <a:solidFill>
              <a:srgbClr val="00FFFF"/>
            </a:solidFill>
            <a:ln w="12700">
              <a:solidFill>
                <a:srgbClr val="000000"/>
              </a:solidFill>
              <a:prstDash val="solid"/>
            </a:ln>
          </c:spPr>
          <c:invertIfNegative val="0"/>
          <c:dLbls>
            <c:spPr>
              <a:solidFill>
                <a:srgbClr val="FFFFFF"/>
              </a:solidFill>
              <a:ln w="3175">
                <a:solidFill>
                  <a:srgbClr val="000000"/>
                </a:solidFill>
                <a:prstDash val="solid"/>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5.1.1'!$B$5:$B$7</c:f>
              <c:strCache>
                <c:ptCount val="3"/>
                <c:pt idx="0">
                  <c:v>Pension funds</c:v>
                </c:pt>
                <c:pt idx="1">
                  <c:v>Second-tier banks</c:v>
                </c:pt>
                <c:pt idx="2">
                  <c:v>Insurance companies</c:v>
                </c:pt>
              </c:strCache>
            </c:strRef>
          </c:cat>
          <c:val>
            <c:numRef>
              <c:f>'Figure 5.1.1'!$C$5:$C$7</c:f>
              <c:numCache>
                <c:formatCode>General</c:formatCode>
                <c:ptCount val="3"/>
                <c:pt idx="0">
                  <c:v>79.900000000000006</c:v>
                </c:pt>
                <c:pt idx="1">
                  <c:v>77.900000000000006</c:v>
                </c:pt>
                <c:pt idx="2">
                  <c:v>52.5</c:v>
                </c:pt>
              </c:numCache>
            </c:numRef>
          </c:val>
          <c:extLst>
            <c:ext xmlns:c16="http://schemas.microsoft.com/office/drawing/2014/chart" uri="{C3380CC4-5D6E-409C-BE32-E72D297353CC}">
              <c16:uniqueId val="{00000000-2649-433A-849E-0EE07611ABA1}"/>
            </c:ext>
          </c:extLst>
        </c:ser>
        <c:dLbls>
          <c:showLegendKey val="0"/>
          <c:showVal val="1"/>
          <c:showCatName val="0"/>
          <c:showSerName val="0"/>
          <c:showPercent val="0"/>
          <c:showBubbleSize val="0"/>
        </c:dLbls>
        <c:gapWidth val="150"/>
        <c:axId val="475402544"/>
        <c:axId val="1"/>
      </c:barChart>
      <c:catAx>
        <c:axId val="475402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en-US"/>
                  <a:t>in percents</a:t>
                </a:r>
              </a:p>
            </c:rich>
          </c:tx>
          <c:layout>
            <c:manualLayout>
              <c:xMode val="edge"/>
              <c:yMode val="edge"/>
              <c:x val="3.1712473572938688E-2"/>
              <c:y val="0.1976750289934688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5402544"/>
        <c:crosses val="autoZero"/>
        <c:crossBetween val="between"/>
        <c:majorUnit val="20"/>
      </c:valAx>
      <c:spPr>
        <a:solidFill>
          <a:srgbClr val="C0C0C0"/>
        </a:solidFill>
        <a:ln w="12700">
          <a:solidFill>
            <a:srgbClr val="808080"/>
          </a:solidFill>
          <a:prstDash val="solid"/>
        </a:ln>
      </c:spPr>
    </c:plotArea>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5793357933573E-2"/>
          <c:y val="6.666695601977439E-2"/>
          <c:w val="0.89483394833948338"/>
          <c:h val="0.40000173611864637"/>
        </c:manualLayout>
      </c:layout>
      <c:lineChart>
        <c:grouping val="standard"/>
        <c:varyColors val="0"/>
        <c:ser>
          <c:idx val="0"/>
          <c:order val="0"/>
          <c:tx>
            <c:strRef>
              <c:f>'Figure 5.1.2'!$B$5</c:f>
              <c:strCache>
                <c:ptCount val="1"/>
                <c:pt idx="0">
                  <c:v>The share of the foreign capital at the authorised capital of the banking system</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cat>
            <c:strRef>
              <c:f>'Figure 5.1.2'!$C$4:$J$4</c:f>
              <c:strCache>
                <c:ptCount val="8"/>
                <c:pt idx="0">
                  <c:v>01.01.2001</c:v>
                </c:pt>
                <c:pt idx="1">
                  <c:v>01.01.2002</c:v>
                </c:pt>
                <c:pt idx="2">
                  <c:v>01.01.2003</c:v>
                </c:pt>
                <c:pt idx="3">
                  <c:v>01.01.2004</c:v>
                </c:pt>
                <c:pt idx="4">
                  <c:v>01.01.2005</c:v>
                </c:pt>
                <c:pt idx="5">
                  <c:v>01.01.2006</c:v>
                </c:pt>
                <c:pt idx="6">
                  <c:v>01.01.2007</c:v>
                </c:pt>
                <c:pt idx="7">
                  <c:v>01.10.2007</c:v>
                </c:pt>
              </c:strCache>
            </c:strRef>
          </c:cat>
          <c:val>
            <c:numRef>
              <c:f>'Figure 5.1.2'!$C$5:$J$5</c:f>
              <c:numCache>
                <c:formatCode>General</c:formatCode>
                <c:ptCount val="8"/>
                <c:pt idx="0">
                  <c:v>24.94</c:v>
                </c:pt>
                <c:pt idx="1">
                  <c:v>19.920000000000002</c:v>
                </c:pt>
                <c:pt idx="2">
                  <c:v>49.42</c:v>
                </c:pt>
                <c:pt idx="3">
                  <c:v>47.43</c:v>
                </c:pt>
                <c:pt idx="4">
                  <c:v>36.630000000000003</c:v>
                </c:pt>
                <c:pt idx="5">
                  <c:v>10.38</c:v>
                </c:pt>
                <c:pt idx="6">
                  <c:v>5.63</c:v>
                </c:pt>
                <c:pt idx="7">
                  <c:v>4.49</c:v>
                </c:pt>
              </c:numCache>
            </c:numRef>
          </c:val>
          <c:smooth val="0"/>
          <c:extLst>
            <c:ext xmlns:c16="http://schemas.microsoft.com/office/drawing/2014/chart" uri="{C3380CC4-5D6E-409C-BE32-E72D297353CC}">
              <c16:uniqueId val="{00000000-BB99-4297-B2F9-B3374875140E}"/>
            </c:ext>
          </c:extLst>
        </c:ser>
        <c:ser>
          <c:idx val="1"/>
          <c:order val="1"/>
          <c:tx>
            <c:strRef>
              <c:f>'Figure 5.1.2'!$B$6</c:f>
              <c:strCache>
                <c:ptCount val="1"/>
                <c:pt idx="0">
                  <c:v>The share of assets of banks with the foreign participation at the total assets of banks</c:v>
                </c:pt>
              </c:strCache>
            </c:strRef>
          </c:tx>
          <c:spPr>
            <a:ln w="25400">
              <a:solidFill>
                <a:srgbClr val="FF00FF"/>
              </a:solidFill>
              <a:prstDash val="solid"/>
            </a:ln>
          </c:spPr>
          <c:marker>
            <c:symbol val="square"/>
            <c:size val="7"/>
            <c:spPr>
              <a:solidFill>
                <a:srgbClr val="FF00FF"/>
              </a:solidFill>
              <a:ln>
                <a:solidFill>
                  <a:srgbClr val="FF00FF"/>
                </a:solidFill>
                <a:prstDash val="solid"/>
              </a:ln>
            </c:spPr>
          </c:marker>
          <c:cat>
            <c:strRef>
              <c:f>'Figure 5.1.2'!$C$4:$J$4</c:f>
              <c:strCache>
                <c:ptCount val="8"/>
                <c:pt idx="0">
                  <c:v>01.01.2001</c:v>
                </c:pt>
                <c:pt idx="1">
                  <c:v>01.01.2002</c:v>
                </c:pt>
                <c:pt idx="2">
                  <c:v>01.01.2003</c:v>
                </c:pt>
                <c:pt idx="3">
                  <c:v>01.01.2004</c:v>
                </c:pt>
                <c:pt idx="4">
                  <c:v>01.01.2005</c:v>
                </c:pt>
                <c:pt idx="5">
                  <c:v>01.01.2006</c:v>
                </c:pt>
                <c:pt idx="6">
                  <c:v>01.01.2007</c:v>
                </c:pt>
                <c:pt idx="7">
                  <c:v>01.10.2007</c:v>
                </c:pt>
              </c:strCache>
            </c:strRef>
          </c:cat>
          <c:val>
            <c:numRef>
              <c:f>'Figure 5.1.2'!$C$6:$J$6</c:f>
              <c:numCache>
                <c:formatCode>General</c:formatCode>
                <c:ptCount val="8"/>
                <c:pt idx="0">
                  <c:v>19.78</c:v>
                </c:pt>
                <c:pt idx="1">
                  <c:v>17.29</c:v>
                </c:pt>
                <c:pt idx="2">
                  <c:v>34.299999999999997</c:v>
                </c:pt>
                <c:pt idx="3">
                  <c:v>56.91</c:v>
                </c:pt>
                <c:pt idx="4">
                  <c:v>32.4</c:v>
                </c:pt>
                <c:pt idx="5">
                  <c:v>7.24</c:v>
                </c:pt>
                <c:pt idx="6">
                  <c:v>5.94</c:v>
                </c:pt>
                <c:pt idx="7">
                  <c:v>5.39</c:v>
                </c:pt>
              </c:numCache>
            </c:numRef>
          </c:val>
          <c:smooth val="0"/>
          <c:extLst>
            <c:ext xmlns:c16="http://schemas.microsoft.com/office/drawing/2014/chart" uri="{C3380CC4-5D6E-409C-BE32-E72D297353CC}">
              <c16:uniqueId val="{00000001-BB99-4297-B2F9-B3374875140E}"/>
            </c:ext>
          </c:extLst>
        </c:ser>
        <c:dLbls>
          <c:showLegendKey val="0"/>
          <c:showVal val="0"/>
          <c:showCatName val="0"/>
          <c:showSerName val="0"/>
          <c:showPercent val="0"/>
          <c:showBubbleSize val="0"/>
        </c:dLbls>
        <c:marker val="1"/>
        <c:smooth val="0"/>
        <c:axId val="475401232"/>
        <c:axId val="1"/>
      </c:lineChart>
      <c:catAx>
        <c:axId val="475401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00"/>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5401232"/>
        <c:crosses val="autoZero"/>
        <c:crossBetween val="between"/>
      </c:valAx>
      <c:spPr>
        <a:solidFill>
          <a:srgbClr val="FFFFFF"/>
        </a:solidFill>
        <a:ln w="12700">
          <a:solidFill>
            <a:srgbClr val="808080"/>
          </a:solidFill>
          <a:prstDash val="solid"/>
        </a:ln>
      </c:spPr>
    </c:plotArea>
    <c:legend>
      <c:legendPos val="r"/>
      <c:layout>
        <c:manualLayout>
          <c:xMode val="edge"/>
          <c:yMode val="edge"/>
          <c:x val="0.14760147601476015"/>
          <c:y val="0.80889239970659599"/>
          <c:w val="0.75830258302583031"/>
          <c:h val="0.17777854938606505"/>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42038656799945"/>
          <c:y val="0.1152076325056535"/>
          <c:w val="0.77169121827558296"/>
          <c:h val="0.50230527772464928"/>
        </c:manualLayout>
      </c:layout>
      <c:barChart>
        <c:barDir val="col"/>
        <c:grouping val="clustered"/>
        <c:varyColors val="0"/>
        <c:ser>
          <c:idx val="0"/>
          <c:order val="0"/>
          <c:tx>
            <c:strRef>
              <c:f>'Figure 5.2.1'!$B$5</c:f>
              <c:strCache>
                <c:ptCount val="1"/>
                <c:pt idx="0">
                  <c:v>Credit portfolio, bln. tenge</c:v>
                </c:pt>
              </c:strCache>
            </c:strRef>
          </c:tx>
          <c:spPr>
            <a:solidFill>
              <a:srgbClr val="9999FF"/>
            </a:solidFill>
            <a:ln w="12700">
              <a:solidFill>
                <a:srgbClr val="000000"/>
              </a:solidFill>
              <a:prstDash val="solid"/>
            </a:ln>
          </c:spPr>
          <c:invertIfNegative val="0"/>
          <c:cat>
            <c:strRef>
              <c:f>'Figure 5.2.1'!$C$4:$G$4</c:f>
              <c:strCache>
                <c:ptCount val="5"/>
                <c:pt idx="0">
                  <c:v>01.01.2004</c:v>
                </c:pt>
                <c:pt idx="1">
                  <c:v> 01.01.2005</c:v>
                </c:pt>
                <c:pt idx="2">
                  <c:v>01.01.2006</c:v>
                </c:pt>
                <c:pt idx="3">
                  <c:v>01.01.2007</c:v>
                </c:pt>
                <c:pt idx="4">
                  <c:v>01.10.2007</c:v>
                </c:pt>
              </c:strCache>
            </c:strRef>
          </c:cat>
          <c:val>
            <c:numRef>
              <c:f>'Figure 5.2.1'!$C$5:$G$5</c:f>
              <c:numCache>
                <c:formatCode>#\ ##0.0</c:formatCode>
                <c:ptCount val="5"/>
                <c:pt idx="0">
                  <c:v>1086.5999999999999</c:v>
                </c:pt>
                <c:pt idx="1">
                  <c:v>1812.9</c:v>
                </c:pt>
                <c:pt idx="2">
                  <c:v>3062</c:v>
                </c:pt>
                <c:pt idx="3">
                  <c:v>5991.8</c:v>
                </c:pt>
                <c:pt idx="4">
                  <c:v>8701.6</c:v>
                </c:pt>
              </c:numCache>
            </c:numRef>
          </c:val>
          <c:extLst>
            <c:ext xmlns:c16="http://schemas.microsoft.com/office/drawing/2014/chart" uri="{C3380CC4-5D6E-409C-BE32-E72D297353CC}">
              <c16:uniqueId val="{00000000-A8F9-4F2C-8CE7-845EEC642B4B}"/>
            </c:ext>
          </c:extLst>
        </c:ser>
        <c:dLbls>
          <c:showLegendKey val="0"/>
          <c:showVal val="0"/>
          <c:showCatName val="0"/>
          <c:showSerName val="0"/>
          <c:showPercent val="0"/>
          <c:showBubbleSize val="0"/>
        </c:dLbls>
        <c:gapWidth val="150"/>
        <c:axId val="475406480"/>
        <c:axId val="1"/>
      </c:barChart>
      <c:lineChart>
        <c:grouping val="standard"/>
        <c:varyColors val="0"/>
        <c:ser>
          <c:idx val="1"/>
          <c:order val="1"/>
          <c:tx>
            <c:strRef>
              <c:f>'Figure 5.2.1'!$B$6</c:f>
              <c:strCache>
                <c:ptCount val="1"/>
                <c:pt idx="0">
                  <c:v>Increase, in % to the previous period (the right scale)</c:v>
                </c:pt>
              </c:strCache>
            </c:strRef>
          </c:tx>
          <c:spPr>
            <a:ln w="25400">
              <a:solidFill>
                <a:srgbClr val="FF00FF"/>
              </a:solidFill>
              <a:prstDash val="solid"/>
            </a:ln>
          </c:spPr>
          <c:marker>
            <c:symbol val="none"/>
          </c:marker>
          <c:cat>
            <c:strRef>
              <c:f>'Figure 5.2.1'!$C$4:$G$4</c:f>
              <c:strCache>
                <c:ptCount val="5"/>
                <c:pt idx="0">
                  <c:v>01.01.2004</c:v>
                </c:pt>
                <c:pt idx="1">
                  <c:v> 01.01.2005</c:v>
                </c:pt>
                <c:pt idx="2">
                  <c:v>01.01.2006</c:v>
                </c:pt>
                <c:pt idx="3">
                  <c:v>01.01.2007</c:v>
                </c:pt>
                <c:pt idx="4">
                  <c:v>01.10.2007</c:v>
                </c:pt>
              </c:strCache>
            </c:strRef>
          </c:cat>
          <c:val>
            <c:numRef>
              <c:f>'Figure 5.2.1'!$C$6:$G$6</c:f>
              <c:numCache>
                <c:formatCode>#\ ##0.0</c:formatCode>
                <c:ptCount val="5"/>
                <c:pt idx="0">
                  <c:v>51.463618622804574</c:v>
                </c:pt>
                <c:pt idx="1">
                  <c:v>66.841524019878563</c:v>
                </c:pt>
                <c:pt idx="2">
                  <c:v>68.900656406861913</c:v>
                </c:pt>
                <c:pt idx="3">
                  <c:v>95.682560418027435</c:v>
                </c:pt>
                <c:pt idx="4">
                  <c:v>45.225141026068968</c:v>
                </c:pt>
              </c:numCache>
            </c:numRef>
          </c:val>
          <c:smooth val="1"/>
          <c:extLst>
            <c:ext xmlns:c16="http://schemas.microsoft.com/office/drawing/2014/chart" uri="{C3380CC4-5D6E-409C-BE32-E72D297353CC}">
              <c16:uniqueId val="{00000001-A8F9-4F2C-8CE7-845EEC642B4B}"/>
            </c:ext>
          </c:extLst>
        </c:ser>
        <c:dLbls>
          <c:showLegendKey val="0"/>
          <c:showVal val="0"/>
          <c:showCatName val="0"/>
          <c:showSerName val="0"/>
          <c:showPercent val="0"/>
          <c:showBubbleSize val="0"/>
        </c:dLbls>
        <c:marker val="1"/>
        <c:smooth val="0"/>
        <c:axId val="3"/>
        <c:axId val="4"/>
      </c:lineChart>
      <c:catAx>
        <c:axId val="475406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540648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0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10"/>
      </c:valAx>
      <c:spPr>
        <a:solidFill>
          <a:srgbClr val="FFFFFF"/>
        </a:solidFill>
        <a:ln w="12700">
          <a:solidFill>
            <a:srgbClr val="808080"/>
          </a:solidFill>
          <a:prstDash val="solid"/>
        </a:ln>
      </c:spPr>
    </c:plotArea>
    <c:legend>
      <c:legendPos val="r"/>
      <c:layout>
        <c:manualLayout>
          <c:xMode val="edge"/>
          <c:yMode val="edge"/>
          <c:x val="6.8493303397241093E-2"/>
          <c:y val="0.80184512223934834"/>
          <c:w val="0.70319791487834193"/>
          <c:h val="0.18433221200904559"/>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4.0724026888639714E-2"/>
          <c:y val="0.28436084762118546"/>
          <c:w val="0.51810011986102744"/>
          <c:h val="0.43128061889213126"/>
        </c:manualLayout>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B2C1-4489-A5EC-8D8B9DAB99C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B2C1-4489-A5EC-8D8B9DAB99C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B2C1-4489-A5EC-8D8B9DAB99C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B2C1-4489-A5EC-8D8B9DAB99C2}"/>
              </c:ext>
            </c:extLst>
          </c:dPt>
          <c:dPt>
            <c:idx val="4"/>
            <c:bubble3D val="0"/>
            <c:explosion val="64"/>
            <c:spPr>
              <a:solidFill>
                <a:srgbClr val="660066"/>
              </a:solidFill>
              <a:ln w="12700">
                <a:solidFill>
                  <a:srgbClr val="000000"/>
                </a:solidFill>
                <a:prstDash val="solid"/>
              </a:ln>
            </c:spPr>
            <c:extLst>
              <c:ext xmlns:c16="http://schemas.microsoft.com/office/drawing/2014/chart" uri="{C3380CC4-5D6E-409C-BE32-E72D297353CC}">
                <c16:uniqueId val="{00000004-B2C1-4489-A5EC-8D8B9DAB99C2}"/>
              </c:ext>
            </c:extLst>
          </c:dPt>
          <c:dPt>
            <c:idx val="5"/>
            <c:bubble3D val="0"/>
            <c:explosion val="51"/>
            <c:spPr>
              <a:solidFill>
                <a:srgbClr val="FF8080"/>
              </a:solidFill>
              <a:ln w="12700">
                <a:solidFill>
                  <a:srgbClr val="000000"/>
                </a:solidFill>
                <a:prstDash val="solid"/>
              </a:ln>
            </c:spPr>
            <c:extLst>
              <c:ext xmlns:c16="http://schemas.microsoft.com/office/drawing/2014/chart" uri="{C3380CC4-5D6E-409C-BE32-E72D297353CC}">
                <c16:uniqueId val="{00000005-B2C1-4489-A5EC-8D8B9DAB99C2}"/>
              </c:ext>
            </c:extLst>
          </c:dPt>
          <c:dPt>
            <c:idx val="6"/>
            <c:bubble3D val="0"/>
            <c:explosion val="55"/>
            <c:spPr>
              <a:solidFill>
                <a:srgbClr val="0066CC"/>
              </a:solidFill>
              <a:ln w="12700">
                <a:solidFill>
                  <a:srgbClr val="000000"/>
                </a:solidFill>
                <a:prstDash val="solid"/>
              </a:ln>
            </c:spPr>
            <c:extLst>
              <c:ext xmlns:c16="http://schemas.microsoft.com/office/drawing/2014/chart" uri="{C3380CC4-5D6E-409C-BE32-E72D297353CC}">
                <c16:uniqueId val="{00000006-B2C1-4489-A5EC-8D8B9DAB99C2}"/>
              </c:ext>
            </c:extLst>
          </c:dPt>
          <c:dLbls>
            <c:dLbl>
              <c:idx val="0"/>
              <c:layout>
                <c:manualLayout>
                  <c:x val="6.1415319878944455E-2"/>
                  <c:y val="-0.12287134910159421"/>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C1-4489-A5EC-8D8B9DAB99C2}"/>
                </c:ext>
              </c:extLst>
            </c:dLbl>
            <c:dLbl>
              <c:idx val="1"/>
              <c:layout>
                <c:manualLayout>
                  <c:x val="-3.9639381724776684E-2"/>
                  <c:y val="0.12628243672925515"/>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2C1-4489-A5EC-8D8B9DAB99C2}"/>
                </c:ext>
              </c:extLst>
            </c:dLbl>
            <c:dLbl>
              <c:idx val="2"/>
              <c:layout>
                <c:manualLayout>
                  <c:x val="-6.1835537671491178E-2"/>
                  <c:y val="-9.3528340205035129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C1-4489-A5EC-8D8B9DAB99C2}"/>
                </c:ext>
              </c:extLst>
            </c:dLbl>
            <c:dLbl>
              <c:idx val="3"/>
              <c:layout>
                <c:manualLayout>
                  <c:x val="-3.7994630705511796E-2"/>
                  <c:y val="-0.11409694340965934"/>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C1-4489-A5EC-8D8B9DAB99C2}"/>
                </c:ext>
              </c:extLst>
            </c:dLbl>
            <c:dLbl>
              <c:idx val="4"/>
              <c:layout>
                <c:manualLayout>
                  <c:x val="-2.3442264485985274E-2"/>
                  <c:y val="-0.13688870297967878"/>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2C1-4489-A5EC-8D8B9DAB99C2}"/>
                </c:ext>
              </c:extLst>
            </c:dLbl>
            <c:dLbl>
              <c:idx val="5"/>
              <c:layout>
                <c:manualLayout>
                  <c:xMode val="edge"/>
                  <c:yMode val="edge"/>
                  <c:x val="0.2491506228765572"/>
                  <c:y val="7.6009501187648459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2C1-4489-A5EC-8D8B9DAB99C2}"/>
                </c:ext>
              </c:extLst>
            </c:dLbl>
            <c:dLbl>
              <c:idx val="6"/>
              <c:layout>
                <c:manualLayout>
                  <c:xMode val="edge"/>
                  <c:yMode val="edge"/>
                  <c:x val="0.33069082672706684"/>
                  <c:y val="7.6009501187648459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2C1-4489-A5EC-8D8B9DAB99C2}"/>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5.2.2'!$B$5:$B$11</c:f>
              <c:strCache>
                <c:ptCount val="7"/>
                <c:pt idx="0">
                  <c:v>Standard</c:v>
                </c:pt>
                <c:pt idx="1">
                  <c:v>Doubtful  of  1 category</c:v>
                </c:pt>
                <c:pt idx="2">
                  <c:v>Doubtful  of  2 category</c:v>
                </c:pt>
                <c:pt idx="3">
                  <c:v>Doubtful  of  3 category</c:v>
                </c:pt>
                <c:pt idx="4">
                  <c:v>Doubtful  of  4 category</c:v>
                </c:pt>
                <c:pt idx="5">
                  <c:v>Doubtful  of  5 category</c:v>
                </c:pt>
                <c:pt idx="6">
                  <c:v>Loss</c:v>
                </c:pt>
              </c:strCache>
            </c:strRef>
          </c:cat>
          <c:val>
            <c:numRef>
              <c:f>'Figure 5.2.2'!$C$5:$C$11</c:f>
              <c:numCache>
                <c:formatCode>General</c:formatCode>
                <c:ptCount val="7"/>
                <c:pt idx="0">
                  <c:v>40.299999999999997</c:v>
                </c:pt>
                <c:pt idx="1">
                  <c:v>45.9</c:v>
                </c:pt>
                <c:pt idx="2">
                  <c:v>6.6</c:v>
                </c:pt>
                <c:pt idx="3">
                  <c:v>4.8</c:v>
                </c:pt>
                <c:pt idx="4">
                  <c:v>0.7</c:v>
                </c:pt>
                <c:pt idx="5">
                  <c:v>0.5</c:v>
                </c:pt>
                <c:pt idx="6">
                  <c:v>1.2</c:v>
                </c:pt>
              </c:numCache>
            </c:numRef>
          </c:val>
          <c:extLst>
            <c:ext xmlns:c16="http://schemas.microsoft.com/office/drawing/2014/chart" uri="{C3380CC4-5D6E-409C-BE32-E72D297353CC}">
              <c16:uniqueId val="{00000007-B2C1-4489-A5EC-8D8B9DAB99C2}"/>
            </c:ext>
          </c:extLst>
        </c:ser>
        <c:dLbls>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wMode val="edge"/>
          <c:hMode val="edge"/>
          <c:x val="0.61312288452631203"/>
          <c:y val="2.3696682464454975E-2"/>
          <c:w val="0.98190164012303893"/>
          <c:h val="0.97156597131519684"/>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669338554732908E-2"/>
          <c:y val="0.11872199059106821"/>
          <c:w val="0.87468885761488102"/>
          <c:h val="0.67123586988027018"/>
        </c:manualLayout>
      </c:layout>
      <c:barChart>
        <c:barDir val="col"/>
        <c:grouping val="clustered"/>
        <c:varyColors val="0"/>
        <c:ser>
          <c:idx val="2"/>
          <c:order val="0"/>
          <c:tx>
            <c:strRef>
              <c:f>'Figure 1.1.7'!$D$5</c:f>
              <c:strCache>
                <c:ptCount val="1"/>
                <c:pt idx="0">
                  <c:v>Eastern Europe</c:v>
                </c:pt>
              </c:strCache>
            </c:strRef>
          </c:tx>
          <c:spPr>
            <a:solidFill>
              <a:srgbClr val="FFFF99"/>
            </a:solidFill>
            <a:ln w="12700">
              <a:solidFill>
                <a:srgbClr val="000000"/>
              </a:solidFill>
              <a:prstDash val="solid"/>
            </a:ln>
          </c:spPr>
          <c:invertIfNegative val="0"/>
          <c:cat>
            <c:strRef>
              <c:f>'Figure 1.1.7'!$B$6:$B$8</c:f>
              <c:strCache>
                <c:ptCount val="3"/>
                <c:pt idx="0">
                  <c:v>March</c:v>
                </c:pt>
                <c:pt idx="1">
                  <c:v>June</c:v>
                </c:pt>
                <c:pt idx="2">
                  <c:v>September</c:v>
                </c:pt>
              </c:strCache>
            </c:strRef>
          </c:cat>
          <c:val>
            <c:numRef>
              <c:f>'Figure 1.1.7'!$D$6:$D$8</c:f>
              <c:numCache>
                <c:formatCode>0.0</c:formatCode>
                <c:ptCount val="3"/>
                <c:pt idx="0">
                  <c:v>3.69</c:v>
                </c:pt>
                <c:pt idx="1">
                  <c:v>4.4779999999999998</c:v>
                </c:pt>
                <c:pt idx="2">
                  <c:v>5.0939999999999994</c:v>
                </c:pt>
              </c:numCache>
            </c:numRef>
          </c:val>
          <c:extLst>
            <c:ext xmlns:c16="http://schemas.microsoft.com/office/drawing/2014/chart" uri="{C3380CC4-5D6E-409C-BE32-E72D297353CC}">
              <c16:uniqueId val="{00000000-DE65-4948-B77B-BFC6CE7F2635}"/>
            </c:ext>
          </c:extLst>
        </c:ser>
        <c:ser>
          <c:idx val="8"/>
          <c:order val="1"/>
          <c:tx>
            <c:strRef>
              <c:f>'Figure 1.1.7'!$C$5</c:f>
              <c:strCache>
                <c:ptCount val="1"/>
                <c:pt idx="0">
                  <c:v>CIS</c:v>
                </c:pt>
              </c:strCache>
            </c:strRef>
          </c:tx>
          <c:spPr>
            <a:solidFill>
              <a:srgbClr val="FF00FF"/>
            </a:solidFill>
            <a:ln w="12700">
              <a:solidFill>
                <a:srgbClr val="000000"/>
              </a:solidFill>
              <a:prstDash val="solid"/>
            </a:ln>
          </c:spPr>
          <c:invertIfNegative val="0"/>
          <c:cat>
            <c:strRef>
              <c:f>'Figure 1.1.7'!$B$6:$B$8</c:f>
              <c:strCache>
                <c:ptCount val="3"/>
                <c:pt idx="0">
                  <c:v>March</c:v>
                </c:pt>
                <c:pt idx="1">
                  <c:v>June</c:v>
                </c:pt>
                <c:pt idx="2">
                  <c:v>September</c:v>
                </c:pt>
              </c:strCache>
            </c:strRef>
          </c:cat>
          <c:val>
            <c:numRef>
              <c:f>'Figure 1.1.7'!$C$6:$C$8</c:f>
              <c:numCache>
                <c:formatCode>0.0</c:formatCode>
                <c:ptCount val="3"/>
                <c:pt idx="0">
                  <c:v>9.5559156639190341</c:v>
                </c:pt>
                <c:pt idx="1">
                  <c:v>9.426951723414712</c:v>
                </c:pt>
                <c:pt idx="2">
                  <c:v>12.344819708477276</c:v>
                </c:pt>
              </c:numCache>
            </c:numRef>
          </c:val>
          <c:extLst>
            <c:ext xmlns:c16="http://schemas.microsoft.com/office/drawing/2014/chart" uri="{C3380CC4-5D6E-409C-BE32-E72D297353CC}">
              <c16:uniqueId val="{00000001-DE65-4948-B77B-BFC6CE7F2635}"/>
            </c:ext>
          </c:extLst>
        </c:ser>
        <c:ser>
          <c:idx val="0"/>
          <c:order val="2"/>
          <c:tx>
            <c:strRef>
              <c:f>'Figure 1.1.7'!$E$5</c:f>
              <c:strCache>
                <c:ptCount val="1"/>
                <c:pt idx="0">
                  <c:v>Kazakhstan</c:v>
                </c:pt>
              </c:strCache>
            </c:strRef>
          </c:tx>
          <c:spPr>
            <a:solidFill>
              <a:srgbClr val="00CCFF"/>
            </a:solidFill>
            <a:ln w="12700">
              <a:solidFill>
                <a:srgbClr val="000000"/>
              </a:solidFill>
              <a:prstDash val="solid"/>
            </a:ln>
          </c:spPr>
          <c:invertIfNegative val="0"/>
          <c:cat>
            <c:strRef>
              <c:f>'Figure 1.1.7'!$B$6:$B$8</c:f>
              <c:strCache>
                <c:ptCount val="3"/>
                <c:pt idx="0">
                  <c:v>March</c:v>
                </c:pt>
                <c:pt idx="1">
                  <c:v>June</c:v>
                </c:pt>
                <c:pt idx="2">
                  <c:v>September</c:v>
                </c:pt>
              </c:strCache>
            </c:strRef>
          </c:cat>
          <c:val>
            <c:numRef>
              <c:f>'Figure 1.1.7'!$E$6:$E$8</c:f>
              <c:numCache>
                <c:formatCode>0.0</c:formatCode>
                <c:ptCount val="3"/>
                <c:pt idx="0">
                  <c:v>7.8</c:v>
                </c:pt>
                <c:pt idx="1">
                  <c:v>8.0999999999999943</c:v>
                </c:pt>
                <c:pt idx="2">
                  <c:v>11.2</c:v>
                </c:pt>
              </c:numCache>
            </c:numRef>
          </c:val>
          <c:extLst>
            <c:ext xmlns:c16="http://schemas.microsoft.com/office/drawing/2014/chart" uri="{C3380CC4-5D6E-409C-BE32-E72D297353CC}">
              <c16:uniqueId val="{00000002-DE65-4948-B77B-BFC6CE7F2635}"/>
            </c:ext>
          </c:extLst>
        </c:ser>
        <c:ser>
          <c:idx val="1"/>
          <c:order val="3"/>
          <c:tx>
            <c:strRef>
              <c:f>'Figure 1.1.7'!$F$5</c:f>
              <c:strCache>
                <c:ptCount val="1"/>
                <c:pt idx="0">
                  <c:v>Russia </c:v>
                </c:pt>
              </c:strCache>
            </c:strRef>
          </c:tx>
          <c:spPr>
            <a:solidFill>
              <a:srgbClr val="993366"/>
            </a:solidFill>
            <a:ln w="12700">
              <a:solidFill>
                <a:srgbClr val="000000"/>
              </a:solidFill>
              <a:prstDash val="solid"/>
            </a:ln>
          </c:spPr>
          <c:invertIfNegative val="0"/>
          <c:cat>
            <c:strRef>
              <c:f>'Figure 1.1.7'!$B$6:$B$8</c:f>
              <c:strCache>
                <c:ptCount val="3"/>
                <c:pt idx="0">
                  <c:v>March</c:v>
                </c:pt>
                <c:pt idx="1">
                  <c:v>June</c:v>
                </c:pt>
                <c:pt idx="2">
                  <c:v>September</c:v>
                </c:pt>
              </c:strCache>
            </c:strRef>
          </c:cat>
          <c:val>
            <c:numRef>
              <c:f>'Figure 1.1.7'!$F$6:$F$8</c:f>
              <c:numCache>
                <c:formatCode>0.0</c:formatCode>
                <c:ptCount val="3"/>
                <c:pt idx="0">
                  <c:v>7.3668377760488255</c:v>
                </c:pt>
                <c:pt idx="1">
                  <c:v>8.4828484049662904</c:v>
                </c:pt>
                <c:pt idx="2">
                  <c:v>9.3493235155376482</c:v>
                </c:pt>
              </c:numCache>
            </c:numRef>
          </c:val>
          <c:extLst>
            <c:ext xmlns:c16="http://schemas.microsoft.com/office/drawing/2014/chart" uri="{C3380CC4-5D6E-409C-BE32-E72D297353CC}">
              <c16:uniqueId val="{00000003-DE65-4948-B77B-BFC6CE7F2635}"/>
            </c:ext>
          </c:extLst>
        </c:ser>
        <c:ser>
          <c:idx val="3"/>
          <c:order val="4"/>
          <c:tx>
            <c:strRef>
              <c:f>'Figure 1.1.7'!$G$5</c:f>
              <c:strCache>
                <c:ptCount val="1"/>
                <c:pt idx="0">
                  <c:v>Ukraine</c:v>
                </c:pt>
              </c:strCache>
            </c:strRef>
          </c:tx>
          <c:spPr>
            <a:solidFill>
              <a:srgbClr val="008000"/>
            </a:solidFill>
            <a:ln w="12700">
              <a:solidFill>
                <a:srgbClr val="000000"/>
              </a:solidFill>
              <a:prstDash val="solid"/>
            </a:ln>
          </c:spPr>
          <c:invertIfNegative val="0"/>
          <c:cat>
            <c:strRef>
              <c:f>'Figure 1.1.7'!$B$6:$B$8</c:f>
              <c:strCache>
                <c:ptCount val="3"/>
                <c:pt idx="0">
                  <c:v>March</c:v>
                </c:pt>
                <c:pt idx="1">
                  <c:v>June</c:v>
                </c:pt>
                <c:pt idx="2">
                  <c:v>September</c:v>
                </c:pt>
              </c:strCache>
            </c:strRef>
          </c:cat>
          <c:val>
            <c:numRef>
              <c:f>'Figure 1.1.7'!$G$6:$G$8</c:f>
              <c:numCache>
                <c:formatCode>0.0</c:formatCode>
                <c:ptCount val="3"/>
                <c:pt idx="0">
                  <c:v>10.1</c:v>
                </c:pt>
                <c:pt idx="1">
                  <c:v>13</c:v>
                </c:pt>
                <c:pt idx="2">
                  <c:v>14.4</c:v>
                </c:pt>
              </c:numCache>
            </c:numRef>
          </c:val>
          <c:extLst>
            <c:ext xmlns:c16="http://schemas.microsoft.com/office/drawing/2014/chart" uri="{C3380CC4-5D6E-409C-BE32-E72D297353CC}">
              <c16:uniqueId val="{00000004-DE65-4948-B77B-BFC6CE7F2635}"/>
            </c:ext>
          </c:extLst>
        </c:ser>
        <c:dLbls>
          <c:showLegendKey val="0"/>
          <c:showVal val="0"/>
          <c:showCatName val="0"/>
          <c:showSerName val="0"/>
          <c:showPercent val="0"/>
          <c:showBubbleSize val="0"/>
        </c:dLbls>
        <c:gapWidth val="150"/>
        <c:axId val="470574208"/>
        <c:axId val="1"/>
      </c:barChart>
      <c:catAx>
        <c:axId val="470574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8"/>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0574208"/>
        <c:crosses val="autoZero"/>
        <c:crossBetween val="between"/>
      </c:valAx>
      <c:spPr>
        <a:solidFill>
          <a:srgbClr val="FFFFFF"/>
        </a:solidFill>
        <a:ln w="12700">
          <a:solidFill>
            <a:srgbClr val="808080"/>
          </a:solidFill>
          <a:prstDash val="solid"/>
        </a:ln>
      </c:spPr>
    </c:plotArea>
    <c:legend>
      <c:legendPos val="r"/>
      <c:layout>
        <c:manualLayout>
          <c:xMode val="edge"/>
          <c:yMode val="edge"/>
          <c:x val="0.1453637643027596"/>
          <c:y val="0.88128246861831394"/>
          <c:w val="0.71930000611882761"/>
          <c:h val="9.1324608146975544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verticalDpi="300"/>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14018691588785"/>
          <c:y val="6.8493456110231651E-2"/>
          <c:w val="0.85747663551401865"/>
          <c:h val="0.65753717865822392"/>
        </c:manualLayout>
      </c:layout>
      <c:barChart>
        <c:barDir val="col"/>
        <c:grouping val="stacked"/>
        <c:varyColors val="0"/>
        <c:ser>
          <c:idx val="0"/>
          <c:order val="0"/>
          <c:tx>
            <c:strRef>
              <c:f>'Figure 5.2.3'!$B$5</c:f>
              <c:strCache>
                <c:ptCount val="1"/>
                <c:pt idx="0">
                  <c:v>Standard</c:v>
                </c:pt>
              </c:strCache>
            </c:strRef>
          </c:tx>
          <c:spPr>
            <a:solidFill>
              <a:srgbClr val="9999FF"/>
            </a:solidFill>
            <a:ln w="12700">
              <a:solidFill>
                <a:srgbClr val="000000"/>
              </a:solidFill>
              <a:prstDash val="solid"/>
            </a:ln>
          </c:spPr>
          <c:invertIfNegative val="0"/>
          <c:cat>
            <c:strRef>
              <c:f>'Figure 5.2.3'!$C$4:$F$4</c:f>
              <c:strCache>
                <c:ptCount val="4"/>
                <c:pt idx="0">
                  <c:v>01.01.2006</c:v>
                </c:pt>
                <c:pt idx="1">
                  <c:v>01.10.2006</c:v>
                </c:pt>
                <c:pt idx="2">
                  <c:v>01.01.2007</c:v>
                </c:pt>
                <c:pt idx="3">
                  <c:v>01.10.2007</c:v>
                </c:pt>
              </c:strCache>
            </c:strRef>
          </c:cat>
          <c:val>
            <c:numRef>
              <c:f>'Figure 5.2.3'!$C$5:$F$5</c:f>
              <c:numCache>
                <c:formatCode>#\ ##0.0</c:formatCode>
                <c:ptCount val="4"/>
                <c:pt idx="0">
                  <c:v>58.168018315331274</c:v>
                </c:pt>
                <c:pt idx="1">
                  <c:v>58.48631297444765</c:v>
                </c:pt>
                <c:pt idx="2">
                  <c:v>52.645130628425527</c:v>
                </c:pt>
                <c:pt idx="3">
                  <c:v>40.291579917215095</c:v>
                </c:pt>
              </c:numCache>
            </c:numRef>
          </c:val>
          <c:extLst>
            <c:ext xmlns:c16="http://schemas.microsoft.com/office/drawing/2014/chart" uri="{C3380CC4-5D6E-409C-BE32-E72D297353CC}">
              <c16:uniqueId val="{00000000-6162-46AB-A788-6183000AC3D0}"/>
            </c:ext>
          </c:extLst>
        </c:ser>
        <c:ser>
          <c:idx val="1"/>
          <c:order val="1"/>
          <c:tx>
            <c:strRef>
              <c:f>'Figure 5.2.3'!$B$6</c:f>
              <c:strCache>
                <c:ptCount val="1"/>
                <c:pt idx="0">
                  <c:v>Doubtful</c:v>
                </c:pt>
              </c:strCache>
            </c:strRef>
          </c:tx>
          <c:spPr>
            <a:solidFill>
              <a:srgbClr val="993366"/>
            </a:solidFill>
            <a:ln w="12700">
              <a:solidFill>
                <a:srgbClr val="000000"/>
              </a:solidFill>
              <a:prstDash val="solid"/>
            </a:ln>
          </c:spPr>
          <c:invertIfNegative val="0"/>
          <c:cat>
            <c:strRef>
              <c:f>'Figure 5.2.3'!$C$4:$F$4</c:f>
              <c:strCache>
                <c:ptCount val="4"/>
                <c:pt idx="0">
                  <c:v>01.01.2006</c:v>
                </c:pt>
                <c:pt idx="1">
                  <c:v>01.10.2006</c:v>
                </c:pt>
                <c:pt idx="2">
                  <c:v>01.01.2007</c:v>
                </c:pt>
                <c:pt idx="3">
                  <c:v>01.10.2007</c:v>
                </c:pt>
              </c:strCache>
            </c:strRef>
          </c:cat>
          <c:val>
            <c:numRef>
              <c:f>'Figure 5.2.3'!$C$6:$F$6</c:f>
              <c:numCache>
                <c:formatCode>#\ ##0.0</c:formatCode>
                <c:ptCount val="4"/>
                <c:pt idx="0">
                  <c:v>39.594318972625231</c:v>
                </c:pt>
                <c:pt idx="1">
                  <c:v>39.166820573762287</c:v>
                </c:pt>
                <c:pt idx="2">
                  <c:v>45.786244518341277</c:v>
                </c:pt>
                <c:pt idx="3">
                  <c:v>58.512948574595569</c:v>
                </c:pt>
              </c:numCache>
            </c:numRef>
          </c:val>
          <c:extLst>
            <c:ext xmlns:c16="http://schemas.microsoft.com/office/drawing/2014/chart" uri="{C3380CC4-5D6E-409C-BE32-E72D297353CC}">
              <c16:uniqueId val="{00000001-6162-46AB-A788-6183000AC3D0}"/>
            </c:ext>
          </c:extLst>
        </c:ser>
        <c:ser>
          <c:idx val="2"/>
          <c:order val="2"/>
          <c:tx>
            <c:strRef>
              <c:f>'Figure 5.2.3'!$B$7</c:f>
              <c:strCache>
                <c:ptCount val="1"/>
                <c:pt idx="0">
                  <c:v>Loss</c:v>
                </c:pt>
              </c:strCache>
            </c:strRef>
          </c:tx>
          <c:spPr>
            <a:solidFill>
              <a:srgbClr val="FFFFCC"/>
            </a:solidFill>
            <a:ln w="12700">
              <a:solidFill>
                <a:srgbClr val="000000"/>
              </a:solidFill>
              <a:prstDash val="solid"/>
            </a:ln>
          </c:spPr>
          <c:invertIfNegative val="0"/>
          <c:cat>
            <c:strRef>
              <c:f>'Figure 5.2.3'!$C$4:$F$4</c:f>
              <c:strCache>
                <c:ptCount val="4"/>
                <c:pt idx="0">
                  <c:v>01.01.2006</c:v>
                </c:pt>
                <c:pt idx="1">
                  <c:v>01.10.2006</c:v>
                </c:pt>
                <c:pt idx="2">
                  <c:v>01.01.2007</c:v>
                </c:pt>
                <c:pt idx="3">
                  <c:v>01.10.2007</c:v>
                </c:pt>
              </c:strCache>
            </c:strRef>
          </c:cat>
          <c:val>
            <c:numRef>
              <c:f>'Figure 5.2.3'!$C$7:$F$7</c:f>
              <c:numCache>
                <c:formatCode>#\ ##0.0</c:formatCode>
                <c:ptCount val="4"/>
                <c:pt idx="0">
                  <c:v>2.2376627120434915</c:v>
                </c:pt>
                <c:pt idx="1">
                  <c:v>2.3468664517900604</c:v>
                </c:pt>
                <c:pt idx="2">
                  <c:v>1.5686248532331939</c:v>
                </c:pt>
                <c:pt idx="3">
                  <c:v>1.1954715081893366</c:v>
                </c:pt>
              </c:numCache>
            </c:numRef>
          </c:val>
          <c:extLst>
            <c:ext xmlns:c16="http://schemas.microsoft.com/office/drawing/2014/chart" uri="{C3380CC4-5D6E-409C-BE32-E72D297353CC}">
              <c16:uniqueId val="{00000002-6162-46AB-A788-6183000AC3D0}"/>
            </c:ext>
          </c:extLst>
        </c:ser>
        <c:dLbls>
          <c:showLegendKey val="0"/>
          <c:showVal val="0"/>
          <c:showCatName val="0"/>
          <c:showSerName val="0"/>
          <c:showPercent val="0"/>
          <c:showBubbleSize val="0"/>
        </c:dLbls>
        <c:gapWidth val="150"/>
        <c:overlap val="100"/>
        <c:axId val="475426816"/>
        <c:axId val="1"/>
      </c:barChart>
      <c:catAx>
        <c:axId val="475426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0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5426816"/>
        <c:crosses val="autoZero"/>
        <c:crossBetween val="between"/>
        <c:majorUnit val="20"/>
      </c:valAx>
      <c:spPr>
        <a:solidFill>
          <a:srgbClr val="FFFFFF"/>
        </a:solidFill>
        <a:ln w="12700">
          <a:solidFill>
            <a:srgbClr val="808080"/>
          </a:solidFill>
          <a:prstDash val="solid"/>
        </a:ln>
      </c:spPr>
    </c:plotArea>
    <c:legend>
      <c:legendPos val="b"/>
      <c:layout>
        <c:manualLayout>
          <c:xMode val="edge"/>
          <c:yMode val="edge"/>
          <c:x val="0.19626168224299065"/>
          <c:y val="0.89498115984036031"/>
          <c:w val="0.61682242990654201"/>
          <c:h val="9.1324608146975544E-2"/>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27920180686978"/>
          <c:y val="5.7471479404182395E-2"/>
          <c:w val="0.78604740421443975"/>
          <c:h val="0.64368056932684281"/>
        </c:manualLayout>
      </c:layout>
      <c:barChart>
        <c:barDir val="col"/>
        <c:grouping val="clustered"/>
        <c:varyColors val="0"/>
        <c:ser>
          <c:idx val="1"/>
          <c:order val="0"/>
          <c:tx>
            <c:strRef>
              <c:f>'Figure 5.2.4'!$B$5</c:f>
              <c:strCache>
                <c:ptCount val="1"/>
                <c:pt idx="0">
                  <c:v>Loans</c:v>
                </c:pt>
              </c:strCache>
            </c:strRef>
          </c:tx>
          <c:spPr>
            <a:solidFill>
              <a:srgbClr val="FF00FF"/>
            </a:solidFill>
            <a:ln w="12700">
              <a:solidFill>
                <a:srgbClr val="000000"/>
              </a:solidFill>
              <a:prstDash val="solid"/>
            </a:ln>
          </c:spPr>
          <c:invertIfNegative val="0"/>
          <c:cat>
            <c:numRef>
              <c:f>'Figure 5.2.4'!$C$4:$F$4</c:f>
              <c:numCache>
                <c:formatCode>m/d/yyyy</c:formatCode>
                <c:ptCount val="4"/>
                <c:pt idx="0">
                  <c:v>39083</c:v>
                </c:pt>
                <c:pt idx="1">
                  <c:v>39173</c:v>
                </c:pt>
                <c:pt idx="2">
                  <c:v>39264</c:v>
                </c:pt>
                <c:pt idx="3">
                  <c:v>39356</c:v>
                </c:pt>
              </c:numCache>
            </c:numRef>
          </c:cat>
          <c:val>
            <c:numRef>
              <c:f>'Figure 5.2.4'!$C$5:$F$5</c:f>
              <c:numCache>
                <c:formatCode>_-* #\ ##0.0_р_._-;\-* #\ ##0.0_р_._-;_-* "-"??_р_._-;_-@_-</c:formatCode>
                <c:ptCount val="4"/>
                <c:pt idx="0">
                  <c:v>5991.7678089999999</c:v>
                </c:pt>
                <c:pt idx="1">
                  <c:v>6573.8192499999996</c:v>
                </c:pt>
                <c:pt idx="2">
                  <c:v>8232.4717309999996</c:v>
                </c:pt>
                <c:pt idx="3">
                  <c:v>8701.6553960000001</c:v>
                </c:pt>
              </c:numCache>
            </c:numRef>
          </c:val>
          <c:extLst>
            <c:ext xmlns:c16="http://schemas.microsoft.com/office/drawing/2014/chart" uri="{C3380CC4-5D6E-409C-BE32-E72D297353CC}">
              <c16:uniqueId val="{00000000-A4D2-4F36-8E1D-88C992C44B8C}"/>
            </c:ext>
          </c:extLst>
        </c:ser>
        <c:ser>
          <c:idx val="0"/>
          <c:order val="1"/>
          <c:tx>
            <c:strRef>
              <c:f>'Figure 5.2.4'!$B$6</c:f>
              <c:strCache>
                <c:ptCount val="1"/>
                <c:pt idx="0">
                  <c:v>Nonperforming loans*</c:v>
                </c:pt>
              </c:strCache>
            </c:strRef>
          </c:tx>
          <c:spPr>
            <a:solidFill>
              <a:srgbClr val="0000FF"/>
            </a:solidFill>
            <a:ln w="12700">
              <a:solidFill>
                <a:srgbClr val="000000"/>
              </a:solidFill>
              <a:prstDash val="solid"/>
            </a:ln>
          </c:spPr>
          <c:invertIfNegative val="0"/>
          <c:cat>
            <c:numRef>
              <c:f>'Figure 5.2.4'!$C$4:$F$4</c:f>
              <c:numCache>
                <c:formatCode>m/d/yyyy</c:formatCode>
                <c:ptCount val="4"/>
                <c:pt idx="0">
                  <c:v>39083</c:v>
                </c:pt>
                <c:pt idx="1">
                  <c:v>39173</c:v>
                </c:pt>
                <c:pt idx="2">
                  <c:v>39264</c:v>
                </c:pt>
                <c:pt idx="3">
                  <c:v>39356</c:v>
                </c:pt>
              </c:numCache>
            </c:numRef>
          </c:cat>
          <c:val>
            <c:numRef>
              <c:f>'Figure 5.2.4'!$C$6:$F$6</c:f>
              <c:numCache>
                <c:formatCode>_-* #\ ##0.0_р_._-;\-* #\ ##0.0_р_._-;_-* "-"??_р_._-;_-@_-</c:formatCode>
                <c:ptCount val="4"/>
                <c:pt idx="0">
                  <c:v>290.633374</c:v>
                </c:pt>
                <c:pt idx="1">
                  <c:v>397.039987</c:v>
                </c:pt>
                <c:pt idx="2">
                  <c:v>386.90750600000001</c:v>
                </c:pt>
                <c:pt idx="3">
                  <c:v>784.35867199999996</c:v>
                </c:pt>
              </c:numCache>
            </c:numRef>
          </c:val>
          <c:extLst>
            <c:ext xmlns:c16="http://schemas.microsoft.com/office/drawing/2014/chart" uri="{C3380CC4-5D6E-409C-BE32-E72D297353CC}">
              <c16:uniqueId val="{00000001-A4D2-4F36-8E1D-88C992C44B8C}"/>
            </c:ext>
          </c:extLst>
        </c:ser>
        <c:dLbls>
          <c:showLegendKey val="0"/>
          <c:showVal val="0"/>
          <c:showCatName val="0"/>
          <c:showSerName val="0"/>
          <c:showPercent val="0"/>
          <c:showBubbleSize val="0"/>
        </c:dLbls>
        <c:gapWidth val="150"/>
        <c:axId val="475429112"/>
        <c:axId val="1"/>
      </c:barChart>
      <c:lineChart>
        <c:grouping val="standard"/>
        <c:varyColors val="0"/>
        <c:ser>
          <c:idx val="2"/>
          <c:order val="2"/>
          <c:tx>
            <c:strRef>
              <c:f>'Figure 5.2.4'!$B$7</c:f>
              <c:strCache>
                <c:ptCount val="1"/>
                <c:pt idx="0">
                  <c:v>Provisions  (right scale)</c:v>
                </c:pt>
              </c:strCache>
            </c:strRef>
          </c:tx>
          <c:spPr>
            <a:ln w="25400">
              <a:solidFill>
                <a:srgbClr val="333333"/>
              </a:solidFill>
              <a:prstDash val="solid"/>
            </a:ln>
          </c:spPr>
          <c:marker>
            <c:symbol val="triangle"/>
            <c:size val="5"/>
            <c:spPr>
              <a:solidFill>
                <a:srgbClr val="333333"/>
              </a:solidFill>
              <a:ln>
                <a:solidFill>
                  <a:srgbClr val="000000"/>
                </a:solidFill>
                <a:prstDash val="solid"/>
              </a:ln>
            </c:spPr>
          </c:marker>
          <c:cat>
            <c:numRef>
              <c:f>'Figure 5.2.4'!$C$4:$F$4</c:f>
              <c:numCache>
                <c:formatCode>m/d/yyyy</c:formatCode>
                <c:ptCount val="4"/>
                <c:pt idx="0">
                  <c:v>39083</c:v>
                </c:pt>
                <c:pt idx="1">
                  <c:v>39173</c:v>
                </c:pt>
                <c:pt idx="2">
                  <c:v>39264</c:v>
                </c:pt>
                <c:pt idx="3">
                  <c:v>39356</c:v>
                </c:pt>
              </c:numCache>
            </c:numRef>
          </c:cat>
          <c:val>
            <c:numRef>
              <c:f>'Figure 5.2.4'!$C$7:$F$7</c:f>
              <c:numCache>
                <c:formatCode>_-* #\ ##0.0_р_._-;\-* #\ ##0.0_р_._-;_-* "-"??_р_._-;_-@_-</c:formatCode>
                <c:ptCount val="4"/>
                <c:pt idx="0">
                  <c:v>299.14780500000001</c:v>
                </c:pt>
                <c:pt idx="1">
                  <c:v>333.301356</c:v>
                </c:pt>
                <c:pt idx="2">
                  <c:v>392.53880600000002</c:v>
                </c:pt>
                <c:pt idx="3">
                  <c:v>454.73359900000003</c:v>
                </c:pt>
              </c:numCache>
            </c:numRef>
          </c:val>
          <c:smooth val="0"/>
          <c:extLst>
            <c:ext xmlns:c16="http://schemas.microsoft.com/office/drawing/2014/chart" uri="{C3380CC4-5D6E-409C-BE32-E72D297353CC}">
              <c16:uniqueId val="{00000002-A4D2-4F36-8E1D-88C992C44B8C}"/>
            </c:ext>
          </c:extLst>
        </c:ser>
        <c:dLbls>
          <c:showLegendKey val="0"/>
          <c:showVal val="0"/>
          <c:showCatName val="0"/>
          <c:showSerName val="0"/>
          <c:showPercent val="0"/>
          <c:showBubbleSize val="0"/>
        </c:dLbls>
        <c:marker val="1"/>
        <c:smooth val="0"/>
        <c:axId val="3"/>
        <c:axId val="4"/>
      </c:lineChart>
      <c:catAx>
        <c:axId val="475429112"/>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5429112"/>
        <c:crosses val="autoZero"/>
        <c:crossBetween val="between"/>
        <c:majorUnit val="3000"/>
      </c:valAx>
      <c:catAx>
        <c:axId val="3"/>
        <c:scaling>
          <c:orientation val="minMax"/>
        </c:scaling>
        <c:delete val="1"/>
        <c:axPos val="b"/>
        <c:numFmt formatCode="m/d/yyyy"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100"/>
      </c:valAx>
      <c:spPr>
        <a:noFill/>
        <a:ln w="25400">
          <a:noFill/>
        </a:ln>
      </c:spPr>
    </c:plotArea>
    <c:legend>
      <c:legendPos val="r"/>
      <c:layout>
        <c:manualLayout>
          <c:xMode val="edge"/>
          <c:yMode val="edge"/>
          <c:x val="8.3721025300946245E-2"/>
          <c:y val="0.84674646322162062"/>
          <c:w val="0.78139623614216491"/>
          <c:h val="0.14176298253031658"/>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78520286396182"/>
          <c:y val="8.2417582417582416E-2"/>
          <c:w val="0.85680190930787592"/>
          <c:h val="0.63186813186813184"/>
        </c:manualLayout>
      </c:layout>
      <c:barChart>
        <c:barDir val="col"/>
        <c:grouping val="clustered"/>
        <c:varyColors val="0"/>
        <c:ser>
          <c:idx val="0"/>
          <c:order val="0"/>
          <c:tx>
            <c:strRef>
              <c:f>'Figure 5.2.5'!$B$6</c:f>
              <c:strCache>
                <c:ptCount val="1"/>
                <c:pt idx="0">
                  <c:v>Overdue indebtedness</c:v>
                </c:pt>
              </c:strCache>
            </c:strRef>
          </c:tx>
          <c:spPr>
            <a:solidFill>
              <a:srgbClr val="9999FF"/>
            </a:solidFill>
            <a:ln w="12700">
              <a:solidFill>
                <a:srgbClr val="000000"/>
              </a:solidFill>
              <a:prstDash val="solid"/>
            </a:ln>
          </c:spPr>
          <c:invertIfNegative val="0"/>
          <c:cat>
            <c:strRef>
              <c:f>'Figure 5.2.5'!$C$5:$F$5</c:f>
              <c:strCache>
                <c:ptCount val="4"/>
                <c:pt idx="0">
                  <c:v>01.01.2007</c:v>
                </c:pt>
                <c:pt idx="1">
                  <c:v>01.04.2007</c:v>
                </c:pt>
                <c:pt idx="2">
                  <c:v>01.07.2007</c:v>
                </c:pt>
                <c:pt idx="3">
                  <c:v>01.10.2007</c:v>
                </c:pt>
              </c:strCache>
            </c:strRef>
          </c:cat>
          <c:val>
            <c:numRef>
              <c:f>'Figure 5.2.5'!$C$6:$F$6</c:f>
              <c:numCache>
                <c:formatCode>0.00</c:formatCode>
                <c:ptCount val="4"/>
                <c:pt idx="0">
                  <c:v>1.3405260444063378</c:v>
                </c:pt>
                <c:pt idx="1">
                  <c:v>1.1944552628215328</c:v>
                </c:pt>
                <c:pt idx="2">
                  <c:v>0.88634787199125353</c:v>
                </c:pt>
                <c:pt idx="3">
                  <c:v>1.0112024780991453</c:v>
                </c:pt>
              </c:numCache>
            </c:numRef>
          </c:val>
          <c:extLst>
            <c:ext xmlns:c16="http://schemas.microsoft.com/office/drawing/2014/chart" uri="{C3380CC4-5D6E-409C-BE32-E72D297353CC}">
              <c16:uniqueId val="{00000000-9B72-4458-9388-030DEC86BAF6}"/>
            </c:ext>
          </c:extLst>
        </c:ser>
        <c:dLbls>
          <c:showLegendKey val="0"/>
          <c:showVal val="0"/>
          <c:showCatName val="0"/>
          <c:showSerName val="0"/>
          <c:showPercent val="0"/>
          <c:showBubbleSize val="0"/>
        </c:dLbls>
        <c:gapWidth val="150"/>
        <c:axId val="475375320"/>
        <c:axId val="1"/>
      </c:barChart>
      <c:catAx>
        <c:axId val="475375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5375320"/>
        <c:crosses val="autoZero"/>
        <c:crossBetween val="between"/>
      </c:valAx>
      <c:spPr>
        <a:solidFill>
          <a:srgbClr val="FFFFFF"/>
        </a:solidFill>
        <a:ln w="12700">
          <a:solidFill>
            <a:srgbClr val="808080"/>
          </a:solidFill>
          <a:prstDash val="solid"/>
        </a:ln>
      </c:spPr>
    </c:plotArea>
    <c:legend>
      <c:legendPos val="r"/>
      <c:layout>
        <c:manualLayout>
          <c:xMode val="edge"/>
          <c:yMode val="edge"/>
          <c:x val="0.26014319809069214"/>
          <c:y val="0.86263736263736268"/>
          <c:w val="0.55131264916467781"/>
          <c:h val="0.10989010989010989"/>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41521113006147"/>
          <c:y val="7.6923462156761602E-2"/>
          <c:w val="0.86556703452866413"/>
          <c:h val="0.76410639075716524"/>
        </c:manualLayout>
      </c:layout>
      <c:barChart>
        <c:barDir val="col"/>
        <c:grouping val="clustered"/>
        <c:varyColors val="0"/>
        <c:ser>
          <c:idx val="0"/>
          <c:order val="0"/>
          <c:tx>
            <c:v>Покрытие</c:v>
          </c:tx>
          <c:spPr>
            <a:solidFill>
              <a:srgbClr val="9999FF"/>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01.01.2006</c:v>
              </c:pt>
              <c:pt idx="1">
                <c:v>01.10.2006</c:v>
              </c:pt>
              <c:pt idx="2">
                <c:v>01.01.2007</c:v>
              </c:pt>
              <c:pt idx="3">
                <c:v>01.10.2007</c:v>
              </c:pt>
            </c:strLit>
          </c:cat>
          <c:val>
            <c:numLit>
              <c:formatCode>General</c:formatCode>
              <c:ptCount val="4"/>
              <c:pt idx="0">
                <c:v>195.38583482297332</c:v>
              </c:pt>
              <c:pt idx="1">
                <c:v>243.67680741452889</c:v>
              </c:pt>
              <c:pt idx="2">
                <c:v>200.43112253050256</c:v>
              </c:pt>
              <c:pt idx="3">
                <c:v>137.6648044865876</c:v>
              </c:pt>
            </c:numLit>
          </c:val>
          <c:extLst>
            <c:ext xmlns:c16="http://schemas.microsoft.com/office/drawing/2014/chart" uri="{C3380CC4-5D6E-409C-BE32-E72D297353CC}">
              <c16:uniqueId val="{00000000-1F47-4790-B6F3-D43E00F04237}"/>
            </c:ext>
          </c:extLst>
        </c:ser>
        <c:dLbls>
          <c:showLegendKey val="0"/>
          <c:showVal val="0"/>
          <c:showCatName val="0"/>
          <c:showSerName val="0"/>
          <c:showPercent val="0"/>
          <c:showBubbleSize val="0"/>
        </c:dLbls>
        <c:gapWidth val="150"/>
        <c:axId val="475375648"/>
        <c:axId val="1"/>
      </c:barChart>
      <c:catAx>
        <c:axId val="475375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250"/>
          <c:min val="5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53756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356415478615074E-2"/>
          <c:y val="6.8493456110231651E-2"/>
          <c:w val="0.89613034623217924"/>
          <c:h val="0.41096073666138994"/>
        </c:manualLayout>
      </c:layout>
      <c:barChart>
        <c:barDir val="col"/>
        <c:grouping val="clustered"/>
        <c:varyColors val="0"/>
        <c:ser>
          <c:idx val="0"/>
          <c:order val="0"/>
          <c:tx>
            <c:strRef>
              <c:f>'Figure 5.2.7'!$C$5</c:f>
              <c:strCache>
                <c:ptCount val="1"/>
                <c:pt idx="0">
                  <c:v>01.07.2007</c:v>
                </c:pt>
              </c:strCache>
            </c:strRef>
          </c:tx>
          <c:spPr>
            <a:solidFill>
              <a:srgbClr val="9999FF"/>
            </a:solidFill>
            <a:ln w="12700">
              <a:solidFill>
                <a:srgbClr val="000000"/>
              </a:solidFill>
              <a:prstDash val="solid"/>
            </a:ln>
          </c:spPr>
          <c:invertIfNegative val="0"/>
          <c:cat>
            <c:strRef>
              <c:f>'Figure 5.2.7'!$B$6:$B$12</c:f>
              <c:strCache>
                <c:ptCount val="7"/>
                <c:pt idx="0">
                  <c:v>Trade</c:v>
                </c:pt>
                <c:pt idx="1">
                  <c:v>Industry</c:v>
                </c:pt>
                <c:pt idx="2">
                  <c:v>Agriculture</c:v>
                </c:pt>
                <c:pt idx="3">
                  <c:v>Construction</c:v>
                </c:pt>
                <c:pt idx="4">
                  <c:v>Transport</c:v>
                </c:pt>
                <c:pt idx="5">
                  <c:v>Communication</c:v>
                </c:pt>
                <c:pt idx="6">
                  <c:v>Others</c:v>
                </c:pt>
              </c:strCache>
            </c:strRef>
          </c:cat>
          <c:val>
            <c:numRef>
              <c:f>'Figure 5.2.7'!$C$6:$C$12</c:f>
              <c:numCache>
                <c:formatCode>_-* #\ ##0.0_р_._-;\-* #\ ##0.0_р_._-;_-* "-"??_р_._-;_-@_-</c:formatCode>
                <c:ptCount val="7"/>
                <c:pt idx="0">
                  <c:v>4.9140872783091902</c:v>
                </c:pt>
                <c:pt idx="1">
                  <c:v>5.7540432769280105</c:v>
                </c:pt>
                <c:pt idx="2">
                  <c:v>8.6413028589627316</c:v>
                </c:pt>
                <c:pt idx="3">
                  <c:v>4.7068838263788697</c:v>
                </c:pt>
                <c:pt idx="4">
                  <c:v>6.0572029887857077</c:v>
                </c:pt>
                <c:pt idx="5">
                  <c:v>2.5965676337039794</c:v>
                </c:pt>
                <c:pt idx="6">
                  <c:v>4.4752636511595272</c:v>
                </c:pt>
              </c:numCache>
            </c:numRef>
          </c:val>
          <c:extLst>
            <c:ext xmlns:c16="http://schemas.microsoft.com/office/drawing/2014/chart" uri="{C3380CC4-5D6E-409C-BE32-E72D297353CC}">
              <c16:uniqueId val="{00000000-87AF-4D87-8AD5-4E5C92740910}"/>
            </c:ext>
          </c:extLst>
        </c:ser>
        <c:ser>
          <c:idx val="1"/>
          <c:order val="1"/>
          <c:tx>
            <c:strRef>
              <c:f>'Figure 5.2.7'!$D$5</c:f>
              <c:strCache>
                <c:ptCount val="1"/>
                <c:pt idx="0">
                  <c:v>01.10.2007</c:v>
                </c:pt>
              </c:strCache>
            </c:strRef>
          </c:tx>
          <c:spPr>
            <a:solidFill>
              <a:srgbClr val="993366"/>
            </a:solidFill>
            <a:ln w="12700">
              <a:solidFill>
                <a:srgbClr val="000000"/>
              </a:solidFill>
              <a:prstDash val="solid"/>
            </a:ln>
          </c:spPr>
          <c:invertIfNegative val="0"/>
          <c:cat>
            <c:strRef>
              <c:f>'Figure 5.2.7'!$B$6:$B$12</c:f>
              <c:strCache>
                <c:ptCount val="7"/>
                <c:pt idx="0">
                  <c:v>Trade</c:v>
                </c:pt>
                <c:pt idx="1">
                  <c:v>Industry</c:v>
                </c:pt>
                <c:pt idx="2">
                  <c:v>Agriculture</c:v>
                </c:pt>
                <c:pt idx="3">
                  <c:v>Construction</c:v>
                </c:pt>
                <c:pt idx="4">
                  <c:v>Transport</c:v>
                </c:pt>
                <c:pt idx="5">
                  <c:v>Communication</c:v>
                </c:pt>
                <c:pt idx="6">
                  <c:v>Others</c:v>
                </c:pt>
              </c:strCache>
            </c:strRef>
          </c:cat>
          <c:val>
            <c:numRef>
              <c:f>'Figure 5.2.7'!$D$6:$D$12</c:f>
              <c:numCache>
                <c:formatCode>_-* #\ ##0.0_р_._-;\-* #\ ##0.0_р_._-;_-* "-"??_р_._-;_-@_-</c:formatCode>
                <c:ptCount val="7"/>
                <c:pt idx="0">
                  <c:v>5.1573214990353184</c:v>
                </c:pt>
                <c:pt idx="1">
                  <c:v>5.9200120095796231</c:v>
                </c:pt>
                <c:pt idx="2">
                  <c:v>7.3610590919679835</c:v>
                </c:pt>
                <c:pt idx="3">
                  <c:v>6.4880502709938765</c:v>
                </c:pt>
                <c:pt idx="4">
                  <c:v>6.8535066806473779</c:v>
                </c:pt>
                <c:pt idx="5">
                  <c:v>2.8646642895169858</c:v>
                </c:pt>
                <c:pt idx="6">
                  <c:v>4.5085086729720194</c:v>
                </c:pt>
              </c:numCache>
            </c:numRef>
          </c:val>
          <c:extLst>
            <c:ext xmlns:c16="http://schemas.microsoft.com/office/drawing/2014/chart" uri="{C3380CC4-5D6E-409C-BE32-E72D297353CC}">
              <c16:uniqueId val="{00000001-87AF-4D87-8AD5-4E5C92740910}"/>
            </c:ext>
          </c:extLst>
        </c:ser>
        <c:dLbls>
          <c:showLegendKey val="0"/>
          <c:showVal val="0"/>
          <c:showCatName val="0"/>
          <c:showSerName val="0"/>
          <c:showPercent val="0"/>
          <c:showBubbleSize val="0"/>
        </c:dLbls>
        <c:gapWidth val="150"/>
        <c:axId val="475371056"/>
        <c:axId val="1"/>
      </c:barChart>
      <c:catAx>
        <c:axId val="475371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2"/>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5371056"/>
        <c:crosses val="autoZero"/>
        <c:crossBetween val="between"/>
        <c:majorUnit val="2"/>
      </c:valAx>
      <c:spPr>
        <a:solidFill>
          <a:srgbClr val="FFFFFF"/>
        </a:solidFill>
        <a:ln w="12700">
          <a:solidFill>
            <a:srgbClr val="808080"/>
          </a:solidFill>
          <a:prstDash val="solid"/>
        </a:ln>
      </c:spPr>
    </c:plotArea>
    <c:legend>
      <c:legendPos val="r"/>
      <c:layout>
        <c:manualLayout>
          <c:xMode val="edge"/>
          <c:yMode val="edge"/>
          <c:x val="0.37881873727087578"/>
          <c:y val="0.89498115984036031"/>
          <c:w val="0.28716904276985744"/>
          <c:h val="9.1324608146975544E-2"/>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08354102282922"/>
          <c:y val="0.12435264621277478"/>
          <c:w val="0.57291783227098037"/>
          <c:h val="0.47150378355677108"/>
        </c:manualLayout>
      </c:layout>
      <c:barChart>
        <c:barDir val="col"/>
        <c:grouping val="clustered"/>
        <c:varyColors val="0"/>
        <c:ser>
          <c:idx val="1"/>
          <c:order val="0"/>
          <c:tx>
            <c:strRef>
              <c:f>'Figure 5.2.8'!$B$5</c:f>
              <c:strCache>
                <c:ptCount val="1"/>
                <c:pt idx="0">
                  <c:v>Consumer loans, bln.tenge (left scale)</c:v>
                </c:pt>
              </c:strCache>
            </c:strRef>
          </c:tx>
          <c:spPr>
            <a:solidFill>
              <a:srgbClr val="FF99CC"/>
            </a:solidFill>
            <a:ln w="12700">
              <a:solidFill>
                <a:srgbClr val="000000"/>
              </a:solidFill>
              <a:prstDash val="solid"/>
            </a:ln>
          </c:spPr>
          <c:invertIfNegative val="0"/>
          <c:cat>
            <c:strRef>
              <c:f>'Figure 5.2.8'!$C$4:$J$4</c:f>
              <c:strCache>
                <c:ptCount val="8"/>
                <c:pt idx="0">
                  <c:v>01.01.2001</c:v>
                </c:pt>
                <c:pt idx="1">
                  <c:v>01.01.2002</c:v>
                </c:pt>
                <c:pt idx="2">
                  <c:v>01.01.2003</c:v>
                </c:pt>
                <c:pt idx="3">
                  <c:v>01.01.2004</c:v>
                </c:pt>
                <c:pt idx="4">
                  <c:v>01.01.2005</c:v>
                </c:pt>
                <c:pt idx="5">
                  <c:v>01.01.2006</c:v>
                </c:pt>
                <c:pt idx="6">
                  <c:v>01.01.2007</c:v>
                </c:pt>
                <c:pt idx="7">
                  <c:v>01.10.2007</c:v>
                </c:pt>
              </c:strCache>
            </c:strRef>
          </c:cat>
          <c:val>
            <c:numRef>
              <c:f>'Figure 5.2.8'!$C$5:$J$5</c:f>
              <c:numCache>
                <c:formatCode>General</c:formatCode>
                <c:ptCount val="8"/>
                <c:pt idx="0">
                  <c:v>7.2</c:v>
                </c:pt>
                <c:pt idx="1">
                  <c:v>15.2</c:v>
                </c:pt>
                <c:pt idx="2">
                  <c:v>30</c:v>
                </c:pt>
                <c:pt idx="3">
                  <c:v>58.3</c:v>
                </c:pt>
                <c:pt idx="4">
                  <c:v>122.1</c:v>
                </c:pt>
                <c:pt idx="5">
                  <c:v>261.3</c:v>
                </c:pt>
                <c:pt idx="6">
                  <c:v>674.5</c:v>
                </c:pt>
                <c:pt idx="7">
                  <c:v>907.5</c:v>
                </c:pt>
              </c:numCache>
            </c:numRef>
          </c:val>
          <c:extLst>
            <c:ext xmlns:c16="http://schemas.microsoft.com/office/drawing/2014/chart" uri="{C3380CC4-5D6E-409C-BE32-E72D297353CC}">
              <c16:uniqueId val="{00000000-E30F-4666-91C6-1180B3BDBA3F}"/>
            </c:ext>
          </c:extLst>
        </c:ser>
        <c:dLbls>
          <c:showLegendKey val="0"/>
          <c:showVal val="0"/>
          <c:showCatName val="0"/>
          <c:showSerName val="0"/>
          <c:showPercent val="0"/>
          <c:showBubbleSize val="0"/>
        </c:dLbls>
        <c:gapWidth val="150"/>
        <c:axId val="475367776"/>
        <c:axId val="1"/>
      </c:barChart>
      <c:lineChart>
        <c:grouping val="standard"/>
        <c:varyColors val="0"/>
        <c:ser>
          <c:idx val="0"/>
          <c:order val="1"/>
          <c:tx>
            <c:strRef>
              <c:f>'Figure 5.2.8'!$B$6</c:f>
              <c:strCache>
                <c:ptCount val="1"/>
                <c:pt idx="0">
                  <c:v>The share at the banks loan portfolio, in % (right scale)</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cat>
            <c:strRef>
              <c:f>'Figure 5.2.8'!$C$4:$J$4</c:f>
              <c:strCache>
                <c:ptCount val="8"/>
                <c:pt idx="0">
                  <c:v>01.01.2001</c:v>
                </c:pt>
                <c:pt idx="1">
                  <c:v>01.01.2002</c:v>
                </c:pt>
                <c:pt idx="2">
                  <c:v>01.01.2003</c:v>
                </c:pt>
                <c:pt idx="3">
                  <c:v>01.01.2004</c:v>
                </c:pt>
                <c:pt idx="4">
                  <c:v>01.01.2005</c:v>
                </c:pt>
                <c:pt idx="5">
                  <c:v>01.01.2006</c:v>
                </c:pt>
                <c:pt idx="6">
                  <c:v>01.01.2007</c:v>
                </c:pt>
                <c:pt idx="7">
                  <c:v>01.10.2007</c:v>
                </c:pt>
              </c:strCache>
            </c:strRef>
          </c:cat>
          <c:val>
            <c:numRef>
              <c:f>'Figure 5.2.8'!$C$6:$J$6</c:f>
              <c:numCache>
                <c:formatCode>General</c:formatCode>
                <c:ptCount val="8"/>
                <c:pt idx="0">
                  <c:v>2.5</c:v>
                </c:pt>
                <c:pt idx="1">
                  <c:v>2.9</c:v>
                </c:pt>
                <c:pt idx="2">
                  <c:v>4.2</c:v>
                </c:pt>
                <c:pt idx="3">
                  <c:v>5.4</c:v>
                </c:pt>
                <c:pt idx="4">
                  <c:v>6.7</c:v>
                </c:pt>
                <c:pt idx="5">
                  <c:v>8.5</c:v>
                </c:pt>
                <c:pt idx="6">
                  <c:v>11.2</c:v>
                </c:pt>
                <c:pt idx="7">
                  <c:v>10.4</c:v>
                </c:pt>
              </c:numCache>
            </c:numRef>
          </c:val>
          <c:smooth val="0"/>
          <c:extLst>
            <c:ext xmlns:c16="http://schemas.microsoft.com/office/drawing/2014/chart" uri="{C3380CC4-5D6E-409C-BE32-E72D297353CC}">
              <c16:uniqueId val="{00000001-E30F-4666-91C6-1180B3BDBA3F}"/>
            </c:ext>
          </c:extLst>
        </c:ser>
        <c:dLbls>
          <c:showLegendKey val="0"/>
          <c:showVal val="0"/>
          <c:showCatName val="0"/>
          <c:showSerName val="0"/>
          <c:showPercent val="0"/>
          <c:showBubbleSize val="0"/>
        </c:dLbls>
        <c:marker val="1"/>
        <c:smooth val="0"/>
        <c:axId val="3"/>
        <c:axId val="4"/>
      </c:lineChart>
      <c:catAx>
        <c:axId val="47536777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5367776"/>
        <c:crosses val="autoZero"/>
        <c:crossBetween val="between"/>
        <c:majorUnit val="20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808080"/>
          </a:solidFill>
          <a:prstDash val="solid"/>
        </a:ln>
      </c:spPr>
    </c:plotArea>
    <c:legend>
      <c:legendPos val="r"/>
      <c:layout>
        <c:manualLayout>
          <c:xMode val="edge"/>
          <c:yMode val="edge"/>
          <c:x val="0.72083479987548804"/>
          <c:y val="9.3264484659581093E-2"/>
          <c:w val="0.25833385891491478"/>
          <c:h val="0.89119396452488597"/>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25"/>
          <c:y val="0.2348993288590604"/>
          <c:w val="0.51923076923076927"/>
          <c:h val="0.57718120805369133"/>
        </c:manualLayout>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0A2F-47BF-90AB-F99EA2C685A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0A2F-47BF-90AB-F99EA2C685A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0A2F-47BF-90AB-F99EA2C685A5}"/>
              </c:ext>
            </c:extLst>
          </c:dPt>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5.2.9'!$B$5:$B$7</c:f>
              <c:strCache>
                <c:ptCount val="3"/>
                <c:pt idx="0">
                  <c:v>Standard</c:v>
                </c:pt>
                <c:pt idx="1">
                  <c:v>Doubtful</c:v>
                </c:pt>
                <c:pt idx="2">
                  <c:v>Loss</c:v>
                </c:pt>
              </c:strCache>
            </c:strRef>
          </c:cat>
          <c:val>
            <c:numRef>
              <c:f>'Figure 5.2.9'!$C$5:$C$7</c:f>
              <c:numCache>
                <c:formatCode>General</c:formatCode>
                <c:ptCount val="3"/>
                <c:pt idx="0">
                  <c:v>21.3</c:v>
                </c:pt>
                <c:pt idx="1">
                  <c:v>77.900000000000006</c:v>
                </c:pt>
                <c:pt idx="2">
                  <c:v>0.8</c:v>
                </c:pt>
              </c:numCache>
            </c:numRef>
          </c:val>
          <c:extLst>
            <c:ext xmlns:c16="http://schemas.microsoft.com/office/drawing/2014/chart" uri="{C3380CC4-5D6E-409C-BE32-E72D297353CC}">
              <c16:uniqueId val="{00000003-0A2F-47BF-90AB-F99EA2C685A5}"/>
            </c:ext>
          </c:extLst>
        </c:ser>
        <c:dLbls>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x val="0.75"/>
          <c:y val="0.3087248322147651"/>
          <c:w val="0.23317307692307693"/>
          <c:h val="0.38926174496644295"/>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6350">
      <a:noFill/>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47507418993068E-2"/>
          <c:y val="7.1428903594231749E-2"/>
          <c:w val="0.88356361382441007"/>
          <c:h val="0.55714544803500765"/>
        </c:manualLayout>
      </c:layout>
      <c:barChart>
        <c:barDir val="col"/>
        <c:grouping val="clustered"/>
        <c:varyColors val="0"/>
        <c:ser>
          <c:idx val="0"/>
          <c:order val="0"/>
          <c:spPr>
            <a:solidFill>
              <a:srgbClr val="00FFFF"/>
            </a:solidFill>
            <a:ln w="12700">
              <a:solidFill>
                <a:srgbClr val="000000"/>
              </a:solidFill>
              <a:prstDash val="solid"/>
            </a:ln>
          </c:spPr>
          <c:invertIfNegative val="0"/>
          <c:dLbls>
            <c:spPr>
              <a:solidFill>
                <a:srgbClr val="FFFFFF"/>
              </a:solidFill>
              <a:ln w="3175">
                <a:solidFill>
                  <a:srgbClr val="000000"/>
                </a:solidFill>
                <a:prstDash val="solid"/>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5.2.10'!$B$4:$I$4</c:f>
              <c:strCache>
                <c:ptCount val="8"/>
                <c:pt idx="0">
                  <c:v>01.01.2001</c:v>
                </c:pt>
                <c:pt idx="1">
                  <c:v>01.01.2002</c:v>
                </c:pt>
                <c:pt idx="2">
                  <c:v>01.01.2003</c:v>
                </c:pt>
                <c:pt idx="3">
                  <c:v>01.01.2004</c:v>
                </c:pt>
                <c:pt idx="4">
                  <c:v>01.01.2005</c:v>
                </c:pt>
                <c:pt idx="5">
                  <c:v>01.01.2006</c:v>
                </c:pt>
                <c:pt idx="6">
                  <c:v>01.01.2007</c:v>
                </c:pt>
                <c:pt idx="7">
                  <c:v>01.10.2007</c:v>
                </c:pt>
              </c:strCache>
            </c:strRef>
          </c:cat>
          <c:val>
            <c:numRef>
              <c:f>'Figure 5.2.10'!$B$5:$I$5</c:f>
              <c:numCache>
                <c:formatCode>0.0</c:formatCode>
                <c:ptCount val="8"/>
                <c:pt idx="0">
                  <c:v>20.6</c:v>
                </c:pt>
                <c:pt idx="1">
                  <c:v>19.5</c:v>
                </c:pt>
                <c:pt idx="2">
                  <c:v>23.1</c:v>
                </c:pt>
                <c:pt idx="3">
                  <c:v>21.1</c:v>
                </c:pt>
                <c:pt idx="4">
                  <c:v>24.4</c:v>
                </c:pt>
                <c:pt idx="5">
                  <c:v>26.4</c:v>
                </c:pt>
                <c:pt idx="6">
                  <c:v>32.299999999999997</c:v>
                </c:pt>
                <c:pt idx="7">
                  <c:v>38</c:v>
                </c:pt>
              </c:numCache>
            </c:numRef>
          </c:val>
          <c:extLst>
            <c:ext xmlns:c16="http://schemas.microsoft.com/office/drawing/2014/chart" uri="{C3380CC4-5D6E-409C-BE32-E72D297353CC}">
              <c16:uniqueId val="{00000000-8270-47FF-BDAD-43E9119412DC}"/>
            </c:ext>
          </c:extLst>
        </c:ser>
        <c:dLbls>
          <c:showLegendKey val="0"/>
          <c:showVal val="1"/>
          <c:showCatName val="0"/>
          <c:showSerName val="0"/>
          <c:showPercent val="0"/>
          <c:showBubbleSize val="0"/>
        </c:dLbls>
        <c:gapWidth val="150"/>
        <c:axId val="475414024"/>
        <c:axId val="1"/>
      </c:barChart>
      <c:catAx>
        <c:axId val="475414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54140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375633036310611E-2"/>
          <c:y val="0.12820577026126934"/>
          <c:w val="0.89080626422987053"/>
          <c:h val="0.54359246590778199"/>
        </c:manualLayout>
      </c:layout>
      <c:barChart>
        <c:barDir val="col"/>
        <c:grouping val="stacked"/>
        <c:varyColors val="0"/>
        <c:ser>
          <c:idx val="0"/>
          <c:order val="0"/>
          <c:tx>
            <c:strRef>
              <c:f>'Figure 5.2.11'!$C$4</c:f>
              <c:strCache>
                <c:ptCount val="1"/>
                <c:pt idx="0">
                  <c:v>Share of  loans not exceeding  70% of collateral value</c:v>
                </c:pt>
              </c:strCache>
            </c:strRef>
          </c:tx>
          <c:spPr>
            <a:solidFill>
              <a:srgbClr val="9999FF"/>
            </a:solidFill>
            <a:ln w="12700">
              <a:solidFill>
                <a:srgbClr val="000000"/>
              </a:solidFill>
              <a:prstDash val="solid"/>
            </a:ln>
          </c:spPr>
          <c:invertIfNegative val="0"/>
          <c:dLbls>
            <c:spPr>
              <a:solidFill>
                <a:srgbClr val="FFFFFF"/>
              </a:solidFill>
              <a:ln w="3175">
                <a:solidFill>
                  <a:srgbClr val="000000"/>
                </a:solidFill>
                <a:prstDash val="solid"/>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5.2.11'!$B$5:$B$7</c:f>
              <c:strCache>
                <c:ptCount val="3"/>
                <c:pt idx="0">
                  <c:v>01.04.2007</c:v>
                </c:pt>
                <c:pt idx="1">
                  <c:v>01.07.2007</c:v>
                </c:pt>
                <c:pt idx="2">
                  <c:v>01.10.2007</c:v>
                </c:pt>
              </c:strCache>
            </c:strRef>
          </c:cat>
          <c:val>
            <c:numRef>
              <c:f>'Figure 5.2.11'!$C$5:$C$7</c:f>
              <c:numCache>
                <c:formatCode>0</c:formatCode>
                <c:ptCount val="3"/>
                <c:pt idx="0">
                  <c:v>21.452047301251014</c:v>
                </c:pt>
                <c:pt idx="1">
                  <c:v>33.098356175227892</c:v>
                </c:pt>
                <c:pt idx="2">
                  <c:v>33.032188835009066</c:v>
                </c:pt>
              </c:numCache>
            </c:numRef>
          </c:val>
          <c:extLst>
            <c:ext xmlns:c16="http://schemas.microsoft.com/office/drawing/2014/chart" uri="{C3380CC4-5D6E-409C-BE32-E72D297353CC}">
              <c16:uniqueId val="{00000000-B2C0-453E-B022-59E2B26A7EB9}"/>
            </c:ext>
          </c:extLst>
        </c:ser>
        <c:ser>
          <c:idx val="1"/>
          <c:order val="1"/>
          <c:tx>
            <c:strRef>
              <c:f>'Figure 5.2.11'!$D$4</c:f>
              <c:strCache>
                <c:ptCount val="1"/>
                <c:pt idx="0">
                  <c:v>Other loans*</c:v>
                </c:pt>
              </c:strCache>
            </c:strRef>
          </c:tx>
          <c:spPr>
            <a:solidFill>
              <a:srgbClr val="993366"/>
            </a:solidFill>
            <a:ln w="12700">
              <a:solidFill>
                <a:srgbClr val="000000"/>
              </a:solidFill>
              <a:prstDash val="solid"/>
            </a:ln>
          </c:spPr>
          <c:invertIfNegative val="0"/>
          <c:dLbls>
            <c:spPr>
              <a:solidFill>
                <a:srgbClr val="FFFFFF"/>
              </a:solidFill>
              <a:ln w="3175">
                <a:solidFill>
                  <a:srgbClr val="000000"/>
                </a:solidFill>
                <a:prstDash val="solid"/>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5.2.11'!$B$5:$B$7</c:f>
              <c:strCache>
                <c:ptCount val="3"/>
                <c:pt idx="0">
                  <c:v>01.04.2007</c:v>
                </c:pt>
                <c:pt idx="1">
                  <c:v>01.07.2007</c:v>
                </c:pt>
                <c:pt idx="2">
                  <c:v>01.10.2007</c:v>
                </c:pt>
              </c:strCache>
            </c:strRef>
          </c:cat>
          <c:val>
            <c:numRef>
              <c:f>'Figure 5.2.11'!$D$5:$D$7</c:f>
              <c:numCache>
                <c:formatCode>0</c:formatCode>
                <c:ptCount val="3"/>
                <c:pt idx="0">
                  <c:v>78.547952698748986</c:v>
                </c:pt>
                <c:pt idx="1">
                  <c:v>66.901643824772108</c:v>
                </c:pt>
                <c:pt idx="2">
                  <c:v>66.967811164990934</c:v>
                </c:pt>
              </c:numCache>
            </c:numRef>
          </c:val>
          <c:extLst>
            <c:ext xmlns:c16="http://schemas.microsoft.com/office/drawing/2014/chart" uri="{C3380CC4-5D6E-409C-BE32-E72D297353CC}">
              <c16:uniqueId val="{00000001-B2C0-453E-B022-59E2B26A7EB9}"/>
            </c:ext>
          </c:extLst>
        </c:ser>
        <c:dLbls>
          <c:showLegendKey val="0"/>
          <c:showVal val="1"/>
          <c:showCatName val="0"/>
          <c:showSerName val="0"/>
          <c:showPercent val="0"/>
          <c:showBubbleSize val="0"/>
        </c:dLbls>
        <c:gapWidth val="150"/>
        <c:overlap val="100"/>
        <c:axId val="475408776"/>
        <c:axId val="1"/>
      </c:barChart>
      <c:catAx>
        <c:axId val="475408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00"/>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5408776"/>
        <c:crosses val="autoZero"/>
        <c:crossBetween val="between"/>
        <c:majorUnit val="10"/>
      </c:valAx>
      <c:spPr>
        <a:solidFill>
          <a:srgbClr val="FFFFFF"/>
        </a:solidFill>
        <a:ln w="12700">
          <a:solidFill>
            <a:srgbClr val="808080"/>
          </a:solidFill>
          <a:prstDash val="solid"/>
        </a:ln>
      </c:spPr>
    </c:plotArea>
    <c:legend>
      <c:legendPos val="b"/>
      <c:layout>
        <c:manualLayout>
          <c:xMode val="edge"/>
          <c:yMode val="edge"/>
          <c:x val="0.18390839003455392"/>
          <c:y val="0.88205569939753303"/>
          <c:w val="0.68774075023338388"/>
          <c:h val="0.10256461620901547"/>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34244946492272E-2"/>
          <c:y val="6.5573770491803282E-2"/>
          <c:w val="0.87990487514863258"/>
          <c:h val="0.60421545667447307"/>
        </c:manualLayout>
      </c:layout>
      <c:barChart>
        <c:barDir val="col"/>
        <c:grouping val="stacked"/>
        <c:varyColors val="0"/>
        <c:ser>
          <c:idx val="0"/>
          <c:order val="0"/>
          <c:tx>
            <c:strRef>
              <c:f>'Figure 5.2.12'!$C$4</c:f>
              <c:strCache>
                <c:ptCount val="1"/>
                <c:pt idx="0">
                  <c:v>from 0% to 30%</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5.2.12'!$B$5:$B$7</c:f>
              <c:strCache>
                <c:ptCount val="3"/>
                <c:pt idx="0">
                  <c:v>01.04.2007</c:v>
                </c:pt>
                <c:pt idx="1">
                  <c:v>01.07.2007</c:v>
                </c:pt>
                <c:pt idx="2">
                  <c:v>01.10.2007</c:v>
                </c:pt>
              </c:strCache>
            </c:strRef>
          </c:cat>
          <c:val>
            <c:numRef>
              <c:f>'Figure 5.2.12'!$C$5:$C$7</c:f>
              <c:numCache>
                <c:formatCode>General</c:formatCode>
                <c:ptCount val="3"/>
                <c:pt idx="0">
                  <c:v>4</c:v>
                </c:pt>
                <c:pt idx="1">
                  <c:v>5</c:v>
                </c:pt>
                <c:pt idx="2">
                  <c:v>5</c:v>
                </c:pt>
              </c:numCache>
            </c:numRef>
          </c:val>
          <c:extLst>
            <c:ext xmlns:c16="http://schemas.microsoft.com/office/drawing/2014/chart" uri="{C3380CC4-5D6E-409C-BE32-E72D297353CC}">
              <c16:uniqueId val="{00000000-4243-4943-B113-0907043C5CAF}"/>
            </c:ext>
          </c:extLst>
        </c:ser>
        <c:ser>
          <c:idx val="1"/>
          <c:order val="1"/>
          <c:tx>
            <c:strRef>
              <c:f>'Figure 5.2.12'!$D$4</c:f>
              <c:strCache>
                <c:ptCount val="1"/>
                <c:pt idx="0">
                  <c:v>from 30% to 50%</c:v>
                </c:pt>
              </c:strCache>
            </c:strRef>
          </c:tx>
          <c:spPr>
            <a:solidFill>
              <a:srgbClr val="993366"/>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5.2.12'!$B$5:$B$7</c:f>
              <c:strCache>
                <c:ptCount val="3"/>
                <c:pt idx="0">
                  <c:v>01.04.2007</c:v>
                </c:pt>
                <c:pt idx="1">
                  <c:v>01.07.2007</c:v>
                </c:pt>
                <c:pt idx="2">
                  <c:v>01.10.2007</c:v>
                </c:pt>
              </c:strCache>
            </c:strRef>
          </c:cat>
          <c:val>
            <c:numRef>
              <c:f>'Figure 5.2.12'!$D$5:$D$7</c:f>
              <c:numCache>
                <c:formatCode>General</c:formatCode>
                <c:ptCount val="3"/>
                <c:pt idx="0">
                  <c:v>5</c:v>
                </c:pt>
                <c:pt idx="1">
                  <c:v>4</c:v>
                </c:pt>
                <c:pt idx="2">
                  <c:v>5</c:v>
                </c:pt>
              </c:numCache>
            </c:numRef>
          </c:val>
          <c:extLst>
            <c:ext xmlns:c16="http://schemas.microsoft.com/office/drawing/2014/chart" uri="{C3380CC4-5D6E-409C-BE32-E72D297353CC}">
              <c16:uniqueId val="{00000001-4243-4943-B113-0907043C5CAF}"/>
            </c:ext>
          </c:extLst>
        </c:ser>
        <c:ser>
          <c:idx val="2"/>
          <c:order val="2"/>
          <c:tx>
            <c:strRef>
              <c:f>'Figure 5.2.12'!$E$4</c:f>
              <c:strCache>
                <c:ptCount val="1"/>
                <c:pt idx="0">
                  <c:v>more than 50%</c:v>
                </c:pt>
              </c:strCache>
            </c:strRef>
          </c:tx>
          <c:spPr>
            <a:solidFill>
              <a:srgbClr val="FFFF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5.2.12'!$B$5:$B$7</c:f>
              <c:strCache>
                <c:ptCount val="3"/>
                <c:pt idx="0">
                  <c:v>01.04.2007</c:v>
                </c:pt>
                <c:pt idx="1">
                  <c:v>01.07.2007</c:v>
                </c:pt>
                <c:pt idx="2">
                  <c:v>01.10.2007</c:v>
                </c:pt>
              </c:strCache>
            </c:strRef>
          </c:cat>
          <c:val>
            <c:numRef>
              <c:f>'Figure 5.2.12'!$E$5:$E$7</c:f>
              <c:numCache>
                <c:formatCode>General</c:formatCode>
                <c:ptCount val="3"/>
                <c:pt idx="0">
                  <c:v>7</c:v>
                </c:pt>
                <c:pt idx="1">
                  <c:v>8</c:v>
                </c:pt>
                <c:pt idx="2">
                  <c:v>11</c:v>
                </c:pt>
              </c:numCache>
            </c:numRef>
          </c:val>
          <c:extLst>
            <c:ext xmlns:c16="http://schemas.microsoft.com/office/drawing/2014/chart" uri="{C3380CC4-5D6E-409C-BE32-E72D297353CC}">
              <c16:uniqueId val="{00000002-4243-4943-B113-0907043C5CAF}"/>
            </c:ext>
          </c:extLst>
        </c:ser>
        <c:dLbls>
          <c:showLegendKey val="0"/>
          <c:showVal val="1"/>
          <c:showCatName val="0"/>
          <c:showSerName val="0"/>
          <c:showPercent val="0"/>
          <c:showBubbleSize val="0"/>
        </c:dLbls>
        <c:gapWidth val="100"/>
        <c:overlap val="100"/>
        <c:axId val="475415992"/>
        <c:axId val="1"/>
      </c:barChart>
      <c:catAx>
        <c:axId val="475415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5415992"/>
        <c:crosses val="autoZero"/>
        <c:crossBetween val="between"/>
      </c:valAx>
      <c:spPr>
        <a:solidFill>
          <a:srgbClr val="FFFFFF"/>
        </a:solidFill>
        <a:ln w="12700">
          <a:solidFill>
            <a:srgbClr val="808080"/>
          </a:solidFill>
          <a:prstDash val="solid"/>
        </a:ln>
      </c:spPr>
    </c:plotArea>
    <c:legend>
      <c:legendPos val="b"/>
      <c:layout>
        <c:manualLayout>
          <c:xMode val="edge"/>
          <c:yMode val="edge"/>
          <c:x val="0.23305588585017836"/>
          <c:y val="0.83840749414519911"/>
          <c:w val="0.60879904875148627"/>
          <c:h val="0.14988290398126464"/>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041237113402056E-2"/>
          <c:y val="0.137184357344944"/>
          <c:w val="0.92371134020618562"/>
          <c:h val="0.47292502137335957"/>
        </c:manualLayout>
      </c:layout>
      <c:lineChart>
        <c:grouping val="standard"/>
        <c:varyColors val="0"/>
        <c:ser>
          <c:idx val="0"/>
          <c:order val="0"/>
          <c:tx>
            <c:strRef>
              <c:f>'Figure 1.2.1'!$C$5</c:f>
              <c:strCache>
                <c:ptCount val="1"/>
                <c:pt idx="0">
                  <c:v>US Dollar</c:v>
                </c:pt>
              </c:strCache>
            </c:strRef>
          </c:tx>
          <c:spPr>
            <a:ln w="25400">
              <a:solidFill>
                <a:srgbClr val="000080"/>
              </a:solidFill>
              <a:prstDash val="solid"/>
            </a:ln>
          </c:spPr>
          <c:marker>
            <c:symbol val="none"/>
          </c:marker>
          <c:cat>
            <c:strRef>
              <c:f>'Figure 1.2.1'!$B$6:$B$75</c:f>
              <c:strCache>
                <c:ptCount val="69"/>
                <c:pt idx="0">
                  <c:v>Jan.2002</c:v>
                </c:pt>
                <c:pt idx="1">
                  <c:v>Feb.2002</c:v>
                </c:pt>
                <c:pt idx="2">
                  <c:v>March.2002</c:v>
                </c:pt>
                <c:pt idx="3">
                  <c:v>Apr.2002</c:v>
                </c:pt>
                <c:pt idx="4">
                  <c:v>May.2002</c:v>
                </c:pt>
                <c:pt idx="5">
                  <c:v>June 2002</c:v>
                </c:pt>
                <c:pt idx="6">
                  <c:v>July 2002</c:v>
                </c:pt>
                <c:pt idx="7">
                  <c:v>Aug.2002</c:v>
                </c:pt>
                <c:pt idx="8">
                  <c:v>Sept.2002</c:v>
                </c:pt>
                <c:pt idx="9">
                  <c:v>Oct.2002</c:v>
                </c:pt>
                <c:pt idx="10">
                  <c:v>Nov.2002</c:v>
                </c:pt>
                <c:pt idx="11">
                  <c:v>Dec.2002</c:v>
                </c:pt>
                <c:pt idx="12">
                  <c:v>Jan.2003</c:v>
                </c:pt>
                <c:pt idx="13">
                  <c:v>Feb.2003</c:v>
                </c:pt>
                <c:pt idx="14">
                  <c:v>March 2003</c:v>
                </c:pt>
                <c:pt idx="15">
                  <c:v>Apr.2003</c:v>
                </c:pt>
                <c:pt idx="16">
                  <c:v>May 2003</c:v>
                </c:pt>
                <c:pt idx="17">
                  <c:v>June 2003</c:v>
                </c:pt>
                <c:pt idx="18">
                  <c:v>July 2003</c:v>
                </c:pt>
                <c:pt idx="19">
                  <c:v>Aug 2003</c:v>
                </c:pt>
                <c:pt idx="20">
                  <c:v>Sept.2003</c:v>
                </c:pt>
                <c:pt idx="21">
                  <c:v>Oct.2003</c:v>
                </c:pt>
                <c:pt idx="22">
                  <c:v>Nov.2003</c:v>
                </c:pt>
                <c:pt idx="23">
                  <c:v>Dec.2003</c:v>
                </c:pt>
                <c:pt idx="24">
                  <c:v>Jan.2004</c:v>
                </c:pt>
                <c:pt idx="25">
                  <c:v>Feb.2004</c:v>
                </c:pt>
                <c:pt idx="26">
                  <c:v>March 2004</c:v>
                </c:pt>
                <c:pt idx="27">
                  <c:v>Apr.2004</c:v>
                </c:pt>
                <c:pt idx="28">
                  <c:v>May 2004</c:v>
                </c:pt>
                <c:pt idx="29">
                  <c:v>June 2004</c:v>
                </c:pt>
                <c:pt idx="30">
                  <c:v>July 2004</c:v>
                </c:pt>
                <c:pt idx="31">
                  <c:v>Aug.2004</c:v>
                </c:pt>
                <c:pt idx="32">
                  <c:v>Sept.2004</c:v>
                </c:pt>
                <c:pt idx="33">
                  <c:v>Oct.2004</c:v>
                </c:pt>
                <c:pt idx="34">
                  <c:v>Nov.2004</c:v>
                </c:pt>
                <c:pt idx="35">
                  <c:v>Dec.2004</c:v>
                </c:pt>
                <c:pt idx="36">
                  <c:v>Jan.2005</c:v>
                </c:pt>
                <c:pt idx="37">
                  <c:v>Feb.2005</c:v>
                </c:pt>
                <c:pt idx="38">
                  <c:v>March 2005</c:v>
                </c:pt>
                <c:pt idx="39">
                  <c:v>Apr.2005</c:v>
                </c:pt>
                <c:pt idx="40">
                  <c:v>May 2005</c:v>
                </c:pt>
                <c:pt idx="41">
                  <c:v>June 2005</c:v>
                </c:pt>
                <c:pt idx="42">
                  <c:v>July 2005</c:v>
                </c:pt>
                <c:pt idx="43">
                  <c:v>Aug.2005</c:v>
                </c:pt>
                <c:pt idx="44">
                  <c:v>Sept.2005</c:v>
                </c:pt>
                <c:pt idx="45">
                  <c:v>Oct.2005</c:v>
                </c:pt>
                <c:pt idx="46">
                  <c:v>Nov.2005</c:v>
                </c:pt>
                <c:pt idx="47">
                  <c:v>Dec.2005</c:v>
                </c:pt>
                <c:pt idx="48">
                  <c:v>Jan.2006</c:v>
                </c:pt>
                <c:pt idx="49">
                  <c:v>Feb.2006</c:v>
                </c:pt>
                <c:pt idx="50">
                  <c:v>March.2006</c:v>
                </c:pt>
                <c:pt idx="51">
                  <c:v>Apr.2006</c:v>
                </c:pt>
                <c:pt idx="52">
                  <c:v>May 2006</c:v>
                </c:pt>
                <c:pt idx="53">
                  <c:v>June 2006</c:v>
                </c:pt>
                <c:pt idx="54">
                  <c:v>July 2006</c:v>
                </c:pt>
                <c:pt idx="55">
                  <c:v>Aug.2006</c:v>
                </c:pt>
                <c:pt idx="56">
                  <c:v>Sept.2006</c:v>
                </c:pt>
                <c:pt idx="57">
                  <c:v>Oct.2006</c:v>
                </c:pt>
                <c:pt idx="58">
                  <c:v>Nov.2006</c:v>
                </c:pt>
                <c:pt idx="59">
                  <c:v>Dec.2006</c:v>
                </c:pt>
                <c:pt idx="60">
                  <c:v>Jan.2007</c:v>
                </c:pt>
                <c:pt idx="61">
                  <c:v>Feb.2007</c:v>
                </c:pt>
                <c:pt idx="62">
                  <c:v>March 2007</c:v>
                </c:pt>
                <c:pt idx="63">
                  <c:v>Apr.2007</c:v>
                </c:pt>
                <c:pt idx="64">
                  <c:v>May 2007</c:v>
                </c:pt>
                <c:pt idx="65">
                  <c:v>June 2007</c:v>
                </c:pt>
                <c:pt idx="66">
                  <c:v>July 2007</c:v>
                </c:pt>
                <c:pt idx="67">
                  <c:v>Aug.2007</c:v>
                </c:pt>
                <c:pt idx="68">
                  <c:v>Sept.2007</c:v>
                </c:pt>
              </c:strCache>
            </c:strRef>
          </c:cat>
          <c:val>
            <c:numRef>
              <c:f>'Figure 1.2.1'!$C$6:$C$74</c:f>
              <c:numCache>
                <c:formatCode>0.00</c:formatCode>
                <c:ptCount val="69"/>
                <c:pt idx="0">
                  <c:v>101.27489605374633</c:v>
                </c:pt>
                <c:pt idx="1">
                  <c:v>101.81801499413193</c:v>
                </c:pt>
                <c:pt idx="2">
                  <c:v>101.73164662823812</c:v>
                </c:pt>
                <c:pt idx="3">
                  <c:v>101.73994954324567</c:v>
                </c:pt>
                <c:pt idx="4">
                  <c:v>100.46752781833763</c:v>
                </c:pt>
                <c:pt idx="5">
                  <c:v>99.291311608625847</c:v>
                </c:pt>
                <c:pt idx="6">
                  <c:v>97.802743346292857</c:v>
                </c:pt>
                <c:pt idx="7">
                  <c:v>99.079587275933164</c:v>
                </c:pt>
                <c:pt idx="8">
                  <c:v>99.703659637642446</c:v>
                </c:pt>
                <c:pt idx="9">
                  <c:v>100.23423395644053</c:v>
                </c:pt>
                <c:pt idx="10">
                  <c:v>98.823640895917634</c:v>
                </c:pt>
                <c:pt idx="11">
                  <c:v>98.032788241447875</c:v>
                </c:pt>
                <c:pt idx="12">
                  <c:v>96.776521101174112</c:v>
                </c:pt>
                <c:pt idx="13">
                  <c:v>96.895920628945802</c:v>
                </c:pt>
                <c:pt idx="14">
                  <c:v>96.976513053964823</c:v>
                </c:pt>
                <c:pt idx="15">
                  <c:v>96.163098130452781</c:v>
                </c:pt>
                <c:pt idx="16">
                  <c:v>93.093095306408784</c:v>
                </c:pt>
                <c:pt idx="17">
                  <c:v>92.800959046849428</c:v>
                </c:pt>
                <c:pt idx="18">
                  <c:v>93.771768359200365</c:v>
                </c:pt>
                <c:pt idx="19">
                  <c:v>94.964861146155755</c:v>
                </c:pt>
                <c:pt idx="20">
                  <c:v>93.87239607912889</c:v>
                </c:pt>
                <c:pt idx="21">
                  <c:v>91.649922329388829</c:v>
                </c:pt>
                <c:pt idx="22">
                  <c:v>90.873419278029957</c:v>
                </c:pt>
                <c:pt idx="23">
                  <c:v>89.419235913717372</c:v>
                </c:pt>
                <c:pt idx="24">
                  <c:v>88.073622188036211</c:v>
                </c:pt>
                <c:pt idx="25">
                  <c:v>88.699048285888011</c:v>
                </c:pt>
                <c:pt idx="26">
                  <c:v>90.027604936173219</c:v>
                </c:pt>
                <c:pt idx="27">
                  <c:v>90.826128762117335</c:v>
                </c:pt>
                <c:pt idx="28">
                  <c:v>92.708092747471426</c:v>
                </c:pt>
                <c:pt idx="29">
                  <c:v>92.056765164759085</c:v>
                </c:pt>
                <c:pt idx="30">
                  <c:v>91.069981765926229</c:v>
                </c:pt>
                <c:pt idx="31">
                  <c:v>91.077472439248268</c:v>
                </c:pt>
                <c:pt idx="32">
                  <c:v>90.62225609905137</c:v>
                </c:pt>
                <c:pt idx="33">
                  <c:v>89.430336550086167</c:v>
                </c:pt>
                <c:pt idx="34">
                  <c:v>86.932603118030372</c:v>
                </c:pt>
                <c:pt idx="35">
                  <c:v>85.696010276361477</c:v>
                </c:pt>
                <c:pt idx="36">
                  <c:v>86.29391040598172</c:v>
                </c:pt>
                <c:pt idx="37">
                  <c:v>86.362770451098726</c:v>
                </c:pt>
                <c:pt idx="38">
                  <c:v>86.519262349175932</c:v>
                </c:pt>
                <c:pt idx="39">
                  <c:v>87.790059590712914</c:v>
                </c:pt>
                <c:pt idx="40">
                  <c:v>88.074975924178744</c:v>
                </c:pt>
                <c:pt idx="41">
                  <c:v>89.007880624538657</c:v>
                </c:pt>
                <c:pt idx="42">
                  <c:v>89.433314769599761</c:v>
                </c:pt>
                <c:pt idx="43">
                  <c:v>88.577031534907405</c:v>
                </c:pt>
                <c:pt idx="44">
                  <c:v>89.169336221805167</c:v>
                </c:pt>
                <c:pt idx="45">
                  <c:v>89.893404559909783</c:v>
                </c:pt>
                <c:pt idx="46">
                  <c:v>89.609300468129476</c:v>
                </c:pt>
                <c:pt idx="47">
                  <c:v>88.660692428516157</c:v>
                </c:pt>
                <c:pt idx="48">
                  <c:v>87.790601085169925</c:v>
                </c:pt>
                <c:pt idx="49">
                  <c:v>87.815419581116444</c:v>
                </c:pt>
                <c:pt idx="50">
                  <c:v>88.454924534850619</c:v>
                </c:pt>
                <c:pt idx="51">
                  <c:v>88.416297930250252</c:v>
                </c:pt>
                <c:pt idx="52">
                  <c:v>86.896683985715072</c:v>
                </c:pt>
                <c:pt idx="53">
                  <c:v>88.076510158473624</c:v>
                </c:pt>
                <c:pt idx="54">
                  <c:v>88.005574384604714</c:v>
                </c:pt>
                <c:pt idx="55">
                  <c:v>87.430687769407598</c:v>
                </c:pt>
                <c:pt idx="56">
                  <c:v>87.095773447744094</c:v>
                </c:pt>
                <c:pt idx="57">
                  <c:v>86.680356950137764</c:v>
                </c:pt>
                <c:pt idx="58">
                  <c:v>85.512443655433529</c:v>
                </c:pt>
                <c:pt idx="59">
                  <c:v>84.784584856129811</c:v>
                </c:pt>
                <c:pt idx="60">
                  <c:v>85.766314306697197</c:v>
                </c:pt>
                <c:pt idx="61">
                  <c:v>85.419938352360219</c:v>
                </c:pt>
                <c:pt idx="62">
                  <c:v>85.676426226832774</c:v>
                </c:pt>
                <c:pt idx="63">
                  <c:v>85.096756410598701</c:v>
                </c:pt>
                <c:pt idx="64">
                  <c:v>84.752456185013614</c:v>
                </c:pt>
                <c:pt idx="65">
                  <c:v>84.552012986842058</c:v>
                </c:pt>
                <c:pt idx="66">
                  <c:v>83.157755009105756</c:v>
                </c:pt>
                <c:pt idx="67">
                  <c:v>83.201796558276271</c:v>
                </c:pt>
                <c:pt idx="68">
                  <c:v>82.010599001920426</c:v>
                </c:pt>
              </c:numCache>
            </c:numRef>
          </c:val>
          <c:smooth val="0"/>
          <c:extLst>
            <c:ext xmlns:c16="http://schemas.microsoft.com/office/drawing/2014/chart" uri="{C3380CC4-5D6E-409C-BE32-E72D297353CC}">
              <c16:uniqueId val="{00000000-EF3C-4699-8A2B-5CF35B81A8AF}"/>
            </c:ext>
          </c:extLst>
        </c:ser>
        <c:ser>
          <c:idx val="1"/>
          <c:order val="1"/>
          <c:tx>
            <c:strRef>
              <c:f>'Figure 1.2.1'!$D$5</c:f>
              <c:strCache>
                <c:ptCount val="1"/>
                <c:pt idx="0">
                  <c:v>Euro</c:v>
                </c:pt>
              </c:strCache>
            </c:strRef>
          </c:tx>
          <c:spPr>
            <a:ln w="25400">
              <a:solidFill>
                <a:srgbClr val="FF00FF"/>
              </a:solidFill>
              <a:prstDash val="solid"/>
            </a:ln>
          </c:spPr>
          <c:marker>
            <c:symbol val="none"/>
          </c:marker>
          <c:cat>
            <c:strRef>
              <c:f>'Figure 1.2.1'!$B$6:$B$75</c:f>
              <c:strCache>
                <c:ptCount val="69"/>
                <c:pt idx="0">
                  <c:v>Jan.2002</c:v>
                </c:pt>
                <c:pt idx="1">
                  <c:v>Feb.2002</c:v>
                </c:pt>
                <c:pt idx="2">
                  <c:v>March.2002</c:v>
                </c:pt>
                <c:pt idx="3">
                  <c:v>Apr.2002</c:v>
                </c:pt>
                <c:pt idx="4">
                  <c:v>May.2002</c:v>
                </c:pt>
                <c:pt idx="5">
                  <c:v>June 2002</c:v>
                </c:pt>
                <c:pt idx="6">
                  <c:v>July 2002</c:v>
                </c:pt>
                <c:pt idx="7">
                  <c:v>Aug.2002</c:v>
                </c:pt>
                <c:pt idx="8">
                  <c:v>Sept.2002</c:v>
                </c:pt>
                <c:pt idx="9">
                  <c:v>Oct.2002</c:v>
                </c:pt>
                <c:pt idx="10">
                  <c:v>Nov.2002</c:v>
                </c:pt>
                <c:pt idx="11">
                  <c:v>Dec.2002</c:v>
                </c:pt>
                <c:pt idx="12">
                  <c:v>Jan.2003</c:v>
                </c:pt>
                <c:pt idx="13">
                  <c:v>Feb.2003</c:v>
                </c:pt>
                <c:pt idx="14">
                  <c:v>March 2003</c:v>
                </c:pt>
                <c:pt idx="15">
                  <c:v>Apr.2003</c:v>
                </c:pt>
                <c:pt idx="16">
                  <c:v>May 2003</c:v>
                </c:pt>
                <c:pt idx="17">
                  <c:v>June 2003</c:v>
                </c:pt>
                <c:pt idx="18">
                  <c:v>July 2003</c:v>
                </c:pt>
                <c:pt idx="19">
                  <c:v>Aug 2003</c:v>
                </c:pt>
                <c:pt idx="20">
                  <c:v>Sept.2003</c:v>
                </c:pt>
                <c:pt idx="21">
                  <c:v>Oct.2003</c:v>
                </c:pt>
                <c:pt idx="22">
                  <c:v>Nov.2003</c:v>
                </c:pt>
                <c:pt idx="23">
                  <c:v>Dec.2003</c:v>
                </c:pt>
                <c:pt idx="24">
                  <c:v>Jan.2004</c:v>
                </c:pt>
                <c:pt idx="25">
                  <c:v>Feb.2004</c:v>
                </c:pt>
                <c:pt idx="26">
                  <c:v>March 2004</c:v>
                </c:pt>
                <c:pt idx="27">
                  <c:v>Apr.2004</c:v>
                </c:pt>
                <c:pt idx="28">
                  <c:v>May 2004</c:v>
                </c:pt>
                <c:pt idx="29">
                  <c:v>June 2004</c:v>
                </c:pt>
                <c:pt idx="30">
                  <c:v>July 2004</c:v>
                </c:pt>
                <c:pt idx="31">
                  <c:v>Aug.2004</c:v>
                </c:pt>
                <c:pt idx="32">
                  <c:v>Sept.2004</c:v>
                </c:pt>
                <c:pt idx="33">
                  <c:v>Oct.2004</c:v>
                </c:pt>
                <c:pt idx="34">
                  <c:v>Nov.2004</c:v>
                </c:pt>
                <c:pt idx="35">
                  <c:v>Dec.2004</c:v>
                </c:pt>
                <c:pt idx="36">
                  <c:v>Jan.2005</c:v>
                </c:pt>
                <c:pt idx="37">
                  <c:v>Feb.2005</c:v>
                </c:pt>
                <c:pt idx="38">
                  <c:v>March 2005</c:v>
                </c:pt>
                <c:pt idx="39">
                  <c:v>Apr.2005</c:v>
                </c:pt>
                <c:pt idx="40">
                  <c:v>May 2005</c:v>
                </c:pt>
                <c:pt idx="41">
                  <c:v>June 2005</c:v>
                </c:pt>
                <c:pt idx="42">
                  <c:v>July 2005</c:v>
                </c:pt>
                <c:pt idx="43">
                  <c:v>Aug.2005</c:v>
                </c:pt>
                <c:pt idx="44">
                  <c:v>Sept.2005</c:v>
                </c:pt>
                <c:pt idx="45">
                  <c:v>Oct.2005</c:v>
                </c:pt>
                <c:pt idx="46">
                  <c:v>Nov.2005</c:v>
                </c:pt>
                <c:pt idx="47">
                  <c:v>Dec.2005</c:v>
                </c:pt>
                <c:pt idx="48">
                  <c:v>Jan.2006</c:v>
                </c:pt>
                <c:pt idx="49">
                  <c:v>Feb.2006</c:v>
                </c:pt>
                <c:pt idx="50">
                  <c:v>March.2006</c:v>
                </c:pt>
                <c:pt idx="51">
                  <c:v>Apr.2006</c:v>
                </c:pt>
                <c:pt idx="52">
                  <c:v>May 2006</c:v>
                </c:pt>
                <c:pt idx="53">
                  <c:v>June 2006</c:v>
                </c:pt>
                <c:pt idx="54">
                  <c:v>July 2006</c:v>
                </c:pt>
                <c:pt idx="55">
                  <c:v>Aug.2006</c:v>
                </c:pt>
                <c:pt idx="56">
                  <c:v>Sept.2006</c:v>
                </c:pt>
                <c:pt idx="57">
                  <c:v>Oct.2006</c:v>
                </c:pt>
                <c:pt idx="58">
                  <c:v>Nov.2006</c:v>
                </c:pt>
                <c:pt idx="59">
                  <c:v>Dec.2006</c:v>
                </c:pt>
                <c:pt idx="60">
                  <c:v>Jan.2007</c:v>
                </c:pt>
                <c:pt idx="61">
                  <c:v>Feb.2007</c:v>
                </c:pt>
                <c:pt idx="62">
                  <c:v>March 2007</c:v>
                </c:pt>
                <c:pt idx="63">
                  <c:v>Apr.2007</c:v>
                </c:pt>
                <c:pt idx="64">
                  <c:v>May 2007</c:v>
                </c:pt>
                <c:pt idx="65">
                  <c:v>June 2007</c:v>
                </c:pt>
                <c:pt idx="66">
                  <c:v>July 2007</c:v>
                </c:pt>
                <c:pt idx="67">
                  <c:v>Aug.2007</c:v>
                </c:pt>
                <c:pt idx="68">
                  <c:v>Sept.2007</c:v>
                </c:pt>
              </c:strCache>
            </c:strRef>
          </c:cat>
          <c:val>
            <c:numRef>
              <c:f>'Figure 1.2.1'!$D$6:$D$74</c:f>
              <c:numCache>
                <c:formatCode>0.00</c:formatCode>
                <c:ptCount val="69"/>
                <c:pt idx="0">
                  <c:v>95.942851909515511</c:v>
                </c:pt>
                <c:pt idx="1">
                  <c:v>95.173550691455247</c:v>
                </c:pt>
                <c:pt idx="2">
                  <c:v>95.393351039472464</c:v>
                </c:pt>
                <c:pt idx="3">
                  <c:v>95.723051561498295</c:v>
                </c:pt>
                <c:pt idx="4">
                  <c:v>98.030955215679086</c:v>
                </c:pt>
                <c:pt idx="5">
                  <c:v>100.77845956589431</c:v>
                </c:pt>
                <c:pt idx="6">
                  <c:v>102.86656287205787</c:v>
                </c:pt>
                <c:pt idx="7">
                  <c:v>102.31706200201482</c:v>
                </c:pt>
                <c:pt idx="8">
                  <c:v>102.64676252404065</c:v>
                </c:pt>
                <c:pt idx="9">
                  <c:v>102.97646304606648</c:v>
                </c:pt>
                <c:pt idx="10">
                  <c:v>103.52596391610953</c:v>
                </c:pt>
                <c:pt idx="11">
                  <c:v>104.62496565619561</c:v>
                </c:pt>
                <c:pt idx="12">
                  <c:v>107.48237018041944</c:v>
                </c:pt>
                <c:pt idx="13">
                  <c:v>109.02097261653998</c:v>
                </c:pt>
                <c:pt idx="14">
                  <c:v>109.68037366059163</c:v>
                </c:pt>
                <c:pt idx="15">
                  <c:v>109.68037366059163</c:v>
                </c:pt>
                <c:pt idx="16">
                  <c:v>113.85658027291873</c:v>
                </c:pt>
                <c:pt idx="17">
                  <c:v>114.4060811429618</c:v>
                </c:pt>
                <c:pt idx="18">
                  <c:v>112.75757853283265</c:v>
                </c:pt>
                <c:pt idx="19">
                  <c:v>111.54867661873797</c:v>
                </c:pt>
                <c:pt idx="20">
                  <c:v>111.43877644472937</c:v>
                </c:pt>
                <c:pt idx="21">
                  <c:v>113.41697957688433</c:v>
                </c:pt>
                <c:pt idx="22">
                  <c:v>113.3070794028757</c:v>
                </c:pt>
                <c:pt idx="23">
                  <c:v>116.49418444912536</c:v>
                </c:pt>
                <c:pt idx="24">
                  <c:v>117.70308636322007</c:v>
                </c:pt>
                <c:pt idx="25">
                  <c:v>117.59318618921147</c:v>
                </c:pt>
                <c:pt idx="26">
                  <c:v>115.39518270903928</c:v>
                </c:pt>
                <c:pt idx="27">
                  <c:v>113.41697957688433</c:v>
                </c:pt>
                <c:pt idx="28">
                  <c:v>114.73578166498764</c:v>
                </c:pt>
                <c:pt idx="29">
                  <c:v>114.62588149097901</c:v>
                </c:pt>
                <c:pt idx="30">
                  <c:v>115.17538236102205</c:v>
                </c:pt>
                <c:pt idx="31">
                  <c:v>115.17538236102205</c:v>
                </c:pt>
                <c:pt idx="32">
                  <c:v>115.28528253503067</c:v>
                </c:pt>
                <c:pt idx="33">
                  <c:v>116.49418444912536</c:v>
                </c:pt>
                <c:pt idx="34">
                  <c:v>117.92288671123727</c:v>
                </c:pt>
                <c:pt idx="35">
                  <c:v>118.69218792929755</c:v>
                </c:pt>
                <c:pt idx="36">
                  <c:v>117.59318618921147</c:v>
                </c:pt>
                <c:pt idx="37">
                  <c:v>116.49418444912536</c:v>
                </c:pt>
                <c:pt idx="38">
                  <c:v>117.59318618921147</c:v>
                </c:pt>
                <c:pt idx="39">
                  <c:v>116.49418444912536</c:v>
                </c:pt>
                <c:pt idx="40">
                  <c:v>115.17538236102205</c:v>
                </c:pt>
                <c:pt idx="41">
                  <c:v>112.20807766278962</c:v>
                </c:pt>
                <c:pt idx="42">
                  <c:v>112.42787801080685</c:v>
                </c:pt>
                <c:pt idx="43">
                  <c:v>113.1971792288671</c:v>
                </c:pt>
                <c:pt idx="44">
                  <c:v>112.64767835882405</c:v>
                </c:pt>
                <c:pt idx="45">
                  <c:v>111.87837714076379</c:v>
                </c:pt>
                <c:pt idx="46">
                  <c:v>110.77937540067771</c:v>
                </c:pt>
                <c:pt idx="47">
                  <c:v>110.88927557468634</c:v>
                </c:pt>
                <c:pt idx="48">
                  <c:v>111.43877644472937</c:v>
                </c:pt>
                <c:pt idx="49">
                  <c:v>110.44967487865188</c:v>
                </c:pt>
                <c:pt idx="50">
                  <c:v>111.43877644472937</c:v>
                </c:pt>
                <c:pt idx="51">
                  <c:v>112.64767835882405</c:v>
                </c:pt>
                <c:pt idx="52">
                  <c:v>114.18628079494459</c:v>
                </c:pt>
                <c:pt idx="53">
                  <c:v>114.73578166498764</c:v>
                </c:pt>
                <c:pt idx="54">
                  <c:v>114.95558201300484</c:v>
                </c:pt>
                <c:pt idx="55">
                  <c:v>114.95558201300484</c:v>
                </c:pt>
                <c:pt idx="56">
                  <c:v>114.51598131697041</c:v>
                </c:pt>
                <c:pt idx="57">
                  <c:v>113.85658027291873</c:v>
                </c:pt>
                <c:pt idx="58">
                  <c:v>114.51598131697041</c:v>
                </c:pt>
                <c:pt idx="59">
                  <c:v>115.39518270903928</c:v>
                </c:pt>
                <c:pt idx="60">
                  <c:v>114.62588149097901</c:v>
                </c:pt>
                <c:pt idx="61">
                  <c:v>114.95558201300484</c:v>
                </c:pt>
                <c:pt idx="62">
                  <c:v>115.83478340507372</c:v>
                </c:pt>
                <c:pt idx="63">
                  <c:v>116.82388497115119</c:v>
                </c:pt>
                <c:pt idx="64">
                  <c:v>116.60408462313396</c:v>
                </c:pt>
                <c:pt idx="65">
                  <c:v>116.05458375309092</c:v>
                </c:pt>
                <c:pt idx="66">
                  <c:v>116.82388497115119</c:v>
                </c:pt>
                <c:pt idx="67">
                  <c:v>116.60408462313396</c:v>
                </c:pt>
                <c:pt idx="68">
                  <c:v>117.70308636322007</c:v>
                </c:pt>
              </c:numCache>
            </c:numRef>
          </c:val>
          <c:smooth val="0"/>
          <c:extLst>
            <c:ext xmlns:c16="http://schemas.microsoft.com/office/drawing/2014/chart" uri="{C3380CC4-5D6E-409C-BE32-E72D297353CC}">
              <c16:uniqueId val="{00000001-EF3C-4699-8A2B-5CF35B81A8AF}"/>
            </c:ext>
          </c:extLst>
        </c:ser>
        <c:ser>
          <c:idx val="2"/>
          <c:order val="2"/>
          <c:tx>
            <c:strRef>
              <c:f>'Figure 1.2.1'!$E$5</c:f>
              <c:strCache>
                <c:ptCount val="1"/>
                <c:pt idx="0">
                  <c:v>England Pound</c:v>
                </c:pt>
              </c:strCache>
            </c:strRef>
          </c:tx>
          <c:spPr>
            <a:ln w="25400">
              <a:solidFill>
                <a:srgbClr val="008000"/>
              </a:solidFill>
              <a:prstDash val="solid"/>
            </a:ln>
          </c:spPr>
          <c:marker>
            <c:symbol val="none"/>
          </c:marker>
          <c:cat>
            <c:strRef>
              <c:f>'Figure 1.2.1'!$B$6:$B$75</c:f>
              <c:strCache>
                <c:ptCount val="69"/>
                <c:pt idx="0">
                  <c:v>Jan.2002</c:v>
                </c:pt>
                <c:pt idx="1">
                  <c:v>Feb.2002</c:v>
                </c:pt>
                <c:pt idx="2">
                  <c:v>March.2002</c:v>
                </c:pt>
                <c:pt idx="3">
                  <c:v>Apr.2002</c:v>
                </c:pt>
                <c:pt idx="4">
                  <c:v>May.2002</c:v>
                </c:pt>
                <c:pt idx="5">
                  <c:v>June 2002</c:v>
                </c:pt>
                <c:pt idx="6">
                  <c:v>July 2002</c:v>
                </c:pt>
                <c:pt idx="7">
                  <c:v>Aug.2002</c:v>
                </c:pt>
                <c:pt idx="8">
                  <c:v>Sept.2002</c:v>
                </c:pt>
                <c:pt idx="9">
                  <c:v>Oct.2002</c:v>
                </c:pt>
                <c:pt idx="10">
                  <c:v>Nov.2002</c:v>
                </c:pt>
                <c:pt idx="11">
                  <c:v>Dec.2002</c:v>
                </c:pt>
                <c:pt idx="12">
                  <c:v>Jan.2003</c:v>
                </c:pt>
                <c:pt idx="13">
                  <c:v>Feb.2003</c:v>
                </c:pt>
                <c:pt idx="14">
                  <c:v>March 2003</c:v>
                </c:pt>
                <c:pt idx="15">
                  <c:v>Apr.2003</c:v>
                </c:pt>
                <c:pt idx="16">
                  <c:v>May 2003</c:v>
                </c:pt>
                <c:pt idx="17">
                  <c:v>June 2003</c:v>
                </c:pt>
                <c:pt idx="18">
                  <c:v>July 2003</c:v>
                </c:pt>
                <c:pt idx="19">
                  <c:v>Aug 2003</c:v>
                </c:pt>
                <c:pt idx="20">
                  <c:v>Sept.2003</c:v>
                </c:pt>
                <c:pt idx="21">
                  <c:v>Oct.2003</c:v>
                </c:pt>
                <c:pt idx="22">
                  <c:v>Nov.2003</c:v>
                </c:pt>
                <c:pt idx="23">
                  <c:v>Dec.2003</c:v>
                </c:pt>
                <c:pt idx="24">
                  <c:v>Jan.2004</c:v>
                </c:pt>
                <c:pt idx="25">
                  <c:v>Feb.2004</c:v>
                </c:pt>
                <c:pt idx="26">
                  <c:v>March 2004</c:v>
                </c:pt>
                <c:pt idx="27">
                  <c:v>Apr.2004</c:v>
                </c:pt>
                <c:pt idx="28">
                  <c:v>May 2004</c:v>
                </c:pt>
                <c:pt idx="29">
                  <c:v>June 2004</c:v>
                </c:pt>
                <c:pt idx="30">
                  <c:v>July 2004</c:v>
                </c:pt>
                <c:pt idx="31">
                  <c:v>Aug.2004</c:v>
                </c:pt>
                <c:pt idx="32">
                  <c:v>Sept.2004</c:v>
                </c:pt>
                <c:pt idx="33">
                  <c:v>Oct.2004</c:v>
                </c:pt>
                <c:pt idx="34">
                  <c:v>Nov.2004</c:v>
                </c:pt>
                <c:pt idx="35">
                  <c:v>Dec.2004</c:v>
                </c:pt>
                <c:pt idx="36">
                  <c:v>Jan.2005</c:v>
                </c:pt>
                <c:pt idx="37">
                  <c:v>Feb.2005</c:v>
                </c:pt>
                <c:pt idx="38">
                  <c:v>March 2005</c:v>
                </c:pt>
                <c:pt idx="39">
                  <c:v>Apr.2005</c:v>
                </c:pt>
                <c:pt idx="40">
                  <c:v>May 2005</c:v>
                </c:pt>
                <c:pt idx="41">
                  <c:v>June 2005</c:v>
                </c:pt>
                <c:pt idx="42">
                  <c:v>July 2005</c:v>
                </c:pt>
                <c:pt idx="43">
                  <c:v>Aug.2005</c:v>
                </c:pt>
                <c:pt idx="44">
                  <c:v>Sept.2005</c:v>
                </c:pt>
                <c:pt idx="45">
                  <c:v>Oct.2005</c:v>
                </c:pt>
                <c:pt idx="46">
                  <c:v>Nov.2005</c:v>
                </c:pt>
                <c:pt idx="47">
                  <c:v>Dec.2005</c:v>
                </c:pt>
                <c:pt idx="48">
                  <c:v>Jan.2006</c:v>
                </c:pt>
                <c:pt idx="49">
                  <c:v>Feb.2006</c:v>
                </c:pt>
                <c:pt idx="50">
                  <c:v>March.2006</c:v>
                </c:pt>
                <c:pt idx="51">
                  <c:v>Apr.2006</c:v>
                </c:pt>
                <c:pt idx="52">
                  <c:v>May 2006</c:v>
                </c:pt>
                <c:pt idx="53">
                  <c:v>June 2006</c:v>
                </c:pt>
                <c:pt idx="54">
                  <c:v>July 2006</c:v>
                </c:pt>
                <c:pt idx="55">
                  <c:v>Aug.2006</c:v>
                </c:pt>
                <c:pt idx="56">
                  <c:v>Sept.2006</c:v>
                </c:pt>
                <c:pt idx="57">
                  <c:v>Oct.2006</c:v>
                </c:pt>
                <c:pt idx="58">
                  <c:v>Nov.2006</c:v>
                </c:pt>
                <c:pt idx="59">
                  <c:v>Dec.2006</c:v>
                </c:pt>
                <c:pt idx="60">
                  <c:v>Jan.2007</c:v>
                </c:pt>
                <c:pt idx="61">
                  <c:v>Feb.2007</c:v>
                </c:pt>
                <c:pt idx="62">
                  <c:v>March 2007</c:v>
                </c:pt>
                <c:pt idx="63">
                  <c:v>Apr.2007</c:v>
                </c:pt>
                <c:pt idx="64">
                  <c:v>May 2007</c:v>
                </c:pt>
                <c:pt idx="65">
                  <c:v>June 2007</c:v>
                </c:pt>
                <c:pt idx="66">
                  <c:v>July 2007</c:v>
                </c:pt>
                <c:pt idx="67">
                  <c:v>Aug.2007</c:v>
                </c:pt>
                <c:pt idx="68">
                  <c:v>Sept.2007</c:v>
                </c:pt>
              </c:strCache>
            </c:strRef>
          </c:cat>
          <c:val>
            <c:numRef>
              <c:f>'Figure 1.2.1'!$E$6:$E$74</c:f>
              <c:numCache>
                <c:formatCode>0.00</c:formatCode>
                <c:ptCount val="69"/>
                <c:pt idx="0">
                  <c:v>99.800399201596818</c:v>
                </c:pt>
                <c:pt idx="1">
                  <c:v>100</c:v>
                </c:pt>
                <c:pt idx="2">
                  <c:v>99.301397205588842</c:v>
                </c:pt>
                <c:pt idx="3">
                  <c:v>100.09980039920161</c:v>
                </c:pt>
                <c:pt idx="4">
                  <c:v>98.802395209580851</c:v>
                </c:pt>
                <c:pt idx="5">
                  <c:v>97.804391217564884</c:v>
                </c:pt>
                <c:pt idx="6">
                  <c:v>100.09980039920161</c:v>
                </c:pt>
                <c:pt idx="7">
                  <c:v>100.09980039920161</c:v>
                </c:pt>
                <c:pt idx="8">
                  <c:v>101.19760479041918</c:v>
                </c:pt>
                <c:pt idx="9">
                  <c:v>101.39720558882237</c:v>
                </c:pt>
                <c:pt idx="10">
                  <c:v>100.7984031936128</c:v>
                </c:pt>
                <c:pt idx="11">
                  <c:v>100.5988023952096</c:v>
                </c:pt>
                <c:pt idx="12">
                  <c:v>99.900199600798416</c:v>
                </c:pt>
                <c:pt idx="13">
                  <c:v>98.403193612774459</c:v>
                </c:pt>
                <c:pt idx="14">
                  <c:v>96.806387225548917</c:v>
                </c:pt>
                <c:pt idx="15">
                  <c:v>95.908183632734534</c:v>
                </c:pt>
                <c:pt idx="16">
                  <c:v>94.810379241516969</c:v>
                </c:pt>
                <c:pt idx="17">
                  <c:v>96.506986027944137</c:v>
                </c:pt>
                <c:pt idx="18">
                  <c:v>95.80838323353295</c:v>
                </c:pt>
                <c:pt idx="19">
                  <c:v>95.209580838323376</c:v>
                </c:pt>
                <c:pt idx="20">
                  <c:v>95.508982035928156</c:v>
                </c:pt>
                <c:pt idx="21">
                  <c:v>96.706586826347319</c:v>
                </c:pt>
                <c:pt idx="22">
                  <c:v>97.305389221556894</c:v>
                </c:pt>
                <c:pt idx="23">
                  <c:v>97.804391217564884</c:v>
                </c:pt>
                <c:pt idx="24">
                  <c:v>100.09980039920161</c:v>
                </c:pt>
                <c:pt idx="25">
                  <c:v>102.49500998003992</c:v>
                </c:pt>
                <c:pt idx="26">
                  <c:v>102.09580838323353</c:v>
                </c:pt>
                <c:pt idx="27">
                  <c:v>102.09580838323353</c:v>
                </c:pt>
                <c:pt idx="28">
                  <c:v>101.69660678642715</c:v>
                </c:pt>
                <c:pt idx="29">
                  <c:v>102.99401197604791</c:v>
                </c:pt>
                <c:pt idx="30">
                  <c:v>103.0938123752495</c:v>
                </c:pt>
                <c:pt idx="31">
                  <c:v>102.29540918163673</c:v>
                </c:pt>
                <c:pt idx="32">
                  <c:v>100.5988023952096</c:v>
                </c:pt>
                <c:pt idx="33">
                  <c:v>99.70059880239522</c:v>
                </c:pt>
                <c:pt idx="34">
                  <c:v>99.600798403193622</c:v>
                </c:pt>
                <c:pt idx="35">
                  <c:v>101.09780439121758</c:v>
                </c:pt>
                <c:pt idx="36">
                  <c:v>99.800399201596818</c:v>
                </c:pt>
                <c:pt idx="37">
                  <c:v>100.69860279441119</c:v>
                </c:pt>
                <c:pt idx="38">
                  <c:v>100.7984031936128</c:v>
                </c:pt>
                <c:pt idx="39">
                  <c:v>101.79640718562875</c:v>
                </c:pt>
                <c:pt idx="40">
                  <c:v>100.7984031936128</c:v>
                </c:pt>
                <c:pt idx="41">
                  <c:v>101.49700598802396</c:v>
                </c:pt>
                <c:pt idx="42">
                  <c:v>98.602794411177655</c:v>
                </c:pt>
                <c:pt idx="43">
                  <c:v>99.500998003992024</c:v>
                </c:pt>
                <c:pt idx="44">
                  <c:v>100.39920159680639</c:v>
                </c:pt>
                <c:pt idx="45">
                  <c:v>99.401197604790426</c:v>
                </c:pt>
                <c:pt idx="46">
                  <c:v>99.201596806387244</c:v>
                </c:pt>
                <c:pt idx="47">
                  <c:v>99.201596806387244</c:v>
                </c:pt>
                <c:pt idx="48">
                  <c:v>98.702594810379267</c:v>
                </c:pt>
                <c:pt idx="49">
                  <c:v>98.602794411177655</c:v>
                </c:pt>
                <c:pt idx="50">
                  <c:v>98.00399201596808</c:v>
                </c:pt>
                <c:pt idx="51">
                  <c:v>98.00399201596808</c:v>
                </c:pt>
                <c:pt idx="52">
                  <c:v>100.7984031936128</c:v>
                </c:pt>
                <c:pt idx="53">
                  <c:v>100.499001996008</c:v>
                </c:pt>
                <c:pt idx="54">
                  <c:v>100.499001996008</c:v>
                </c:pt>
                <c:pt idx="55">
                  <c:v>102.49500998003992</c:v>
                </c:pt>
                <c:pt idx="56">
                  <c:v>102.49500998003992</c:v>
                </c:pt>
                <c:pt idx="57">
                  <c:v>102.59481037924152</c:v>
                </c:pt>
                <c:pt idx="58">
                  <c:v>102.8942115768463</c:v>
                </c:pt>
                <c:pt idx="59">
                  <c:v>103.79241516966069</c:v>
                </c:pt>
                <c:pt idx="60">
                  <c:v>104.89021956087825</c:v>
                </c:pt>
                <c:pt idx="61">
                  <c:v>104.29141716566868</c:v>
                </c:pt>
                <c:pt idx="62">
                  <c:v>102.79441117764472</c:v>
                </c:pt>
                <c:pt idx="63">
                  <c:v>103.49301397205591</c:v>
                </c:pt>
                <c:pt idx="64">
                  <c:v>103.0938123752495</c:v>
                </c:pt>
                <c:pt idx="65">
                  <c:v>103.79241516966069</c:v>
                </c:pt>
                <c:pt idx="66">
                  <c:v>104.39121756487026</c:v>
                </c:pt>
                <c:pt idx="67">
                  <c:v>103.8236526946108</c:v>
                </c:pt>
                <c:pt idx="68">
                  <c:v>102.58073852295411</c:v>
                </c:pt>
              </c:numCache>
            </c:numRef>
          </c:val>
          <c:smooth val="0"/>
          <c:extLst>
            <c:ext xmlns:c16="http://schemas.microsoft.com/office/drawing/2014/chart" uri="{C3380CC4-5D6E-409C-BE32-E72D297353CC}">
              <c16:uniqueId val="{00000002-EF3C-4699-8A2B-5CF35B81A8AF}"/>
            </c:ext>
          </c:extLst>
        </c:ser>
        <c:ser>
          <c:idx val="3"/>
          <c:order val="3"/>
          <c:tx>
            <c:strRef>
              <c:f>'Figure 1.2.1'!$F$5</c:f>
              <c:strCache>
                <c:ptCount val="1"/>
                <c:pt idx="0">
                  <c:v>Japanese Yen</c:v>
                </c:pt>
              </c:strCache>
            </c:strRef>
          </c:tx>
          <c:spPr>
            <a:ln w="25400">
              <a:solidFill>
                <a:srgbClr val="FF6600"/>
              </a:solidFill>
              <a:prstDash val="solid"/>
            </a:ln>
          </c:spPr>
          <c:marker>
            <c:symbol val="none"/>
          </c:marker>
          <c:cat>
            <c:strRef>
              <c:f>'Figure 1.2.1'!$B$6:$B$75</c:f>
              <c:strCache>
                <c:ptCount val="69"/>
                <c:pt idx="0">
                  <c:v>Jan.2002</c:v>
                </c:pt>
                <c:pt idx="1">
                  <c:v>Feb.2002</c:v>
                </c:pt>
                <c:pt idx="2">
                  <c:v>March.2002</c:v>
                </c:pt>
                <c:pt idx="3">
                  <c:v>Apr.2002</c:v>
                </c:pt>
                <c:pt idx="4">
                  <c:v>May.2002</c:v>
                </c:pt>
                <c:pt idx="5">
                  <c:v>June 2002</c:v>
                </c:pt>
                <c:pt idx="6">
                  <c:v>July 2002</c:v>
                </c:pt>
                <c:pt idx="7">
                  <c:v>Aug.2002</c:v>
                </c:pt>
                <c:pt idx="8">
                  <c:v>Sept.2002</c:v>
                </c:pt>
                <c:pt idx="9">
                  <c:v>Oct.2002</c:v>
                </c:pt>
                <c:pt idx="10">
                  <c:v>Nov.2002</c:v>
                </c:pt>
                <c:pt idx="11">
                  <c:v>Dec.2002</c:v>
                </c:pt>
                <c:pt idx="12">
                  <c:v>Jan.2003</c:v>
                </c:pt>
                <c:pt idx="13">
                  <c:v>Feb.2003</c:v>
                </c:pt>
                <c:pt idx="14">
                  <c:v>March 2003</c:v>
                </c:pt>
                <c:pt idx="15">
                  <c:v>Apr.2003</c:v>
                </c:pt>
                <c:pt idx="16">
                  <c:v>May 2003</c:v>
                </c:pt>
                <c:pt idx="17">
                  <c:v>June 2003</c:v>
                </c:pt>
                <c:pt idx="18">
                  <c:v>July 2003</c:v>
                </c:pt>
                <c:pt idx="19">
                  <c:v>Aug 2003</c:v>
                </c:pt>
                <c:pt idx="20">
                  <c:v>Sept.2003</c:v>
                </c:pt>
                <c:pt idx="21">
                  <c:v>Oct.2003</c:v>
                </c:pt>
                <c:pt idx="22">
                  <c:v>Nov.2003</c:v>
                </c:pt>
                <c:pt idx="23">
                  <c:v>Dec.2003</c:v>
                </c:pt>
                <c:pt idx="24">
                  <c:v>Jan.2004</c:v>
                </c:pt>
                <c:pt idx="25">
                  <c:v>Feb.2004</c:v>
                </c:pt>
                <c:pt idx="26">
                  <c:v>March 2004</c:v>
                </c:pt>
                <c:pt idx="27">
                  <c:v>Apr.2004</c:v>
                </c:pt>
                <c:pt idx="28">
                  <c:v>May 2004</c:v>
                </c:pt>
                <c:pt idx="29">
                  <c:v>June 2004</c:v>
                </c:pt>
                <c:pt idx="30">
                  <c:v>July 2004</c:v>
                </c:pt>
                <c:pt idx="31">
                  <c:v>Aug.2004</c:v>
                </c:pt>
                <c:pt idx="32">
                  <c:v>Sept.2004</c:v>
                </c:pt>
                <c:pt idx="33">
                  <c:v>Oct.2004</c:v>
                </c:pt>
                <c:pt idx="34">
                  <c:v>Nov.2004</c:v>
                </c:pt>
                <c:pt idx="35">
                  <c:v>Dec.2004</c:v>
                </c:pt>
                <c:pt idx="36">
                  <c:v>Jan.2005</c:v>
                </c:pt>
                <c:pt idx="37">
                  <c:v>Feb.2005</c:v>
                </c:pt>
                <c:pt idx="38">
                  <c:v>March 2005</c:v>
                </c:pt>
                <c:pt idx="39">
                  <c:v>Apr.2005</c:v>
                </c:pt>
                <c:pt idx="40">
                  <c:v>May 2005</c:v>
                </c:pt>
                <c:pt idx="41">
                  <c:v>June 2005</c:v>
                </c:pt>
                <c:pt idx="42">
                  <c:v>July 2005</c:v>
                </c:pt>
                <c:pt idx="43">
                  <c:v>Aug.2005</c:v>
                </c:pt>
                <c:pt idx="44">
                  <c:v>Sept.2005</c:v>
                </c:pt>
                <c:pt idx="45">
                  <c:v>Oct.2005</c:v>
                </c:pt>
                <c:pt idx="46">
                  <c:v>Nov.2005</c:v>
                </c:pt>
                <c:pt idx="47">
                  <c:v>Dec.2005</c:v>
                </c:pt>
                <c:pt idx="48">
                  <c:v>Jan.2006</c:v>
                </c:pt>
                <c:pt idx="49">
                  <c:v>Feb.2006</c:v>
                </c:pt>
                <c:pt idx="50">
                  <c:v>March.2006</c:v>
                </c:pt>
                <c:pt idx="51">
                  <c:v>Apr.2006</c:v>
                </c:pt>
                <c:pt idx="52">
                  <c:v>May 2006</c:v>
                </c:pt>
                <c:pt idx="53">
                  <c:v>June 2006</c:v>
                </c:pt>
                <c:pt idx="54">
                  <c:v>July 2006</c:v>
                </c:pt>
                <c:pt idx="55">
                  <c:v>Aug.2006</c:v>
                </c:pt>
                <c:pt idx="56">
                  <c:v>Sept.2006</c:v>
                </c:pt>
                <c:pt idx="57">
                  <c:v>Oct.2006</c:v>
                </c:pt>
                <c:pt idx="58">
                  <c:v>Nov.2006</c:v>
                </c:pt>
                <c:pt idx="59">
                  <c:v>Dec.2006</c:v>
                </c:pt>
                <c:pt idx="60">
                  <c:v>Jan.2007</c:v>
                </c:pt>
                <c:pt idx="61">
                  <c:v>Feb.2007</c:v>
                </c:pt>
                <c:pt idx="62">
                  <c:v>March 2007</c:v>
                </c:pt>
                <c:pt idx="63">
                  <c:v>Apr.2007</c:v>
                </c:pt>
                <c:pt idx="64">
                  <c:v>May 2007</c:v>
                </c:pt>
                <c:pt idx="65">
                  <c:v>June 2007</c:v>
                </c:pt>
                <c:pt idx="66">
                  <c:v>July 2007</c:v>
                </c:pt>
                <c:pt idx="67">
                  <c:v>Aug.2007</c:v>
                </c:pt>
                <c:pt idx="68">
                  <c:v>Sept.2007</c:v>
                </c:pt>
              </c:strCache>
            </c:strRef>
          </c:cat>
          <c:val>
            <c:numRef>
              <c:f>'Figure 1.2.1'!$F$6:$F$74</c:f>
              <c:numCache>
                <c:formatCode>0.00</c:formatCode>
                <c:ptCount val="69"/>
                <c:pt idx="0">
                  <c:v>97.815978582499667</c:v>
                </c:pt>
                <c:pt idx="1">
                  <c:v>97.985064111596472</c:v>
                </c:pt>
                <c:pt idx="2">
                  <c:v>98.576863463435259</c:v>
                </c:pt>
                <c:pt idx="3">
                  <c:v>97.393264759757656</c:v>
                </c:pt>
                <c:pt idx="4">
                  <c:v>99.168662815274061</c:v>
                </c:pt>
                <c:pt idx="5">
                  <c:v>100.43680428350008</c:v>
                </c:pt>
                <c:pt idx="6">
                  <c:v>104.15668592362972</c:v>
                </c:pt>
                <c:pt idx="7">
                  <c:v>103.81851486543611</c:v>
                </c:pt>
                <c:pt idx="8">
                  <c:v>101.7894885162745</c:v>
                </c:pt>
                <c:pt idx="9">
                  <c:v>98.999577286177271</c:v>
                </c:pt>
                <c:pt idx="10">
                  <c:v>100.26771875440328</c:v>
                </c:pt>
                <c:pt idx="11">
                  <c:v>99.591376638016072</c:v>
                </c:pt>
                <c:pt idx="12">
                  <c:v>100.26771875440328</c:v>
                </c:pt>
                <c:pt idx="13">
                  <c:v>99.33774834437088</c:v>
                </c:pt>
                <c:pt idx="14">
                  <c:v>98.661406227983676</c:v>
                </c:pt>
                <c:pt idx="15">
                  <c:v>98.661406227983676</c:v>
                </c:pt>
                <c:pt idx="16">
                  <c:v>99.506833873467684</c:v>
                </c:pt>
                <c:pt idx="17">
                  <c:v>98.06960687614486</c:v>
                </c:pt>
                <c:pt idx="18">
                  <c:v>97.731435817951251</c:v>
                </c:pt>
                <c:pt idx="19">
                  <c:v>98.238692405241665</c:v>
                </c:pt>
                <c:pt idx="20">
                  <c:v>100.85951810624209</c:v>
                </c:pt>
                <c:pt idx="21">
                  <c:v>103.90305762998453</c:v>
                </c:pt>
                <c:pt idx="22">
                  <c:v>104.91757080456532</c:v>
                </c:pt>
                <c:pt idx="23">
                  <c:v>104.57939974637172</c:v>
                </c:pt>
                <c:pt idx="24">
                  <c:v>104.83302804001693</c:v>
                </c:pt>
                <c:pt idx="25">
                  <c:v>103.05762998450052</c:v>
                </c:pt>
                <c:pt idx="26">
                  <c:v>101.28223192898409</c:v>
                </c:pt>
                <c:pt idx="27">
                  <c:v>102.8040016908553</c:v>
                </c:pt>
                <c:pt idx="28">
                  <c:v>98.407777934338469</c:v>
                </c:pt>
                <c:pt idx="29">
                  <c:v>100.35226151895169</c:v>
                </c:pt>
                <c:pt idx="30">
                  <c:v>100.77497534169369</c:v>
                </c:pt>
                <c:pt idx="31">
                  <c:v>99.845004931661279</c:v>
                </c:pt>
                <c:pt idx="32">
                  <c:v>99.506833873467684</c:v>
                </c:pt>
                <c:pt idx="33">
                  <c:v>98.999577286177271</c:v>
                </c:pt>
                <c:pt idx="34">
                  <c:v>101.1976891644357</c:v>
                </c:pt>
                <c:pt idx="35">
                  <c:v>101.36677469353251</c:v>
                </c:pt>
                <c:pt idx="36">
                  <c:v>101.95857404537129</c:v>
                </c:pt>
                <c:pt idx="37">
                  <c:v>99.422291108919268</c:v>
                </c:pt>
                <c:pt idx="38">
                  <c:v>98.323235169790067</c:v>
                </c:pt>
                <c:pt idx="39">
                  <c:v>96.970550937015659</c:v>
                </c:pt>
                <c:pt idx="40">
                  <c:v>97.477807524306058</c:v>
                </c:pt>
                <c:pt idx="41">
                  <c:v>96.547837114273648</c:v>
                </c:pt>
                <c:pt idx="42">
                  <c:v>94.349725236015232</c:v>
                </c:pt>
                <c:pt idx="43">
                  <c:v>94.349725236015232</c:v>
                </c:pt>
                <c:pt idx="44">
                  <c:v>93.419754825982821</c:v>
                </c:pt>
                <c:pt idx="45">
                  <c:v>90.038044244046787</c:v>
                </c:pt>
                <c:pt idx="46">
                  <c:v>88.68536001127238</c:v>
                </c:pt>
                <c:pt idx="47">
                  <c:v>87.670846836691567</c:v>
                </c:pt>
                <c:pt idx="48">
                  <c:v>88.431731717627173</c:v>
                </c:pt>
                <c:pt idx="49">
                  <c:v>87.501761307594776</c:v>
                </c:pt>
                <c:pt idx="50">
                  <c:v>87.839932365788371</c:v>
                </c:pt>
                <c:pt idx="51">
                  <c:v>86.571790897562366</c:v>
                </c:pt>
                <c:pt idx="52">
                  <c:v>89.530787656756388</c:v>
                </c:pt>
                <c:pt idx="53">
                  <c:v>87.670846836691567</c:v>
                </c:pt>
                <c:pt idx="54">
                  <c:v>86.74087642665917</c:v>
                </c:pt>
                <c:pt idx="55">
                  <c:v>86.74087642665917</c:v>
                </c:pt>
                <c:pt idx="56">
                  <c:v>86.487248133013964</c:v>
                </c:pt>
                <c:pt idx="57">
                  <c:v>85.134563900239556</c:v>
                </c:pt>
                <c:pt idx="58">
                  <c:v>85.726363252078357</c:v>
                </c:pt>
                <c:pt idx="59">
                  <c:v>84.796392842045947</c:v>
                </c:pt>
                <c:pt idx="60">
                  <c:v>82.175567141045519</c:v>
                </c:pt>
                <c:pt idx="61">
                  <c:v>82.006481611948729</c:v>
                </c:pt>
                <c:pt idx="62">
                  <c:v>83.443708609271539</c:v>
                </c:pt>
                <c:pt idx="63">
                  <c:v>81.330139495561511</c:v>
                </c:pt>
                <c:pt idx="64">
                  <c:v>79.723826969141896</c:v>
                </c:pt>
                <c:pt idx="65">
                  <c:v>78.455685500915877</c:v>
                </c:pt>
                <c:pt idx="66">
                  <c:v>78.371142736367489</c:v>
                </c:pt>
                <c:pt idx="67">
                  <c:v>82.513738199239114</c:v>
                </c:pt>
                <c:pt idx="68">
                  <c:v>83.443708609271539</c:v>
                </c:pt>
              </c:numCache>
            </c:numRef>
          </c:val>
          <c:smooth val="0"/>
          <c:extLst>
            <c:ext xmlns:c16="http://schemas.microsoft.com/office/drawing/2014/chart" uri="{C3380CC4-5D6E-409C-BE32-E72D297353CC}">
              <c16:uniqueId val="{00000003-EF3C-4699-8A2B-5CF35B81A8AF}"/>
            </c:ext>
          </c:extLst>
        </c:ser>
        <c:ser>
          <c:idx val="4"/>
          <c:order val="4"/>
          <c:tx>
            <c:strRef>
              <c:f>'Figure 1.2.1'!$G$5</c:f>
              <c:strCache>
                <c:ptCount val="1"/>
                <c:pt idx="0">
                  <c:v>Rassian ruble</c:v>
                </c:pt>
              </c:strCache>
            </c:strRef>
          </c:tx>
          <c:spPr>
            <a:ln w="25400">
              <a:solidFill>
                <a:srgbClr val="800080"/>
              </a:solidFill>
              <a:prstDash val="solid"/>
            </a:ln>
          </c:spPr>
          <c:marker>
            <c:symbol val="none"/>
          </c:marker>
          <c:cat>
            <c:strRef>
              <c:f>'Figure 1.2.1'!$B$6:$B$75</c:f>
              <c:strCache>
                <c:ptCount val="69"/>
                <c:pt idx="0">
                  <c:v>Jan.2002</c:v>
                </c:pt>
                <c:pt idx="1">
                  <c:v>Feb.2002</c:v>
                </c:pt>
                <c:pt idx="2">
                  <c:v>March.2002</c:v>
                </c:pt>
                <c:pt idx="3">
                  <c:v>Apr.2002</c:v>
                </c:pt>
                <c:pt idx="4">
                  <c:v>May.2002</c:v>
                </c:pt>
                <c:pt idx="5">
                  <c:v>June 2002</c:v>
                </c:pt>
                <c:pt idx="6">
                  <c:v>July 2002</c:v>
                </c:pt>
                <c:pt idx="7">
                  <c:v>Aug.2002</c:v>
                </c:pt>
                <c:pt idx="8">
                  <c:v>Sept.2002</c:v>
                </c:pt>
                <c:pt idx="9">
                  <c:v>Oct.2002</c:v>
                </c:pt>
                <c:pt idx="10">
                  <c:v>Nov.2002</c:v>
                </c:pt>
                <c:pt idx="11">
                  <c:v>Dec.2002</c:v>
                </c:pt>
                <c:pt idx="12">
                  <c:v>Jan.2003</c:v>
                </c:pt>
                <c:pt idx="13">
                  <c:v>Feb.2003</c:v>
                </c:pt>
                <c:pt idx="14">
                  <c:v>March 2003</c:v>
                </c:pt>
                <c:pt idx="15">
                  <c:v>Apr.2003</c:v>
                </c:pt>
                <c:pt idx="16">
                  <c:v>May 2003</c:v>
                </c:pt>
                <c:pt idx="17">
                  <c:v>June 2003</c:v>
                </c:pt>
                <c:pt idx="18">
                  <c:v>July 2003</c:v>
                </c:pt>
                <c:pt idx="19">
                  <c:v>Aug 2003</c:v>
                </c:pt>
                <c:pt idx="20">
                  <c:v>Sept.2003</c:v>
                </c:pt>
                <c:pt idx="21">
                  <c:v>Oct.2003</c:v>
                </c:pt>
                <c:pt idx="22">
                  <c:v>Nov.2003</c:v>
                </c:pt>
                <c:pt idx="23">
                  <c:v>Dec.2003</c:v>
                </c:pt>
                <c:pt idx="24">
                  <c:v>Jan.2004</c:v>
                </c:pt>
                <c:pt idx="25">
                  <c:v>Feb.2004</c:v>
                </c:pt>
                <c:pt idx="26">
                  <c:v>March 2004</c:v>
                </c:pt>
                <c:pt idx="27">
                  <c:v>Apr.2004</c:v>
                </c:pt>
                <c:pt idx="28">
                  <c:v>May 2004</c:v>
                </c:pt>
                <c:pt idx="29">
                  <c:v>June 2004</c:v>
                </c:pt>
                <c:pt idx="30">
                  <c:v>July 2004</c:v>
                </c:pt>
                <c:pt idx="31">
                  <c:v>Aug.2004</c:v>
                </c:pt>
                <c:pt idx="32">
                  <c:v>Sept.2004</c:v>
                </c:pt>
                <c:pt idx="33">
                  <c:v>Oct.2004</c:v>
                </c:pt>
                <c:pt idx="34">
                  <c:v>Nov.2004</c:v>
                </c:pt>
                <c:pt idx="35">
                  <c:v>Dec.2004</c:v>
                </c:pt>
                <c:pt idx="36">
                  <c:v>Jan.2005</c:v>
                </c:pt>
                <c:pt idx="37">
                  <c:v>Feb.2005</c:v>
                </c:pt>
                <c:pt idx="38">
                  <c:v>March 2005</c:v>
                </c:pt>
                <c:pt idx="39">
                  <c:v>Apr.2005</c:v>
                </c:pt>
                <c:pt idx="40">
                  <c:v>May 2005</c:v>
                </c:pt>
                <c:pt idx="41">
                  <c:v>June 2005</c:v>
                </c:pt>
                <c:pt idx="42">
                  <c:v>July 2005</c:v>
                </c:pt>
                <c:pt idx="43">
                  <c:v>Aug.2005</c:v>
                </c:pt>
                <c:pt idx="44">
                  <c:v>Sept.2005</c:v>
                </c:pt>
                <c:pt idx="45">
                  <c:v>Oct.2005</c:v>
                </c:pt>
                <c:pt idx="46">
                  <c:v>Nov.2005</c:v>
                </c:pt>
                <c:pt idx="47">
                  <c:v>Dec.2005</c:v>
                </c:pt>
                <c:pt idx="48">
                  <c:v>Jan.2006</c:v>
                </c:pt>
                <c:pt idx="49">
                  <c:v>Feb.2006</c:v>
                </c:pt>
                <c:pt idx="50">
                  <c:v>March.2006</c:v>
                </c:pt>
                <c:pt idx="51">
                  <c:v>Apr.2006</c:v>
                </c:pt>
                <c:pt idx="52">
                  <c:v>May 2006</c:v>
                </c:pt>
                <c:pt idx="53">
                  <c:v>June 2006</c:v>
                </c:pt>
                <c:pt idx="54">
                  <c:v>July 2006</c:v>
                </c:pt>
                <c:pt idx="55">
                  <c:v>Aug.2006</c:v>
                </c:pt>
                <c:pt idx="56">
                  <c:v>Sept.2006</c:v>
                </c:pt>
                <c:pt idx="57">
                  <c:v>Oct.2006</c:v>
                </c:pt>
                <c:pt idx="58">
                  <c:v>Nov.2006</c:v>
                </c:pt>
                <c:pt idx="59">
                  <c:v>Dec.2006</c:v>
                </c:pt>
                <c:pt idx="60">
                  <c:v>Jan.2007</c:v>
                </c:pt>
                <c:pt idx="61">
                  <c:v>Feb.2007</c:v>
                </c:pt>
                <c:pt idx="62">
                  <c:v>March 2007</c:v>
                </c:pt>
                <c:pt idx="63">
                  <c:v>Apr.2007</c:v>
                </c:pt>
                <c:pt idx="64">
                  <c:v>May 2007</c:v>
                </c:pt>
                <c:pt idx="65">
                  <c:v>June 2007</c:v>
                </c:pt>
                <c:pt idx="66">
                  <c:v>July 2007</c:v>
                </c:pt>
                <c:pt idx="67">
                  <c:v>Aug.2007</c:v>
                </c:pt>
                <c:pt idx="68">
                  <c:v>Sept.2007</c:v>
                </c:pt>
              </c:strCache>
            </c:strRef>
          </c:cat>
          <c:val>
            <c:numRef>
              <c:f>'Figure 1.2.1'!$G$6:$G$74</c:f>
              <c:numCache>
                <c:formatCode>0.00</c:formatCode>
                <c:ptCount val="69"/>
                <c:pt idx="0">
                  <c:v>102.06129650615298</c:v>
                </c:pt>
                <c:pt idx="1">
                  <c:v>102.97984817470835</c:v>
                </c:pt>
                <c:pt idx="2">
                  <c:v>102.36196908566011</c:v>
                </c:pt>
                <c:pt idx="3">
                  <c:v>101.64543530206049</c:v>
                </c:pt>
                <c:pt idx="4">
                  <c:v>100.93391725494607</c:v>
                </c:pt>
                <c:pt idx="5">
                  <c:v>99.419908496121863</c:v>
                </c:pt>
                <c:pt idx="6">
                  <c:v>97.928609868680041</c:v>
                </c:pt>
                <c:pt idx="7">
                  <c:v>98.61411013776079</c:v>
                </c:pt>
                <c:pt idx="8">
                  <c:v>98.31826780734751</c:v>
                </c:pt>
                <c:pt idx="9">
                  <c:v>98.908177414191599</c:v>
                </c:pt>
                <c:pt idx="10">
                  <c:v>98.611452881949035</c:v>
                </c:pt>
                <c:pt idx="11">
                  <c:v>98.217007070421232</c:v>
                </c:pt>
                <c:pt idx="12">
                  <c:v>97.529488020928284</c:v>
                </c:pt>
                <c:pt idx="13">
                  <c:v>98.114664949053861</c:v>
                </c:pt>
                <c:pt idx="14">
                  <c:v>99.782614253187759</c:v>
                </c:pt>
                <c:pt idx="15">
                  <c:v>100.88022300997281</c:v>
                </c:pt>
                <c:pt idx="16">
                  <c:v>98.761738326763378</c:v>
                </c:pt>
                <c:pt idx="17">
                  <c:v>99.848117448357769</c:v>
                </c:pt>
                <c:pt idx="18">
                  <c:v>102.34432038456669</c:v>
                </c:pt>
                <c:pt idx="19">
                  <c:v>103.06073062725866</c:v>
                </c:pt>
                <c:pt idx="20">
                  <c:v>101.82400185973155</c:v>
                </c:pt>
                <c:pt idx="21">
                  <c:v>101.21305784857317</c:v>
                </c:pt>
                <c:pt idx="22">
                  <c:v>102.9336798319989</c:v>
                </c:pt>
                <c:pt idx="23">
                  <c:v>102.0072767135109</c:v>
                </c:pt>
                <c:pt idx="24">
                  <c:v>103.02734948064602</c:v>
                </c:pt>
                <c:pt idx="25">
                  <c:v>104.88184177129764</c:v>
                </c:pt>
                <c:pt idx="26">
                  <c:v>106.8745967649523</c:v>
                </c:pt>
                <c:pt idx="27">
                  <c:v>108.26396652289665</c:v>
                </c:pt>
                <c:pt idx="28">
                  <c:v>107.93917462332799</c:v>
                </c:pt>
                <c:pt idx="29">
                  <c:v>107.29153957558802</c:v>
                </c:pt>
                <c:pt idx="30">
                  <c:v>107.29153957558802</c:v>
                </c:pt>
                <c:pt idx="31">
                  <c:v>107.61341419431476</c:v>
                </c:pt>
                <c:pt idx="32">
                  <c:v>107.50580078012044</c:v>
                </c:pt>
                <c:pt idx="33">
                  <c:v>106.86076597543972</c:v>
                </c:pt>
                <c:pt idx="34">
                  <c:v>106.43332291153796</c:v>
                </c:pt>
                <c:pt idx="35">
                  <c:v>106.85905620318412</c:v>
                </c:pt>
                <c:pt idx="36">
                  <c:v>109.53053260826371</c:v>
                </c:pt>
                <c:pt idx="37">
                  <c:v>110.95442953217112</c:v>
                </c:pt>
                <c:pt idx="38">
                  <c:v>112.28588268655717</c:v>
                </c:pt>
                <c:pt idx="39">
                  <c:v>114.08245680954208</c:v>
                </c:pt>
                <c:pt idx="40">
                  <c:v>115.10919892082796</c:v>
                </c:pt>
                <c:pt idx="41">
                  <c:v>116.26029091003625</c:v>
                </c:pt>
                <c:pt idx="42">
                  <c:v>116.72533207367638</c:v>
                </c:pt>
                <c:pt idx="43">
                  <c:v>115.79152941708696</c:v>
                </c:pt>
                <c:pt idx="44">
                  <c:v>115.90732094650404</c:v>
                </c:pt>
                <c:pt idx="45">
                  <c:v>116.95048683502256</c:v>
                </c:pt>
                <c:pt idx="46">
                  <c:v>118.23694219020781</c:v>
                </c:pt>
                <c:pt idx="47">
                  <c:v>118.23694219020781</c:v>
                </c:pt>
                <c:pt idx="48">
                  <c:v>120.95639186058258</c:v>
                </c:pt>
                <c:pt idx="49">
                  <c:v>123.73838887337598</c:v>
                </c:pt>
                <c:pt idx="50">
                  <c:v>125.71820309534998</c:v>
                </c:pt>
                <c:pt idx="51">
                  <c:v>125.71820309534998</c:v>
                </c:pt>
                <c:pt idx="52">
                  <c:v>124.96389387677789</c:v>
                </c:pt>
                <c:pt idx="53">
                  <c:v>126.71338839105277</c:v>
                </c:pt>
                <c:pt idx="54">
                  <c:v>127.72709549818121</c:v>
                </c:pt>
                <c:pt idx="55">
                  <c:v>127.59936840268304</c:v>
                </c:pt>
                <c:pt idx="56">
                  <c:v>127.8545671394884</c:v>
                </c:pt>
                <c:pt idx="57">
                  <c:v>127.8545671394884</c:v>
                </c:pt>
                <c:pt idx="58">
                  <c:v>127.47100343806994</c:v>
                </c:pt>
                <c:pt idx="59">
                  <c:v>127.21606143119379</c:v>
                </c:pt>
                <c:pt idx="60">
                  <c:v>129.37873447552411</c:v>
                </c:pt>
                <c:pt idx="61">
                  <c:v>130.54314308580379</c:v>
                </c:pt>
                <c:pt idx="62">
                  <c:v>130.67368622888961</c:v>
                </c:pt>
                <c:pt idx="63">
                  <c:v>130.28166517020293</c:v>
                </c:pt>
                <c:pt idx="64">
                  <c:v>130.28166517020293</c:v>
                </c:pt>
                <c:pt idx="65">
                  <c:v>131.45420015673474</c:v>
                </c:pt>
                <c:pt idx="66">
                  <c:v>132.24292535767515</c:v>
                </c:pt>
                <c:pt idx="67">
                  <c:v>132.24292535767515</c:v>
                </c:pt>
                <c:pt idx="68">
                  <c:v>132.37516828303282</c:v>
                </c:pt>
              </c:numCache>
            </c:numRef>
          </c:val>
          <c:smooth val="0"/>
          <c:extLst>
            <c:ext xmlns:c16="http://schemas.microsoft.com/office/drawing/2014/chart" uri="{C3380CC4-5D6E-409C-BE32-E72D297353CC}">
              <c16:uniqueId val="{00000004-EF3C-4699-8A2B-5CF35B81A8AF}"/>
            </c:ext>
          </c:extLst>
        </c:ser>
        <c:dLbls>
          <c:showLegendKey val="0"/>
          <c:showVal val="0"/>
          <c:showCatName val="0"/>
          <c:showSerName val="0"/>
          <c:showPercent val="0"/>
          <c:showBubbleSize val="0"/>
        </c:dLbls>
        <c:smooth val="0"/>
        <c:axId val="470574864"/>
        <c:axId val="1"/>
      </c:lineChart>
      <c:catAx>
        <c:axId val="470574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3"/>
        <c:tickMarkSkip val="1"/>
        <c:noMultiLvlLbl val="0"/>
      </c:catAx>
      <c:valAx>
        <c:axId val="1"/>
        <c:scaling>
          <c:orientation val="minMax"/>
          <c:min val="7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0574864"/>
        <c:crosses val="autoZero"/>
        <c:crossBetween val="between"/>
      </c:valAx>
      <c:spPr>
        <a:no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horizontalDpi="300" verticalDpi="300"/>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36418179062984"/>
          <c:y val="5.7142857142857141E-2"/>
          <c:w val="0.77777923285446759"/>
          <c:h val="0.51020408163265307"/>
        </c:manualLayout>
      </c:layout>
      <c:barChart>
        <c:barDir val="col"/>
        <c:grouping val="clustered"/>
        <c:varyColors val="0"/>
        <c:ser>
          <c:idx val="1"/>
          <c:order val="0"/>
          <c:tx>
            <c:strRef>
              <c:f>'Figure 5.2.13'!$B$5</c:f>
              <c:strCache>
                <c:ptCount val="1"/>
                <c:pt idx="0">
                  <c:v>share of foreign currency loans in total loan portfolio (left scale)</c:v>
                </c:pt>
              </c:strCache>
            </c:strRef>
          </c:tx>
          <c:spPr>
            <a:solidFill>
              <a:srgbClr val="993366"/>
            </a:solidFill>
            <a:ln w="12700">
              <a:solidFill>
                <a:srgbClr val="000000"/>
              </a:solidFill>
              <a:prstDash val="solid"/>
            </a:ln>
          </c:spPr>
          <c:invertIfNegative val="0"/>
          <c:cat>
            <c:strRef>
              <c:f>'Figure 5.2.13'!$C$4:$I$4</c:f>
              <c:strCache>
                <c:ptCount val="7"/>
                <c:pt idx="0">
                  <c:v>01.01.2004</c:v>
                </c:pt>
                <c:pt idx="1">
                  <c:v>01.01.2005</c:v>
                </c:pt>
                <c:pt idx="2">
                  <c:v>01.01.2006</c:v>
                </c:pt>
                <c:pt idx="3">
                  <c:v>01.01.2007</c:v>
                </c:pt>
                <c:pt idx="4">
                  <c:v>01.03.2007</c:v>
                </c:pt>
                <c:pt idx="5">
                  <c:v>01.04.2007</c:v>
                </c:pt>
                <c:pt idx="6">
                  <c:v>01.10.2007</c:v>
                </c:pt>
              </c:strCache>
            </c:strRef>
          </c:cat>
          <c:val>
            <c:numRef>
              <c:f>'Figure 5.2.13'!$C$5:$I$5</c:f>
              <c:numCache>
                <c:formatCode>General</c:formatCode>
                <c:ptCount val="7"/>
                <c:pt idx="0">
                  <c:v>57.8</c:v>
                </c:pt>
                <c:pt idx="1">
                  <c:v>56.1</c:v>
                </c:pt>
                <c:pt idx="2">
                  <c:v>57.1</c:v>
                </c:pt>
                <c:pt idx="3">
                  <c:v>53.7</c:v>
                </c:pt>
                <c:pt idx="4">
                  <c:v>56.2</c:v>
                </c:pt>
                <c:pt idx="5">
                  <c:v>55.3</c:v>
                </c:pt>
                <c:pt idx="6">
                  <c:v>50.8</c:v>
                </c:pt>
              </c:numCache>
            </c:numRef>
          </c:val>
          <c:extLst>
            <c:ext xmlns:c16="http://schemas.microsoft.com/office/drawing/2014/chart" uri="{C3380CC4-5D6E-409C-BE32-E72D297353CC}">
              <c16:uniqueId val="{00000000-5468-41EA-A4D3-8A94B93555C1}"/>
            </c:ext>
          </c:extLst>
        </c:ser>
        <c:ser>
          <c:idx val="0"/>
          <c:order val="1"/>
          <c:tx>
            <c:strRef>
              <c:f>'Figure 5.2.13'!$B$6</c:f>
              <c:strCache>
                <c:ptCount val="1"/>
                <c:pt idx="0">
                  <c:v>share of foreign currency loans given to residents in  total amount of forign currency loans (left scale)</c:v>
                </c:pt>
              </c:strCache>
            </c:strRef>
          </c:tx>
          <c:spPr>
            <a:gradFill rotWithShape="0">
              <a:gsLst>
                <a:gs pos="0">
                  <a:srgbClr val="9999FF">
                    <a:gamma/>
                    <a:tint val="7059"/>
                    <a:invGamma/>
                  </a:srgbClr>
                </a:gs>
                <a:gs pos="100000">
                  <a:srgbClr val="9999FF"/>
                </a:gs>
              </a:gsLst>
              <a:lin ang="5400000" scaled="1"/>
            </a:gradFill>
            <a:ln w="25400">
              <a:solidFill>
                <a:srgbClr val="000080"/>
              </a:solidFill>
              <a:prstDash val="solid"/>
            </a:ln>
          </c:spPr>
          <c:invertIfNegative val="0"/>
          <c:cat>
            <c:strRef>
              <c:f>'Figure 5.2.13'!$C$4:$I$4</c:f>
              <c:strCache>
                <c:ptCount val="7"/>
                <c:pt idx="0">
                  <c:v>01.01.2004</c:v>
                </c:pt>
                <c:pt idx="1">
                  <c:v>01.01.2005</c:v>
                </c:pt>
                <c:pt idx="2">
                  <c:v>01.01.2006</c:v>
                </c:pt>
                <c:pt idx="3">
                  <c:v>01.01.2007</c:v>
                </c:pt>
                <c:pt idx="4">
                  <c:v>01.03.2007</c:v>
                </c:pt>
                <c:pt idx="5">
                  <c:v>01.04.2007</c:v>
                </c:pt>
                <c:pt idx="6">
                  <c:v>01.10.2007</c:v>
                </c:pt>
              </c:strCache>
            </c:strRef>
          </c:cat>
          <c:val>
            <c:numRef>
              <c:f>'Figure 5.2.13'!$C$6:$I$6</c:f>
              <c:numCache>
                <c:formatCode>General</c:formatCode>
                <c:ptCount val="7"/>
                <c:pt idx="0">
                  <c:v>88.8</c:v>
                </c:pt>
                <c:pt idx="1">
                  <c:v>77.400000000000006</c:v>
                </c:pt>
                <c:pt idx="2">
                  <c:v>79.900000000000006</c:v>
                </c:pt>
                <c:pt idx="3" formatCode="0.0">
                  <c:v>71.098894272580452</c:v>
                </c:pt>
                <c:pt idx="4" formatCode="0.0">
                  <c:v>70.044454576541668</c:v>
                </c:pt>
                <c:pt idx="5" formatCode="0.0">
                  <c:v>69.900000000000006</c:v>
                </c:pt>
                <c:pt idx="6" formatCode="0.0">
                  <c:v>69.8</c:v>
                </c:pt>
              </c:numCache>
            </c:numRef>
          </c:val>
          <c:extLst>
            <c:ext xmlns:c16="http://schemas.microsoft.com/office/drawing/2014/chart" uri="{C3380CC4-5D6E-409C-BE32-E72D297353CC}">
              <c16:uniqueId val="{00000001-5468-41EA-A4D3-8A94B93555C1}"/>
            </c:ext>
          </c:extLst>
        </c:ser>
        <c:dLbls>
          <c:showLegendKey val="0"/>
          <c:showVal val="0"/>
          <c:showCatName val="0"/>
          <c:showSerName val="0"/>
          <c:showPercent val="0"/>
          <c:showBubbleSize val="0"/>
        </c:dLbls>
        <c:gapWidth val="150"/>
        <c:axId val="475413368"/>
        <c:axId val="1"/>
      </c:barChart>
      <c:lineChart>
        <c:grouping val="standard"/>
        <c:varyColors val="0"/>
        <c:ser>
          <c:idx val="2"/>
          <c:order val="2"/>
          <c:tx>
            <c:strRef>
              <c:f>'Figure 5.2.13'!$B$7</c:f>
              <c:strCache>
                <c:ptCount val="1"/>
                <c:pt idx="0">
                  <c:v>Exchange rate KZT/USD (rignt scale)</c:v>
                </c:pt>
              </c:strCache>
            </c:strRef>
          </c:tx>
          <c:spPr>
            <a:ln w="25400">
              <a:solidFill>
                <a:srgbClr val="339966"/>
              </a:solidFill>
              <a:prstDash val="solid"/>
            </a:ln>
          </c:spPr>
          <c:marker>
            <c:symbol val="triangle"/>
            <c:size val="7"/>
            <c:spPr>
              <a:solidFill>
                <a:srgbClr val="339966"/>
              </a:solidFill>
              <a:ln>
                <a:solidFill>
                  <a:srgbClr val="00FF00"/>
                </a:solidFill>
                <a:prstDash val="solid"/>
              </a:ln>
            </c:spPr>
          </c:marker>
          <c:cat>
            <c:strRef>
              <c:f>'Figure 5.2.13'!$C$4:$I$4</c:f>
              <c:strCache>
                <c:ptCount val="7"/>
                <c:pt idx="0">
                  <c:v>01.01.2004</c:v>
                </c:pt>
                <c:pt idx="1">
                  <c:v>01.01.2005</c:v>
                </c:pt>
                <c:pt idx="2">
                  <c:v>01.01.2006</c:v>
                </c:pt>
                <c:pt idx="3">
                  <c:v>01.01.2007</c:v>
                </c:pt>
                <c:pt idx="4">
                  <c:v>01.03.2007</c:v>
                </c:pt>
                <c:pt idx="5">
                  <c:v>01.04.2007</c:v>
                </c:pt>
                <c:pt idx="6">
                  <c:v>01.10.2007</c:v>
                </c:pt>
              </c:strCache>
            </c:strRef>
          </c:cat>
          <c:val>
            <c:numRef>
              <c:f>'Figure 5.2.13'!$C$7:$I$7</c:f>
              <c:numCache>
                <c:formatCode>General</c:formatCode>
                <c:ptCount val="7"/>
                <c:pt idx="0">
                  <c:v>143.33000000000001</c:v>
                </c:pt>
                <c:pt idx="1">
                  <c:v>130</c:v>
                </c:pt>
                <c:pt idx="2">
                  <c:v>133.77000000000001</c:v>
                </c:pt>
                <c:pt idx="3">
                  <c:v>127</c:v>
                </c:pt>
                <c:pt idx="4">
                  <c:v>123.71</c:v>
                </c:pt>
                <c:pt idx="5">
                  <c:v>123.84</c:v>
                </c:pt>
                <c:pt idx="6">
                  <c:v>122.31</c:v>
                </c:pt>
              </c:numCache>
            </c:numRef>
          </c:val>
          <c:smooth val="0"/>
          <c:extLst>
            <c:ext xmlns:c16="http://schemas.microsoft.com/office/drawing/2014/chart" uri="{C3380CC4-5D6E-409C-BE32-E72D297353CC}">
              <c16:uniqueId val="{00000002-5468-41EA-A4D3-8A94B93555C1}"/>
            </c:ext>
          </c:extLst>
        </c:ser>
        <c:dLbls>
          <c:showLegendKey val="0"/>
          <c:showVal val="0"/>
          <c:showCatName val="0"/>
          <c:showSerName val="0"/>
          <c:showPercent val="0"/>
          <c:showBubbleSize val="0"/>
        </c:dLbls>
        <c:marker val="1"/>
        <c:smooth val="0"/>
        <c:axId val="3"/>
        <c:axId val="4"/>
      </c:lineChart>
      <c:catAx>
        <c:axId val="4754133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100"/>
        </c:scaling>
        <c:delete val="0"/>
        <c:axPos val="l"/>
        <c:majorGridlines>
          <c:spPr>
            <a:ln w="3175">
              <a:solidFill>
                <a:srgbClr val="FFFFFF"/>
              </a:solidFill>
              <a:prstDash val="solid"/>
            </a:ln>
          </c:spPr>
        </c:majorGridlines>
        <c:title>
          <c:tx>
            <c:rich>
              <a:bodyPr/>
              <a:lstStyle/>
              <a:p>
                <a:pPr>
                  <a:defRPr sz="800" b="0" i="0" u="none" strike="noStrike" baseline="0">
                    <a:solidFill>
                      <a:srgbClr val="000000"/>
                    </a:solidFill>
                    <a:latin typeface="Times New Roman"/>
                    <a:ea typeface="Times New Roman"/>
                    <a:cs typeface="Times New Roman"/>
                  </a:defRPr>
                </a:pPr>
                <a:r>
                  <a:rPr lang="ru-RU"/>
                  <a:t>
%</a:t>
                </a:r>
              </a:p>
            </c:rich>
          </c:tx>
          <c:layout>
            <c:manualLayout>
              <c:xMode val="edge"/>
              <c:yMode val="edge"/>
              <c:x val="9.5785619809663491E-3"/>
              <c:y val="0.27755102040816326"/>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54133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a:lstStyle/>
              <a:p>
                <a:pPr>
                  <a:defRPr sz="800" b="0" i="0" u="none" strike="noStrike" baseline="0">
                    <a:solidFill>
                      <a:srgbClr val="000000"/>
                    </a:solidFill>
                    <a:latin typeface="Times New Roman"/>
                    <a:ea typeface="Times New Roman"/>
                    <a:cs typeface="Times New Roman"/>
                  </a:defRPr>
                </a:pPr>
                <a:r>
                  <a:rPr lang="en-US"/>
                  <a:t>KZT</a:t>
                </a:r>
              </a:p>
            </c:rich>
          </c:tx>
          <c:layout>
            <c:manualLayout>
              <c:xMode val="edge"/>
              <c:yMode val="edge"/>
              <c:x val="0.93678336173850896"/>
              <c:y val="0.2571428571428571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FFFFFF"/>
          </a:solidFill>
          <a:prstDash val="solid"/>
        </a:ln>
      </c:spPr>
    </c:plotArea>
    <c:legend>
      <c:legendPos val="b"/>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paperSize="9" orientation="landscape" verticalDpi="0"/>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120"/>
      <c:rAngAx val="0"/>
      <c:perspective val="0"/>
    </c:view3D>
    <c:floor>
      <c:thickness val="0"/>
    </c:floor>
    <c:sideWall>
      <c:thickness val="0"/>
    </c:sideWall>
    <c:backWall>
      <c:thickness val="0"/>
    </c:backWall>
    <c:plotArea>
      <c:layout>
        <c:manualLayout>
          <c:layoutTarget val="inner"/>
          <c:xMode val="edge"/>
          <c:yMode val="edge"/>
          <c:x val="0.26122475010438267"/>
          <c:y val="0.42148760330578511"/>
          <c:w val="0.48571476972533656"/>
          <c:h val="0.3925619834710744"/>
        </c:manualLayout>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7B6C-4702-9C6C-CD8332D26F9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7B6C-4702-9C6C-CD8332D26F91}"/>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7B6C-4702-9C6C-CD8332D26F91}"/>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7B6C-4702-9C6C-CD8332D26F91}"/>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7B6C-4702-9C6C-CD8332D26F91}"/>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7B6C-4702-9C6C-CD8332D26F91}"/>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6-7B6C-4702-9C6C-CD8332D26F91}"/>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7-7B6C-4702-9C6C-CD8332D26F91}"/>
              </c:ext>
            </c:extLst>
          </c:dPt>
          <c:dLbls>
            <c:dLbl>
              <c:idx val="0"/>
              <c:layout>
                <c:manualLayout>
                  <c:x val="9.6868595401426644E-2"/>
                  <c:y val="2.4863235070822755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6C-4702-9C6C-CD8332D26F91}"/>
                </c:ext>
              </c:extLst>
            </c:dLbl>
            <c:dLbl>
              <c:idx val="1"/>
              <c:layout>
                <c:manualLayout>
                  <c:x val="-4.4855276915704248E-2"/>
                  <c:y val="2.4348278779202114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6C-4702-9C6C-CD8332D26F91}"/>
                </c:ext>
              </c:extLst>
            </c:dLbl>
            <c:dLbl>
              <c:idx val="2"/>
              <c:layout>
                <c:manualLayout>
                  <c:x val="-4.1705223795688903E-2"/>
                  <c:y val="-7.8471182837682479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6C-4702-9C6C-CD8332D26F91}"/>
                </c:ext>
              </c:extLst>
            </c:dLbl>
            <c:dLbl>
              <c:idx val="3"/>
              <c:layout>
                <c:manualLayout>
                  <c:xMode val="edge"/>
                  <c:yMode val="edge"/>
                  <c:x val="0.21428592782000142"/>
                  <c:y val="0.26859504132231404"/>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B6C-4702-9C6C-CD8332D26F91}"/>
                </c:ext>
              </c:extLst>
            </c:dLbl>
            <c:dLbl>
              <c:idx val="4"/>
              <c:layout>
                <c:manualLayout>
                  <c:xMode val="edge"/>
                  <c:yMode val="edge"/>
                  <c:x val="0.37755139663524057"/>
                  <c:y val="7.0247933884297523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6C-4702-9C6C-CD8332D26F91}"/>
                </c:ext>
              </c:extLst>
            </c:dLbl>
            <c:dLbl>
              <c:idx val="5"/>
              <c:layout>
                <c:manualLayout>
                  <c:x val="-1.7986861855499133E-2"/>
                  <c:y val="-0.17244051105182101"/>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6C-4702-9C6C-CD8332D26F91}"/>
                </c:ext>
              </c:extLst>
            </c:dLbl>
            <c:dLbl>
              <c:idx val="6"/>
              <c:layout>
                <c:manualLayout>
                  <c:x val="9.6927644728276641E-2"/>
                  <c:y val="-0.15693065226350841"/>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6C-4702-9C6C-CD8332D26F91}"/>
                </c:ext>
              </c:extLst>
            </c:dLbl>
            <c:dLbl>
              <c:idx val="7"/>
              <c:layout>
                <c:manualLayout>
                  <c:x val="2.605273058174392E-2"/>
                  <c:y val="-2.997028264028978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B6C-4702-9C6C-CD8332D26F91}"/>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1"/>
            <c:showSerName val="0"/>
            <c:showPercent val="0"/>
            <c:showBubbleSize val="0"/>
            <c:showLeaderLines val="1"/>
            <c:extLst>
              <c:ext xmlns:c15="http://schemas.microsoft.com/office/drawing/2012/chart" uri="{CE6537A1-D6FC-4f65-9D91-7224C49458BB}"/>
            </c:extLst>
          </c:dLbls>
          <c:cat>
            <c:strRef>
              <c:f>'Figure 5.2.14'!$B$4:$B$11</c:f>
              <c:strCache>
                <c:ptCount val="8"/>
                <c:pt idx="0">
                  <c:v>Russian Federation</c:v>
                </c:pt>
                <c:pt idx="1">
                  <c:v>Virgin Islands (Brit.)</c:v>
                </c:pt>
                <c:pt idx="2">
                  <c:v>Caiman islands (Brit.)</c:v>
                </c:pt>
                <c:pt idx="3">
                  <c:v>Cyprus</c:v>
                </c:pt>
                <c:pt idx="4">
                  <c:v>United Kingdom of Great Britain and Northen Ireland</c:v>
                </c:pt>
                <c:pt idx="5">
                  <c:v>Turkey</c:v>
                </c:pt>
                <c:pt idx="6">
                  <c:v>United States of America</c:v>
                </c:pt>
                <c:pt idx="7">
                  <c:v>Others</c:v>
                </c:pt>
              </c:strCache>
            </c:strRef>
          </c:cat>
          <c:val>
            <c:numRef>
              <c:f>'Figure 5.2.14'!$C$4:$C$11</c:f>
              <c:numCache>
                <c:formatCode>General</c:formatCode>
                <c:ptCount val="8"/>
                <c:pt idx="0">
                  <c:v>29.4</c:v>
                </c:pt>
                <c:pt idx="1">
                  <c:v>15.8</c:v>
                </c:pt>
                <c:pt idx="2">
                  <c:v>10.199999999999999</c:v>
                </c:pt>
                <c:pt idx="3">
                  <c:v>13.2</c:v>
                </c:pt>
                <c:pt idx="4">
                  <c:v>5.0999999999999996</c:v>
                </c:pt>
                <c:pt idx="5">
                  <c:v>3.1</c:v>
                </c:pt>
                <c:pt idx="6">
                  <c:v>3.9</c:v>
                </c:pt>
                <c:pt idx="7">
                  <c:v>20.100000000000001</c:v>
                </c:pt>
              </c:numCache>
            </c:numRef>
          </c:val>
          <c:extLst>
            <c:ext xmlns:c16="http://schemas.microsoft.com/office/drawing/2014/chart" uri="{C3380CC4-5D6E-409C-BE32-E72D297353CC}">
              <c16:uniqueId val="{00000008-7B6C-4702-9C6C-CD8332D26F91}"/>
            </c:ext>
          </c:extLst>
        </c:ser>
        <c:dLbls>
          <c:showLegendKey val="0"/>
          <c:showVal val="1"/>
          <c:showCatName val="1"/>
          <c:showSerName val="0"/>
          <c:showPercent val="0"/>
          <c:showBubbleSize val="0"/>
          <c:showLeaderLines val="1"/>
        </c:dLbls>
      </c:pie3DChart>
      <c:spPr>
        <a:noFill/>
        <a:ln w="25400">
          <a:noFill/>
        </a:ln>
      </c:spPr>
    </c:plotArea>
    <c:plotVisOnly val="1"/>
    <c:dispBlanksAs val="zero"/>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333516622493983E-2"/>
          <c:y val="0.12077351663230597"/>
          <c:w val="0.88513708196324681"/>
          <c:h val="0.5024178291903928"/>
        </c:manualLayout>
      </c:layout>
      <c:barChart>
        <c:barDir val="col"/>
        <c:grouping val="clustered"/>
        <c:varyColors val="0"/>
        <c:ser>
          <c:idx val="0"/>
          <c:order val="0"/>
          <c:tx>
            <c:strRef>
              <c:f>'Figure 5.2.15'!$B$5</c:f>
              <c:strCache>
                <c:ptCount val="1"/>
                <c:pt idx="0">
                  <c:v>The share of claims to nonresidents in total assets, in %</c:v>
                </c:pt>
              </c:strCache>
            </c:strRef>
          </c:tx>
          <c:spPr>
            <a:solidFill>
              <a:srgbClr val="FF99CC"/>
            </a:solidFill>
            <a:ln w="12700">
              <a:solidFill>
                <a:srgbClr val="000000"/>
              </a:solidFill>
              <a:prstDash val="solid"/>
            </a:ln>
          </c:spPr>
          <c:invertIfNegative val="0"/>
          <c:dLbls>
            <c:spPr>
              <a:solidFill>
                <a:srgbClr val="FFFFFF"/>
              </a:solidFill>
              <a:ln w="3175">
                <a:solidFill>
                  <a:srgbClr val="000000"/>
                </a:solidFill>
                <a:prstDash val="solid"/>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5.2.15'!$C$4:$L$4</c:f>
              <c:strCache>
                <c:ptCount val="10"/>
                <c:pt idx="0">
                  <c:v>01.01.2000</c:v>
                </c:pt>
                <c:pt idx="1">
                  <c:v>01.01.2001</c:v>
                </c:pt>
                <c:pt idx="2">
                  <c:v>01.01.2002</c:v>
                </c:pt>
                <c:pt idx="3">
                  <c:v>01.01.2003</c:v>
                </c:pt>
                <c:pt idx="4">
                  <c:v>01.01.2004</c:v>
                </c:pt>
                <c:pt idx="5">
                  <c:v>01.01.2005</c:v>
                </c:pt>
                <c:pt idx="6">
                  <c:v>01.01.2006</c:v>
                </c:pt>
                <c:pt idx="7">
                  <c:v>01.01.2007</c:v>
                </c:pt>
                <c:pt idx="8">
                  <c:v>01.01.2008</c:v>
                </c:pt>
                <c:pt idx="9">
                  <c:v>01.10.2007</c:v>
                </c:pt>
              </c:strCache>
            </c:strRef>
          </c:cat>
          <c:val>
            <c:numRef>
              <c:f>'Figure 5.2.15'!$C$5:$L$5</c:f>
              <c:numCache>
                <c:formatCode>General</c:formatCode>
                <c:ptCount val="10"/>
                <c:pt idx="0">
                  <c:v>23.1</c:v>
                </c:pt>
                <c:pt idx="1">
                  <c:v>10.5</c:v>
                </c:pt>
                <c:pt idx="2">
                  <c:v>10.199999999999999</c:v>
                </c:pt>
                <c:pt idx="3">
                  <c:v>18</c:v>
                </c:pt>
                <c:pt idx="4">
                  <c:v>17.600000000000001</c:v>
                </c:pt>
                <c:pt idx="5">
                  <c:v>18.5</c:v>
                </c:pt>
                <c:pt idx="6">
                  <c:v>26.5</c:v>
                </c:pt>
                <c:pt idx="7">
                  <c:v>20.8</c:v>
                </c:pt>
                <c:pt idx="8">
                  <c:v>24.5</c:v>
                </c:pt>
                <c:pt idx="9">
                  <c:v>21.7</c:v>
                </c:pt>
              </c:numCache>
            </c:numRef>
          </c:val>
          <c:extLst>
            <c:ext xmlns:c16="http://schemas.microsoft.com/office/drawing/2014/chart" uri="{C3380CC4-5D6E-409C-BE32-E72D297353CC}">
              <c16:uniqueId val="{00000000-18BD-4A0E-B356-3B77F93BF50C}"/>
            </c:ext>
          </c:extLst>
        </c:ser>
        <c:dLbls>
          <c:showLegendKey val="0"/>
          <c:showVal val="1"/>
          <c:showCatName val="0"/>
          <c:showSerName val="0"/>
          <c:showPercent val="0"/>
          <c:showBubbleSize val="0"/>
        </c:dLbls>
        <c:gapWidth val="150"/>
        <c:axId val="475423208"/>
        <c:axId val="1"/>
      </c:barChart>
      <c:catAx>
        <c:axId val="475423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5423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729224579456548E-2"/>
          <c:y val="7.4257605240575786E-2"/>
          <c:w val="0.87769989719138097"/>
          <c:h val="0.53960526474818404"/>
        </c:manualLayout>
      </c:layout>
      <c:barChart>
        <c:barDir val="col"/>
        <c:grouping val="clustered"/>
        <c:varyColors val="0"/>
        <c:ser>
          <c:idx val="0"/>
          <c:order val="0"/>
          <c:tx>
            <c:strRef>
              <c:f>'Figure 5.2.16'!$B$5</c:f>
              <c:strCache>
                <c:ptCount val="1"/>
                <c:pt idx="0">
                  <c:v>Share of loans to non-residents in loan portfolio</c:v>
                </c:pt>
              </c:strCache>
            </c:strRef>
          </c:tx>
          <c:spPr>
            <a:solidFill>
              <a:srgbClr val="FF00FF"/>
            </a:solidFill>
            <a:ln w="12700">
              <a:solidFill>
                <a:srgbClr val="000000"/>
              </a:solidFill>
              <a:prstDash val="solid"/>
            </a:ln>
          </c:spPr>
          <c:invertIfNegative val="0"/>
          <c:dLbls>
            <c:spPr>
              <a:solidFill>
                <a:srgbClr val="FFFFFF"/>
              </a:solidFill>
              <a:ln w="3175">
                <a:solidFill>
                  <a:srgbClr val="000000"/>
                </a:solidFill>
                <a:prstDash val="solid"/>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5.2.16'!$C$4:$D$4</c:f>
              <c:strCache>
                <c:ptCount val="2"/>
                <c:pt idx="0">
                  <c:v>01.10.2006</c:v>
                </c:pt>
                <c:pt idx="1">
                  <c:v>01.10.2007</c:v>
                </c:pt>
              </c:strCache>
            </c:strRef>
          </c:cat>
          <c:val>
            <c:numRef>
              <c:f>'Figure 5.2.16'!$C$5:$D$5</c:f>
              <c:numCache>
                <c:formatCode>General</c:formatCode>
                <c:ptCount val="2"/>
                <c:pt idx="0">
                  <c:v>13.7</c:v>
                </c:pt>
                <c:pt idx="1">
                  <c:v>16.2</c:v>
                </c:pt>
              </c:numCache>
            </c:numRef>
          </c:val>
          <c:extLst>
            <c:ext xmlns:c16="http://schemas.microsoft.com/office/drawing/2014/chart" uri="{C3380CC4-5D6E-409C-BE32-E72D297353CC}">
              <c16:uniqueId val="{00000000-7E7D-4CDE-B923-B2B512A7B06B}"/>
            </c:ext>
          </c:extLst>
        </c:ser>
        <c:ser>
          <c:idx val="1"/>
          <c:order val="1"/>
          <c:tx>
            <c:strRef>
              <c:f>'Figure 5.2.16'!$B$6</c:f>
              <c:strCache>
                <c:ptCount val="1"/>
                <c:pt idx="0">
                  <c:v>Share of loans to nonresidents at the total amount of claims to non-residents</c:v>
                </c:pt>
              </c:strCache>
            </c:strRef>
          </c:tx>
          <c:spPr>
            <a:solidFill>
              <a:srgbClr val="00FFFF"/>
            </a:solidFill>
            <a:ln w="12700">
              <a:solidFill>
                <a:srgbClr val="000000"/>
              </a:solidFill>
              <a:prstDash val="solid"/>
            </a:ln>
          </c:spPr>
          <c:invertIfNegative val="0"/>
          <c:dLbls>
            <c:spPr>
              <a:solidFill>
                <a:srgbClr val="FFFFFF"/>
              </a:solidFill>
              <a:ln w="3175">
                <a:solidFill>
                  <a:srgbClr val="000000"/>
                </a:solidFill>
                <a:prstDash val="solid"/>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5.2.16'!$C$4:$D$4</c:f>
              <c:strCache>
                <c:ptCount val="2"/>
                <c:pt idx="0">
                  <c:v>01.10.2006</c:v>
                </c:pt>
                <c:pt idx="1">
                  <c:v>01.10.2007</c:v>
                </c:pt>
              </c:strCache>
            </c:strRef>
          </c:cat>
          <c:val>
            <c:numRef>
              <c:f>'Figure 5.2.16'!$C$6:$D$6</c:f>
              <c:numCache>
                <c:formatCode>General</c:formatCode>
                <c:ptCount val="2"/>
                <c:pt idx="0">
                  <c:v>46.2</c:v>
                </c:pt>
                <c:pt idx="1">
                  <c:v>56.7</c:v>
                </c:pt>
              </c:numCache>
            </c:numRef>
          </c:val>
          <c:extLst>
            <c:ext xmlns:c16="http://schemas.microsoft.com/office/drawing/2014/chart" uri="{C3380CC4-5D6E-409C-BE32-E72D297353CC}">
              <c16:uniqueId val="{00000001-7E7D-4CDE-B923-B2B512A7B06B}"/>
            </c:ext>
          </c:extLst>
        </c:ser>
        <c:dLbls>
          <c:showLegendKey val="0"/>
          <c:showVal val="1"/>
          <c:showCatName val="0"/>
          <c:showSerName val="0"/>
          <c:showPercent val="0"/>
          <c:showBubbleSize val="0"/>
        </c:dLbls>
        <c:gapWidth val="150"/>
        <c:axId val="475418288"/>
        <c:axId val="1"/>
      </c:barChart>
      <c:catAx>
        <c:axId val="47541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5418288"/>
        <c:crosses val="autoZero"/>
        <c:crossBetween val="between"/>
      </c:valAx>
      <c:spPr>
        <a:solidFill>
          <a:srgbClr val="FFFFFF"/>
        </a:solidFill>
        <a:ln w="12700">
          <a:solidFill>
            <a:srgbClr val="808080"/>
          </a:solidFill>
          <a:prstDash val="solid"/>
        </a:ln>
      </c:spPr>
    </c:plotArea>
    <c:legend>
      <c:legendPos val="r"/>
      <c:layout>
        <c:manualLayout>
          <c:xMode val="edge"/>
          <c:yMode val="edge"/>
          <c:x val="4.5563655865126333E-2"/>
          <c:y val="0.78713061555010333"/>
          <c:w val="0.93045781450889564"/>
          <c:h val="0.19802028064153543"/>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24425887265135E-2"/>
          <c:y val="7.3891625615763554E-2"/>
          <c:w val="0.89352818371607512"/>
          <c:h val="0.54187192118226601"/>
        </c:manualLayout>
      </c:layout>
      <c:lineChart>
        <c:grouping val="standard"/>
        <c:varyColors val="0"/>
        <c:ser>
          <c:idx val="0"/>
          <c:order val="0"/>
          <c:spPr>
            <a:ln w="25400">
              <a:solidFill>
                <a:srgbClr val="FF00FF"/>
              </a:solidFill>
              <a:prstDash val="solid"/>
            </a:ln>
          </c:spPr>
          <c:marker>
            <c:symbol val="diamond"/>
            <c:size val="7"/>
            <c:spPr>
              <a:solidFill>
                <a:srgbClr val="FF00FF"/>
              </a:solidFill>
              <a:ln>
                <a:solidFill>
                  <a:srgbClr val="FF00FF"/>
                </a:solidFill>
                <a:prstDash val="solid"/>
              </a:ln>
            </c:spPr>
          </c:marker>
          <c:dLbls>
            <c:spPr>
              <a:solidFill>
                <a:srgbClr val="FFFFFF"/>
              </a:solidFill>
              <a:ln w="3175">
                <a:solidFill>
                  <a:srgbClr val="000000"/>
                </a:solidFill>
                <a:prstDash val="solid"/>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5.3.1'!$B$4:$I$4</c:f>
              <c:strCache>
                <c:ptCount val="8"/>
                <c:pt idx="0">
                  <c:v>01.01.2001</c:v>
                </c:pt>
                <c:pt idx="1">
                  <c:v>01.01.2002</c:v>
                </c:pt>
                <c:pt idx="2">
                  <c:v>01.01.2003</c:v>
                </c:pt>
                <c:pt idx="3">
                  <c:v>01.01.2004</c:v>
                </c:pt>
                <c:pt idx="4">
                  <c:v>01.01.2005</c:v>
                </c:pt>
                <c:pt idx="5">
                  <c:v>01.01.2006</c:v>
                </c:pt>
                <c:pt idx="6">
                  <c:v>01.01.2007</c:v>
                </c:pt>
                <c:pt idx="7">
                  <c:v>01.10.2007</c:v>
                </c:pt>
              </c:strCache>
            </c:strRef>
          </c:cat>
          <c:val>
            <c:numRef>
              <c:f>'Figure 5.3.1'!$B$5:$I$5</c:f>
              <c:numCache>
                <c:formatCode>General</c:formatCode>
                <c:ptCount val="8"/>
                <c:pt idx="0">
                  <c:v>56.8</c:v>
                </c:pt>
                <c:pt idx="1">
                  <c:v>72.099999999999994</c:v>
                </c:pt>
                <c:pt idx="2">
                  <c:v>68</c:v>
                </c:pt>
                <c:pt idx="3">
                  <c:v>64.8</c:v>
                </c:pt>
                <c:pt idx="4">
                  <c:v>60.6</c:v>
                </c:pt>
                <c:pt idx="5">
                  <c:v>67.900000000000006</c:v>
                </c:pt>
                <c:pt idx="6">
                  <c:v>59.8</c:v>
                </c:pt>
                <c:pt idx="7">
                  <c:v>59</c:v>
                </c:pt>
              </c:numCache>
            </c:numRef>
          </c:val>
          <c:smooth val="0"/>
          <c:extLst>
            <c:ext xmlns:c16="http://schemas.microsoft.com/office/drawing/2014/chart" uri="{C3380CC4-5D6E-409C-BE32-E72D297353CC}">
              <c16:uniqueId val="{00000000-1E27-483A-BFAF-02EBC23E41CA}"/>
            </c:ext>
          </c:extLst>
        </c:ser>
        <c:dLbls>
          <c:showLegendKey val="0"/>
          <c:showVal val="1"/>
          <c:showCatName val="0"/>
          <c:showSerName val="0"/>
          <c:showPercent val="0"/>
          <c:showBubbleSize val="0"/>
        </c:dLbls>
        <c:marker val="1"/>
        <c:smooth val="0"/>
        <c:axId val="475377616"/>
        <c:axId val="1"/>
      </c:lineChart>
      <c:catAx>
        <c:axId val="475377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in val="50"/>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53776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69512143292268E-2"/>
          <c:y val="7.0422858086020418E-2"/>
          <c:w val="0.87620972502278494"/>
          <c:h val="0.56338286468816334"/>
        </c:manualLayout>
      </c:layout>
      <c:lineChart>
        <c:grouping val="standard"/>
        <c:varyColors val="0"/>
        <c:ser>
          <c:idx val="0"/>
          <c:order val="0"/>
          <c:tx>
            <c:strRef>
              <c:f>'Figure 5.3.2'!$B$5</c:f>
              <c:strCache>
                <c:ptCount val="1"/>
                <c:pt idx="0">
                  <c:v>Ratio of FX open position to reserves</c:v>
                </c:pt>
              </c:strCache>
            </c:strRef>
          </c:tx>
          <c:spPr>
            <a:ln w="12700">
              <a:solidFill>
                <a:srgbClr val="000080"/>
              </a:solidFill>
              <a:prstDash val="solid"/>
            </a:ln>
          </c:spPr>
          <c:marker>
            <c:symbol val="diamond"/>
            <c:size val="4"/>
            <c:spPr>
              <a:solidFill>
                <a:srgbClr val="000080"/>
              </a:solidFill>
              <a:ln>
                <a:solidFill>
                  <a:srgbClr val="000080"/>
                </a:solidFill>
                <a:prstDash val="solid"/>
              </a:ln>
            </c:spPr>
          </c:marker>
          <c:cat>
            <c:numRef>
              <c:f>'Figure 5.3.2'!$C$4:$BX$4</c:f>
              <c:numCache>
                <c:formatCode>m/d/yyyy</c:formatCode>
                <c:ptCount val="7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39083</c:v>
                </c:pt>
                <c:pt idx="71">
                  <c:v>39173</c:v>
                </c:pt>
                <c:pt idx="72">
                  <c:v>39264</c:v>
                </c:pt>
                <c:pt idx="73">
                  <c:v>39356</c:v>
                </c:pt>
              </c:numCache>
            </c:numRef>
          </c:cat>
          <c:val>
            <c:numRef>
              <c:f>'Figure 5.3.2'!$C$5:$BX$5</c:f>
              <c:numCache>
                <c:formatCode>0.00</c:formatCode>
                <c:ptCount val="74"/>
                <c:pt idx="0">
                  <c:v>0.953206997</c:v>
                </c:pt>
                <c:pt idx="1">
                  <c:v>1.3671633999999999</c:v>
                </c:pt>
                <c:pt idx="2">
                  <c:v>1.606771806</c:v>
                </c:pt>
                <c:pt idx="3">
                  <c:v>1.6174900139999999</c:v>
                </c:pt>
                <c:pt idx="4">
                  <c:v>1.331381071</c:v>
                </c:pt>
                <c:pt idx="5">
                  <c:v>1.055239671</c:v>
                </c:pt>
                <c:pt idx="6">
                  <c:v>0.98072463200000004</c:v>
                </c:pt>
                <c:pt idx="7">
                  <c:v>0.63378595500000001</c:v>
                </c:pt>
                <c:pt idx="8">
                  <c:v>0.83667994300000004</c:v>
                </c:pt>
                <c:pt idx="9">
                  <c:v>1.1592905819999999</c:v>
                </c:pt>
                <c:pt idx="10">
                  <c:v>1.1169338289999999</c:v>
                </c:pt>
                <c:pt idx="11">
                  <c:v>0.81817598899999999</c:v>
                </c:pt>
                <c:pt idx="12">
                  <c:v>0.78300418599999999</c:v>
                </c:pt>
                <c:pt idx="13">
                  <c:v>0.73479634000000005</c:v>
                </c:pt>
                <c:pt idx="14">
                  <c:v>0.68999280200000002</c:v>
                </c:pt>
                <c:pt idx="15">
                  <c:v>0.60684961400000004</c:v>
                </c:pt>
                <c:pt idx="16">
                  <c:v>0.64629416699999997</c:v>
                </c:pt>
                <c:pt idx="17">
                  <c:v>0.58094631900000004</c:v>
                </c:pt>
                <c:pt idx="18">
                  <c:v>0.203878062</c:v>
                </c:pt>
                <c:pt idx="19">
                  <c:v>0.54959271300000001</c:v>
                </c:pt>
                <c:pt idx="20">
                  <c:v>0.59532434700000003</c:v>
                </c:pt>
                <c:pt idx="21">
                  <c:v>0.57605823700000003</c:v>
                </c:pt>
                <c:pt idx="22">
                  <c:v>0.60356588600000005</c:v>
                </c:pt>
                <c:pt idx="23">
                  <c:v>0.26985197399999999</c:v>
                </c:pt>
                <c:pt idx="24">
                  <c:v>0.259596997</c:v>
                </c:pt>
                <c:pt idx="25">
                  <c:v>0.55537878799999996</c:v>
                </c:pt>
                <c:pt idx="26">
                  <c:v>0.22686972799999999</c:v>
                </c:pt>
                <c:pt idx="27">
                  <c:v>4.6737976000000001E-2</c:v>
                </c:pt>
                <c:pt idx="28">
                  <c:v>0.14724743900000001</c:v>
                </c:pt>
                <c:pt idx="29">
                  <c:v>0.14641579199999999</c:v>
                </c:pt>
                <c:pt idx="30">
                  <c:v>6.9530282999999998E-2</c:v>
                </c:pt>
                <c:pt idx="31">
                  <c:v>0.128089276</c:v>
                </c:pt>
                <c:pt idx="32">
                  <c:v>9.4593379999999994E-3</c:v>
                </c:pt>
                <c:pt idx="33">
                  <c:v>0.190008028</c:v>
                </c:pt>
                <c:pt idx="34">
                  <c:v>0.17825268</c:v>
                </c:pt>
                <c:pt idx="35">
                  <c:v>0.18434893499999999</c:v>
                </c:pt>
                <c:pt idx="36">
                  <c:v>3.7061007999999999E-2</c:v>
                </c:pt>
                <c:pt idx="37">
                  <c:v>6.4130478000000005E-2</c:v>
                </c:pt>
                <c:pt idx="38">
                  <c:v>1.1382846E-2</c:v>
                </c:pt>
                <c:pt idx="39">
                  <c:v>0.18548938300000001</c:v>
                </c:pt>
                <c:pt idx="40">
                  <c:v>0.11114110000000001</c:v>
                </c:pt>
                <c:pt idx="41">
                  <c:v>0.21699564599999999</c:v>
                </c:pt>
                <c:pt idx="42">
                  <c:v>0.26816962300000002</c:v>
                </c:pt>
                <c:pt idx="43">
                  <c:v>0.113317061</c:v>
                </c:pt>
                <c:pt idx="44">
                  <c:v>0.110297116</c:v>
                </c:pt>
                <c:pt idx="45">
                  <c:v>7.6803400999999993E-2</c:v>
                </c:pt>
                <c:pt idx="46">
                  <c:v>0.13034873299999999</c:v>
                </c:pt>
                <c:pt idx="47">
                  <c:v>0.32621797600000002</c:v>
                </c:pt>
                <c:pt idx="48">
                  <c:v>0.28207825600000003</c:v>
                </c:pt>
                <c:pt idx="49">
                  <c:v>0.257441525</c:v>
                </c:pt>
                <c:pt idx="50">
                  <c:v>9.3355817999999993E-2</c:v>
                </c:pt>
                <c:pt idx="51">
                  <c:v>7.6893400000000001E-2</c:v>
                </c:pt>
                <c:pt idx="52">
                  <c:v>2.5824878999999999E-2</c:v>
                </c:pt>
                <c:pt idx="53">
                  <c:v>1.9187611E-2</c:v>
                </c:pt>
                <c:pt idx="54">
                  <c:v>3.3193932000000002E-2</c:v>
                </c:pt>
                <c:pt idx="55">
                  <c:v>4.9153417999999997E-2</c:v>
                </c:pt>
                <c:pt idx="56">
                  <c:v>1.6017673E-2</c:v>
                </c:pt>
                <c:pt idx="57">
                  <c:v>4.0698839000000001E-2</c:v>
                </c:pt>
                <c:pt idx="58">
                  <c:v>3.4614720000000002E-2</c:v>
                </c:pt>
                <c:pt idx="59">
                  <c:v>4.0328938000000002E-2</c:v>
                </c:pt>
                <c:pt idx="60">
                  <c:v>4.3031847999999998E-2</c:v>
                </c:pt>
                <c:pt idx="61">
                  <c:v>9.1699188000000001E-2</c:v>
                </c:pt>
                <c:pt idx="62">
                  <c:v>9.3339942999999995E-2</c:v>
                </c:pt>
                <c:pt idx="63">
                  <c:v>0.146678059</c:v>
                </c:pt>
                <c:pt idx="64">
                  <c:v>0.20675982400000001</c:v>
                </c:pt>
                <c:pt idx="65">
                  <c:v>0.125554415</c:v>
                </c:pt>
                <c:pt idx="66">
                  <c:v>0.189327304</c:v>
                </c:pt>
                <c:pt idx="67">
                  <c:v>5.0440261E-2</c:v>
                </c:pt>
                <c:pt idx="68">
                  <c:v>8.5915764000000006E-2</c:v>
                </c:pt>
                <c:pt idx="69">
                  <c:v>0.19191143399999999</c:v>
                </c:pt>
                <c:pt idx="70">
                  <c:v>7.2690536E-2</c:v>
                </c:pt>
                <c:pt idx="71">
                  <c:v>6.5482815E-2</c:v>
                </c:pt>
                <c:pt idx="72">
                  <c:v>3.0088957E-2</c:v>
                </c:pt>
                <c:pt idx="73">
                  <c:v>2.5796699999999999E-2</c:v>
                </c:pt>
              </c:numCache>
            </c:numRef>
          </c:val>
          <c:smooth val="0"/>
          <c:extLst>
            <c:ext xmlns:c16="http://schemas.microsoft.com/office/drawing/2014/chart" uri="{C3380CC4-5D6E-409C-BE32-E72D297353CC}">
              <c16:uniqueId val="{00000000-40B1-4C40-9624-AC4819240C01}"/>
            </c:ext>
          </c:extLst>
        </c:ser>
        <c:ser>
          <c:idx val="1"/>
          <c:order val="1"/>
          <c:tx>
            <c:strRef>
              <c:f>'Figure 5.3.2'!$B$6</c:f>
              <c:strCache>
                <c:ptCount val="1"/>
                <c:pt idx="0">
                  <c:v>Ratio of position to capital</c:v>
                </c:pt>
              </c:strCache>
            </c:strRef>
          </c:tx>
          <c:spPr>
            <a:ln w="12700">
              <a:solidFill>
                <a:srgbClr val="FF0000"/>
              </a:solidFill>
              <a:prstDash val="solid"/>
            </a:ln>
          </c:spPr>
          <c:marker>
            <c:symbol val="circle"/>
            <c:size val="4"/>
            <c:spPr>
              <a:solidFill>
                <a:srgbClr val="FF0000"/>
              </a:solidFill>
              <a:ln>
                <a:solidFill>
                  <a:srgbClr val="FF0000"/>
                </a:solidFill>
                <a:prstDash val="solid"/>
              </a:ln>
            </c:spPr>
          </c:marker>
          <c:cat>
            <c:numRef>
              <c:f>'Figure 5.3.2'!$C$4:$BX$4</c:f>
              <c:numCache>
                <c:formatCode>m/d/yyyy</c:formatCode>
                <c:ptCount val="7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39083</c:v>
                </c:pt>
                <c:pt idx="71">
                  <c:v>39173</c:v>
                </c:pt>
                <c:pt idx="72">
                  <c:v>39264</c:v>
                </c:pt>
                <c:pt idx="73">
                  <c:v>39356</c:v>
                </c:pt>
              </c:numCache>
            </c:numRef>
          </c:cat>
          <c:val>
            <c:numRef>
              <c:f>'Figure 5.3.2'!$C$6:$BX$6</c:f>
              <c:numCache>
                <c:formatCode>0.00</c:formatCode>
                <c:ptCount val="74"/>
                <c:pt idx="0">
                  <c:v>0.206502504</c:v>
                </c:pt>
                <c:pt idx="1">
                  <c:v>0.21961292299999999</c:v>
                </c:pt>
                <c:pt idx="2">
                  <c:v>0.26057307200000002</c:v>
                </c:pt>
                <c:pt idx="3">
                  <c:v>0.22716435300000001</c:v>
                </c:pt>
                <c:pt idx="4">
                  <c:v>0.18518922400000001</c:v>
                </c:pt>
                <c:pt idx="5">
                  <c:v>0.193793778</c:v>
                </c:pt>
                <c:pt idx="6">
                  <c:v>0.18699657</c:v>
                </c:pt>
                <c:pt idx="7">
                  <c:v>0.13355266499999999</c:v>
                </c:pt>
                <c:pt idx="8">
                  <c:v>0.18275498500000001</c:v>
                </c:pt>
                <c:pt idx="9">
                  <c:v>0.24106191900000001</c:v>
                </c:pt>
                <c:pt idx="10">
                  <c:v>0.25594524699999999</c:v>
                </c:pt>
                <c:pt idx="11">
                  <c:v>0.18391686900000001</c:v>
                </c:pt>
                <c:pt idx="12">
                  <c:v>0.17369963599999999</c:v>
                </c:pt>
                <c:pt idx="13">
                  <c:v>0.16445615899999999</c:v>
                </c:pt>
                <c:pt idx="14">
                  <c:v>0.158580005</c:v>
                </c:pt>
                <c:pt idx="15">
                  <c:v>0.14847395199999999</c:v>
                </c:pt>
                <c:pt idx="16">
                  <c:v>0.17742875799999999</c:v>
                </c:pt>
                <c:pt idx="17">
                  <c:v>0.16212643700000001</c:v>
                </c:pt>
                <c:pt idx="18">
                  <c:v>5.6262596999999998E-2</c:v>
                </c:pt>
                <c:pt idx="19">
                  <c:v>0.15131676699999999</c:v>
                </c:pt>
                <c:pt idx="20">
                  <c:v>0.17393488400000001</c:v>
                </c:pt>
                <c:pt idx="21">
                  <c:v>0.16779503600000001</c:v>
                </c:pt>
                <c:pt idx="22">
                  <c:v>0.180836833</c:v>
                </c:pt>
                <c:pt idx="23">
                  <c:v>8.3551180000000003E-2</c:v>
                </c:pt>
                <c:pt idx="24">
                  <c:v>9.2385890999999998E-2</c:v>
                </c:pt>
                <c:pt idx="25">
                  <c:v>0.17881079699999999</c:v>
                </c:pt>
                <c:pt idx="26">
                  <c:v>7.1074663999999996E-2</c:v>
                </c:pt>
                <c:pt idx="27">
                  <c:v>1.5179855000000001E-2</c:v>
                </c:pt>
                <c:pt idx="28">
                  <c:v>4.8105595000000001E-2</c:v>
                </c:pt>
                <c:pt idx="29">
                  <c:v>4.8446573999999999E-2</c:v>
                </c:pt>
                <c:pt idx="30">
                  <c:v>2.2533860999999999E-2</c:v>
                </c:pt>
                <c:pt idx="31">
                  <c:v>4.2551699999999998E-2</c:v>
                </c:pt>
                <c:pt idx="32">
                  <c:v>3.1008020000000002E-3</c:v>
                </c:pt>
                <c:pt idx="33">
                  <c:v>6.2566020999999999E-2</c:v>
                </c:pt>
                <c:pt idx="34">
                  <c:v>5.8062177999999999E-2</c:v>
                </c:pt>
                <c:pt idx="35">
                  <c:v>6.3027082999999998E-2</c:v>
                </c:pt>
                <c:pt idx="36">
                  <c:v>1.4609221E-2</c:v>
                </c:pt>
                <c:pt idx="37">
                  <c:v>2.5173238000000001E-2</c:v>
                </c:pt>
                <c:pt idx="38">
                  <c:v>4.8069979999999998E-3</c:v>
                </c:pt>
                <c:pt idx="39">
                  <c:v>8.1910316999999996E-2</c:v>
                </c:pt>
                <c:pt idx="40">
                  <c:v>4.6581821000000002E-2</c:v>
                </c:pt>
                <c:pt idx="41">
                  <c:v>9.2962191E-2</c:v>
                </c:pt>
                <c:pt idx="42">
                  <c:v>0.11379107099999999</c:v>
                </c:pt>
                <c:pt idx="43">
                  <c:v>4.8004186999999997E-2</c:v>
                </c:pt>
                <c:pt idx="44">
                  <c:v>4.7715386999999998E-2</c:v>
                </c:pt>
                <c:pt idx="45">
                  <c:v>3.4052230000000003E-2</c:v>
                </c:pt>
                <c:pt idx="46">
                  <c:v>5.8183094999999997E-2</c:v>
                </c:pt>
                <c:pt idx="47">
                  <c:v>0.155878713</c:v>
                </c:pt>
                <c:pt idx="48">
                  <c:v>0.13813402599999999</c:v>
                </c:pt>
                <c:pt idx="49">
                  <c:v>0.12729916199999999</c:v>
                </c:pt>
                <c:pt idx="50">
                  <c:v>4.7560831999999997E-2</c:v>
                </c:pt>
                <c:pt idx="51">
                  <c:v>3.8606844000000001E-2</c:v>
                </c:pt>
                <c:pt idx="52">
                  <c:v>1.3150178E-2</c:v>
                </c:pt>
                <c:pt idx="53">
                  <c:v>9.3170149999999997E-3</c:v>
                </c:pt>
                <c:pt idx="54">
                  <c:v>1.3936838999999999E-2</c:v>
                </c:pt>
                <c:pt idx="55">
                  <c:v>1.9441897999999999E-2</c:v>
                </c:pt>
                <c:pt idx="56">
                  <c:v>6.3786349999999997E-3</c:v>
                </c:pt>
                <c:pt idx="57">
                  <c:v>1.6184123000000002E-2</c:v>
                </c:pt>
                <c:pt idx="58">
                  <c:v>1.3841264000000001E-2</c:v>
                </c:pt>
                <c:pt idx="59">
                  <c:v>1.6472483E-2</c:v>
                </c:pt>
                <c:pt idx="60">
                  <c:v>1.8187267E-2</c:v>
                </c:pt>
                <c:pt idx="61">
                  <c:v>3.9775642999999999E-2</c:v>
                </c:pt>
                <c:pt idx="62">
                  <c:v>4.1120535999999999E-2</c:v>
                </c:pt>
                <c:pt idx="63">
                  <c:v>6.5402837000000005E-2</c:v>
                </c:pt>
                <c:pt idx="64">
                  <c:v>9.2864369000000002E-2</c:v>
                </c:pt>
                <c:pt idx="65">
                  <c:v>5.4213365999999999E-2</c:v>
                </c:pt>
                <c:pt idx="66">
                  <c:v>7.8474305999999994E-2</c:v>
                </c:pt>
                <c:pt idx="67">
                  <c:v>2.1330373E-2</c:v>
                </c:pt>
                <c:pt idx="68">
                  <c:v>3.6883761000000001E-2</c:v>
                </c:pt>
                <c:pt idx="69">
                  <c:v>8.0799591000000004E-2</c:v>
                </c:pt>
                <c:pt idx="70">
                  <c:v>2.6899480999999999E-2</c:v>
                </c:pt>
                <c:pt idx="71">
                  <c:v>2.4699722E-2</c:v>
                </c:pt>
                <c:pt idx="72">
                  <c:v>1.1121472E-2</c:v>
                </c:pt>
                <c:pt idx="73">
                  <c:v>9.2548549999999993E-3</c:v>
                </c:pt>
              </c:numCache>
            </c:numRef>
          </c:val>
          <c:smooth val="0"/>
          <c:extLst>
            <c:ext xmlns:c16="http://schemas.microsoft.com/office/drawing/2014/chart" uri="{C3380CC4-5D6E-409C-BE32-E72D297353CC}">
              <c16:uniqueId val="{00000001-40B1-4C40-9624-AC4819240C01}"/>
            </c:ext>
          </c:extLst>
        </c:ser>
        <c:dLbls>
          <c:showLegendKey val="0"/>
          <c:showVal val="0"/>
          <c:showCatName val="0"/>
          <c:showSerName val="0"/>
          <c:showPercent val="0"/>
          <c:showBubbleSize val="0"/>
        </c:dLbls>
        <c:marker val="1"/>
        <c:smooth val="0"/>
        <c:axId val="475380240"/>
        <c:axId val="1"/>
      </c:lineChart>
      <c:dateAx>
        <c:axId val="475380240"/>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4"/>
        <c:majorTimeUnit val="months"/>
        <c:minorUnit val="2"/>
        <c:minorTimeUnit val="months"/>
      </c:dateAx>
      <c:valAx>
        <c:axId val="1"/>
        <c:scaling>
          <c:orientation val="minMax"/>
        </c:scaling>
        <c:delete val="0"/>
        <c:axPos val="l"/>
        <c:majorGridlines>
          <c:spPr>
            <a:ln w="3175">
              <a:solidFill>
                <a:srgbClr val="000000"/>
              </a:solidFill>
              <a:prstDash val="sysDash"/>
            </a:ln>
          </c:spPr>
        </c:majorGridlines>
        <c:numFmt formatCode="General"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5380240"/>
        <c:crosses val="autoZero"/>
        <c:crossBetween val="between"/>
      </c:valAx>
      <c:spPr>
        <a:solidFill>
          <a:srgbClr val="FFFFFF"/>
        </a:solidFill>
        <a:ln w="12700">
          <a:solidFill>
            <a:srgbClr val="808080"/>
          </a:solidFill>
          <a:prstDash val="solid"/>
        </a:ln>
      </c:spPr>
    </c:plotArea>
    <c:legend>
      <c:legendPos val="r"/>
      <c:layout>
        <c:manualLayout>
          <c:xMode val="edge"/>
          <c:yMode val="edge"/>
          <c:x val="0.1160542682149384"/>
          <c:y val="0.89202286908959205"/>
          <c:w val="0.76595817021859347"/>
          <c:h val="9.3897144114693895E-2"/>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252906789185799E-2"/>
          <c:y val="7.5377069372912844E-2"/>
          <c:w val="0.59869541979077967"/>
          <c:h val="0.55779031335955498"/>
        </c:manualLayout>
      </c:layout>
      <c:lineChart>
        <c:grouping val="standard"/>
        <c:varyColors val="0"/>
        <c:ser>
          <c:idx val="0"/>
          <c:order val="0"/>
          <c:tx>
            <c:strRef>
              <c:f>'Figure 5.4.1'!$B$5</c:f>
              <c:strCache>
                <c:ptCount val="1"/>
                <c:pt idx="0">
                  <c:v>Short-term liquidity ratio (StLR)</c:v>
                </c:pt>
              </c:strCache>
            </c:strRef>
          </c:tx>
          <c:spPr>
            <a:ln w="25400">
              <a:solidFill>
                <a:srgbClr val="FF0000"/>
              </a:solidFill>
              <a:prstDash val="solid"/>
            </a:ln>
          </c:spPr>
          <c:marker>
            <c:symbol val="square"/>
            <c:size val="4"/>
            <c:spPr>
              <a:solidFill>
                <a:srgbClr val="FF0000"/>
              </a:solidFill>
              <a:ln>
                <a:solidFill>
                  <a:srgbClr val="FF0000"/>
                </a:solidFill>
                <a:prstDash val="solid"/>
              </a:ln>
            </c:spPr>
          </c:marker>
          <c:cat>
            <c:strRef>
              <c:f>'Figure 5.4.1'!$C$4:$N$4</c:f>
              <c:strCache>
                <c:ptCount val="12"/>
                <c:pt idx="0">
                  <c:v>01.01.2005</c:v>
                </c:pt>
                <c:pt idx="1">
                  <c:v>01.04.2005</c:v>
                </c:pt>
                <c:pt idx="2">
                  <c:v>01.07.2005</c:v>
                </c:pt>
                <c:pt idx="3">
                  <c:v>01.10.2005</c:v>
                </c:pt>
                <c:pt idx="4">
                  <c:v>01.01.2006</c:v>
                </c:pt>
                <c:pt idx="5">
                  <c:v>01.04.2006</c:v>
                </c:pt>
                <c:pt idx="6">
                  <c:v>01.07.2006</c:v>
                </c:pt>
                <c:pt idx="7">
                  <c:v>01.10.2006</c:v>
                </c:pt>
                <c:pt idx="8">
                  <c:v>01.01.2007</c:v>
                </c:pt>
                <c:pt idx="9">
                  <c:v>01.04.2007</c:v>
                </c:pt>
                <c:pt idx="10">
                  <c:v>01.07.2007</c:v>
                </c:pt>
                <c:pt idx="11">
                  <c:v>01.10.2007</c:v>
                </c:pt>
              </c:strCache>
            </c:strRef>
          </c:cat>
          <c:val>
            <c:numRef>
              <c:f>'Figure 5.4.1'!$C$5:$N$5</c:f>
              <c:numCache>
                <c:formatCode>General</c:formatCode>
                <c:ptCount val="12"/>
                <c:pt idx="0">
                  <c:v>1.03</c:v>
                </c:pt>
                <c:pt idx="1">
                  <c:v>1.1819999999999999</c:v>
                </c:pt>
                <c:pt idx="2">
                  <c:v>1.1200000000000001</c:v>
                </c:pt>
                <c:pt idx="3">
                  <c:v>1</c:v>
                </c:pt>
                <c:pt idx="4">
                  <c:v>1</c:v>
                </c:pt>
                <c:pt idx="5">
                  <c:v>1.1499999999999999</c:v>
                </c:pt>
                <c:pt idx="6">
                  <c:v>1.2</c:v>
                </c:pt>
                <c:pt idx="7">
                  <c:v>1.08</c:v>
                </c:pt>
                <c:pt idx="8">
                  <c:v>1.18</c:v>
                </c:pt>
                <c:pt idx="9">
                  <c:v>1.36</c:v>
                </c:pt>
                <c:pt idx="10">
                  <c:v>1.1299999999999999</c:v>
                </c:pt>
                <c:pt idx="11">
                  <c:v>0.99299999999999999</c:v>
                </c:pt>
              </c:numCache>
            </c:numRef>
          </c:val>
          <c:smooth val="0"/>
          <c:extLst>
            <c:ext xmlns:c16="http://schemas.microsoft.com/office/drawing/2014/chart" uri="{C3380CC4-5D6E-409C-BE32-E72D297353CC}">
              <c16:uniqueId val="{00000000-7D3B-47E9-A0CE-7AA2D6C1C186}"/>
            </c:ext>
          </c:extLst>
        </c:ser>
        <c:ser>
          <c:idx val="1"/>
          <c:order val="1"/>
          <c:tx>
            <c:strRef>
              <c:f>'Figure 5.4.1'!$B$6</c:f>
              <c:strCache>
                <c:ptCount val="1"/>
                <c:pt idx="0">
                  <c:v>Minimum value of  StLR</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'Figure 5.4.1'!$C$4:$N$4</c:f>
              <c:strCache>
                <c:ptCount val="12"/>
                <c:pt idx="0">
                  <c:v>01.01.2005</c:v>
                </c:pt>
                <c:pt idx="1">
                  <c:v>01.04.2005</c:v>
                </c:pt>
                <c:pt idx="2">
                  <c:v>01.07.2005</c:v>
                </c:pt>
                <c:pt idx="3">
                  <c:v>01.10.2005</c:v>
                </c:pt>
                <c:pt idx="4">
                  <c:v>01.01.2006</c:v>
                </c:pt>
                <c:pt idx="5">
                  <c:v>01.04.2006</c:v>
                </c:pt>
                <c:pt idx="6">
                  <c:v>01.07.2006</c:v>
                </c:pt>
                <c:pt idx="7">
                  <c:v>01.10.2006</c:v>
                </c:pt>
                <c:pt idx="8">
                  <c:v>01.01.2007</c:v>
                </c:pt>
                <c:pt idx="9">
                  <c:v>01.04.2007</c:v>
                </c:pt>
                <c:pt idx="10">
                  <c:v>01.07.2007</c:v>
                </c:pt>
                <c:pt idx="11">
                  <c:v>01.10.2007</c:v>
                </c:pt>
              </c:strCache>
            </c:strRef>
          </c:cat>
          <c:val>
            <c:numRef>
              <c:f>'Figure 5.4.1'!$C$6:$N$6</c:f>
              <c:numCache>
                <c:formatCode>General</c:formatCode>
                <c:ptCount val="12"/>
                <c:pt idx="0">
                  <c:v>0.5</c:v>
                </c:pt>
                <c:pt idx="1">
                  <c:v>0.5</c:v>
                </c:pt>
                <c:pt idx="2">
                  <c:v>0.5</c:v>
                </c:pt>
                <c:pt idx="3">
                  <c:v>0.5</c:v>
                </c:pt>
                <c:pt idx="4">
                  <c:v>0.5</c:v>
                </c:pt>
                <c:pt idx="5">
                  <c:v>0.5</c:v>
                </c:pt>
                <c:pt idx="6">
                  <c:v>0.5</c:v>
                </c:pt>
                <c:pt idx="7">
                  <c:v>0.5</c:v>
                </c:pt>
                <c:pt idx="8">
                  <c:v>0.5</c:v>
                </c:pt>
                <c:pt idx="9">
                  <c:v>0.5</c:v>
                </c:pt>
                <c:pt idx="10">
                  <c:v>0.5</c:v>
                </c:pt>
                <c:pt idx="11">
                  <c:v>0.5</c:v>
                </c:pt>
              </c:numCache>
            </c:numRef>
          </c:val>
          <c:smooth val="0"/>
          <c:extLst>
            <c:ext xmlns:c16="http://schemas.microsoft.com/office/drawing/2014/chart" uri="{C3380CC4-5D6E-409C-BE32-E72D297353CC}">
              <c16:uniqueId val="{00000001-7D3B-47E9-A0CE-7AA2D6C1C186}"/>
            </c:ext>
          </c:extLst>
        </c:ser>
        <c:ser>
          <c:idx val="2"/>
          <c:order val="2"/>
          <c:tx>
            <c:strRef>
              <c:f>'Figure 5.4.1'!$B$7</c:f>
              <c:strCache>
                <c:ptCount val="1"/>
                <c:pt idx="0">
                  <c:v>Current liquidity ratio (CLR)</c:v>
                </c:pt>
              </c:strCache>
            </c:strRef>
          </c:tx>
          <c:spPr>
            <a:ln w="25400">
              <a:solidFill>
                <a:srgbClr val="3366FF"/>
              </a:solidFill>
              <a:prstDash val="solid"/>
            </a:ln>
          </c:spPr>
          <c:marker>
            <c:symbol val="triangle"/>
            <c:size val="4"/>
            <c:spPr>
              <a:solidFill>
                <a:srgbClr val="0000FF"/>
              </a:solidFill>
              <a:ln>
                <a:solidFill>
                  <a:srgbClr val="0000FF"/>
                </a:solidFill>
                <a:prstDash val="solid"/>
              </a:ln>
            </c:spPr>
          </c:marker>
          <c:cat>
            <c:strRef>
              <c:f>'Figure 5.4.1'!$C$4:$N$4</c:f>
              <c:strCache>
                <c:ptCount val="12"/>
                <c:pt idx="0">
                  <c:v>01.01.2005</c:v>
                </c:pt>
                <c:pt idx="1">
                  <c:v>01.04.2005</c:v>
                </c:pt>
                <c:pt idx="2">
                  <c:v>01.07.2005</c:v>
                </c:pt>
                <c:pt idx="3">
                  <c:v>01.10.2005</c:v>
                </c:pt>
                <c:pt idx="4">
                  <c:v>01.01.2006</c:v>
                </c:pt>
                <c:pt idx="5">
                  <c:v>01.04.2006</c:v>
                </c:pt>
                <c:pt idx="6">
                  <c:v>01.07.2006</c:v>
                </c:pt>
                <c:pt idx="7">
                  <c:v>01.10.2006</c:v>
                </c:pt>
                <c:pt idx="8">
                  <c:v>01.01.2007</c:v>
                </c:pt>
                <c:pt idx="9">
                  <c:v>01.04.2007</c:v>
                </c:pt>
                <c:pt idx="10">
                  <c:v>01.07.2007</c:v>
                </c:pt>
                <c:pt idx="11">
                  <c:v>01.10.2007</c:v>
                </c:pt>
              </c:strCache>
            </c:strRef>
          </c:cat>
          <c:val>
            <c:numRef>
              <c:f>'Figure 5.4.1'!$C$7:$N$7</c:f>
              <c:numCache>
                <c:formatCode>General</c:formatCode>
                <c:ptCount val="12"/>
                <c:pt idx="0">
                  <c:v>1.06</c:v>
                </c:pt>
                <c:pt idx="1">
                  <c:v>1.18</c:v>
                </c:pt>
                <c:pt idx="2">
                  <c:v>1.18</c:v>
                </c:pt>
                <c:pt idx="3">
                  <c:v>1</c:v>
                </c:pt>
                <c:pt idx="4">
                  <c:v>1</c:v>
                </c:pt>
                <c:pt idx="5">
                  <c:v>1.04</c:v>
                </c:pt>
                <c:pt idx="6">
                  <c:v>1.2</c:v>
                </c:pt>
                <c:pt idx="7">
                  <c:v>1.43</c:v>
                </c:pt>
                <c:pt idx="8">
                  <c:v>1.48</c:v>
                </c:pt>
                <c:pt idx="9">
                  <c:v>1.72</c:v>
                </c:pt>
                <c:pt idx="10">
                  <c:v>1.39</c:v>
                </c:pt>
                <c:pt idx="11">
                  <c:v>1.363</c:v>
                </c:pt>
              </c:numCache>
            </c:numRef>
          </c:val>
          <c:smooth val="0"/>
          <c:extLst>
            <c:ext xmlns:c16="http://schemas.microsoft.com/office/drawing/2014/chart" uri="{C3380CC4-5D6E-409C-BE32-E72D297353CC}">
              <c16:uniqueId val="{00000002-7D3B-47E9-A0CE-7AA2D6C1C186}"/>
            </c:ext>
          </c:extLst>
        </c:ser>
        <c:ser>
          <c:idx val="3"/>
          <c:order val="3"/>
          <c:tx>
            <c:strRef>
              <c:f>'Figure 5.4.1'!$B$8</c:f>
              <c:strCache>
                <c:ptCount val="1"/>
                <c:pt idx="0">
                  <c:v>Minimum value of  CLR</c:v>
                </c:pt>
              </c:strCache>
            </c:strRef>
          </c:tx>
          <c:spPr>
            <a:ln w="12700">
              <a:solidFill>
                <a:srgbClr val="003300"/>
              </a:solidFill>
              <a:prstDash val="solid"/>
            </a:ln>
          </c:spPr>
          <c:marker>
            <c:symbol val="x"/>
            <c:size val="5"/>
            <c:spPr>
              <a:noFill/>
              <a:ln>
                <a:solidFill>
                  <a:srgbClr val="003300"/>
                </a:solidFill>
                <a:prstDash val="solid"/>
              </a:ln>
            </c:spPr>
          </c:marker>
          <c:cat>
            <c:strRef>
              <c:f>'Figure 5.4.1'!$C$4:$N$4</c:f>
              <c:strCache>
                <c:ptCount val="12"/>
                <c:pt idx="0">
                  <c:v>01.01.2005</c:v>
                </c:pt>
                <c:pt idx="1">
                  <c:v>01.04.2005</c:v>
                </c:pt>
                <c:pt idx="2">
                  <c:v>01.07.2005</c:v>
                </c:pt>
                <c:pt idx="3">
                  <c:v>01.10.2005</c:v>
                </c:pt>
                <c:pt idx="4">
                  <c:v>01.01.2006</c:v>
                </c:pt>
                <c:pt idx="5">
                  <c:v>01.04.2006</c:v>
                </c:pt>
                <c:pt idx="6">
                  <c:v>01.07.2006</c:v>
                </c:pt>
                <c:pt idx="7">
                  <c:v>01.10.2006</c:v>
                </c:pt>
                <c:pt idx="8">
                  <c:v>01.01.2007</c:v>
                </c:pt>
                <c:pt idx="9">
                  <c:v>01.04.2007</c:v>
                </c:pt>
                <c:pt idx="10">
                  <c:v>01.07.2007</c:v>
                </c:pt>
                <c:pt idx="11">
                  <c:v>01.10.2007</c:v>
                </c:pt>
              </c:strCache>
            </c:strRef>
          </c:cat>
          <c:val>
            <c:numRef>
              <c:f>'Figure 5.4.1'!$C$8:$N$8</c:f>
              <c:numCache>
                <c:formatCode>General</c:formatCode>
                <c:ptCount val="12"/>
                <c:pt idx="0">
                  <c:v>0.3</c:v>
                </c:pt>
                <c:pt idx="1">
                  <c:v>0.3</c:v>
                </c:pt>
                <c:pt idx="2">
                  <c:v>0.3</c:v>
                </c:pt>
                <c:pt idx="3">
                  <c:v>0.3</c:v>
                </c:pt>
                <c:pt idx="4">
                  <c:v>0.3</c:v>
                </c:pt>
                <c:pt idx="5">
                  <c:v>0.3</c:v>
                </c:pt>
                <c:pt idx="6">
                  <c:v>0.3</c:v>
                </c:pt>
                <c:pt idx="7">
                  <c:v>0.3</c:v>
                </c:pt>
                <c:pt idx="8">
                  <c:v>0.3</c:v>
                </c:pt>
                <c:pt idx="9">
                  <c:v>0.3</c:v>
                </c:pt>
                <c:pt idx="10">
                  <c:v>0.3</c:v>
                </c:pt>
                <c:pt idx="11">
                  <c:v>0.3</c:v>
                </c:pt>
              </c:numCache>
            </c:numRef>
          </c:val>
          <c:smooth val="0"/>
          <c:extLst>
            <c:ext xmlns:c16="http://schemas.microsoft.com/office/drawing/2014/chart" uri="{C3380CC4-5D6E-409C-BE32-E72D297353CC}">
              <c16:uniqueId val="{00000003-7D3B-47E9-A0CE-7AA2D6C1C186}"/>
            </c:ext>
          </c:extLst>
        </c:ser>
        <c:dLbls>
          <c:showLegendKey val="0"/>
          <c:showVal val="0"/>
          <c:showCatName val="0"/>
          <c:showSerName val="0"/>
          <c:showPercent val="0"/>
          <c:showBubbleSize val="0"/>
        </c:dLbls>
        <c:marker val="1"/>
        <c:smooth val="0"/>
        <c:axId val="475385160"/>
        <c:axId val="1"/>
      </c:lineChart>
      <c:catAx>
        <c:axId val="475385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5385160"/>
        <c:crosses val="autoZero"/>
        <c:crossBetween val="between"/>
        <c:majorUnit val="0.2"/>
      </c:valAx>
      <c:spPr>
        <a:solidFill>
          <a:srgbClr val="FFFFFF"/>
        </a:solidFill>
        <a:ln w="12700">
          <a:solidFill>
            <a:srgbClr val="808080"/>
          </a:solidFill>
          <a:prstDash val="solid"/>
        </a:ln>
      </c:spPr>
    </c:plotArea>
    <c:legend>
      <c:legendPos val="r"/>
      <c:layout>
        <c:manualLayout>
          <c:xMode val="edge"/>
          <c:yMode val="edge"/>
          <c:x val="0.6824489795918367"/>
          <c:y val="0.11083123425692695"/>
          <c:w val="0.3069387755102041"/>
          <c:h val="0.87657430730478592"/>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68635437881874E-2"/>
          <c:y val="0.11312217194570136"/>
          <c:w val="0.87780040733197551"/>
          <c:h val="0.34389140271493213"/>
        </c:manualLayout>
      </c:layout>
      <c:lineChart>
        <c:grouping val="standard"/>
        <c:varyColors val="0"/>
        <c:ser>
          <c:idx val="0"/>
          <c:order val="0"/>
          <c:tx>
            <c:strRef>
              <c:f>'Figure 5.4.2'!$B$5</c:f>
              <c:strCache>
                <c:ptCount val="1"/>
                <c:pt idx="0">
                  <c:v>Funding volatility ratio</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cat>
            <c:strRef>
              <c:f>'Figure 5.4.2'!$C$4:$J$4</c:f>
              <c:strCache>
                <c:ptCount val="8"/>
                <c:pt idx="0">
                  <c:v>01.01.2006</c:v>
                </c:pt>
                <c:pt idx="1">
                  <c:v>01.10.2006</c:v>
                </c:pt>
                <c:pt idx="2">
                  <c:v>01.01.2007</c:v>
                </c:pt>
                <c:pt idx="3">
                  <c:v>01.04.2007</c:v>
                </c:pt>
                <c:pt idx="4">
                  <c:v>01.07.2007</c:v>
                </c:pt>
                <c:pt idx="5">
                  <c:v>01.08.2007</c:v>
                </c:pt>
                <c:pt idx="6">
                  <c:v>01.09.2007</c:v>
                </c:pt>
                <c:pt idx="7">
                  <c:v>01.10.2007</c:v>
                </c:pt>
              </c:strCache>
            </c:strRef>
          </c:cat>
          <c:val>
            <c:numRef>
              <c:f>'Figure 5.4.2'!$C$5:$J$5</c:f>
              <c:numCache>
                <c:formatCode>#,##0.00</c:formatCode>
                <c:ptCount val="8"/>
                <c:pt idx="0">
                  <c:v>0.11142391073091677</c:v>
                </c:pt>
                <c:pt idx="1">
                  <c:v>0.28704501179189695</c:v>
                </c:pt>
                <c:pt idx="2">
                  <c:v>0.1969382405259249</c:v>
                </c:pt>
                <c:pt idx="3">
                  <c:v>0.33055286745071027</c:v>
                </c:pt>
                <c:pt idx="4">
                  <c:v>0.32520322428385812</c:v>
                </c:pt>
                <c:pt idx="5">
                  <c:v>0.36652826987466108</c:v>
                </c:pt>
                <c:pt idx="6">
                  <c:v>0.35737882842259672</c:v>
                </c:pt>
                <c:pt idx="7">
                  <c:v>0.33089892850588798</c:v>
                </c:pt>
              </c:numCache>
            </c:numRef>
          </c:val>
          <c:smooth val="1"/>
          <c:extLst>
            <c:ext xmlns:c16="http://schemas.microsoft.com/office/drawing/2014/chart" uri="{C3380CC4-5D6E-409C-BE32-E72D297353CC}">
              <c16:uniqueId val="{00000000-5C5C-4D0A-AC55-8965E61FE130}"/>
            </c:ext>
          </c:extLst>
        </c:ser>
        <c:ser>
          <c:idx val="1"/>
          <c:order val="1"/>
          <c:tx>
            <c:strRef>
              <c:f>'Figure 5.4.2'!$B$6</c:f>
              <c:strCache>
                <c:ptCount val="1"/>
                <c:pt idx="0">
                  <c:v>Liquid assets to total banks assets ratio</c:v>
                </c:pt>
              </c:strCache>
            </c:strRef>
          </c:tx>
          <c:spPr>
            <a:ln w="25400">
              <a:solidFill>
                <a:srgbClr val="008000"/>
              </a:solidFill>
              <a:prstDash val="solid"/>
            </a:ln>
          </c:spPr>
          <c:marker>
            <c:symbol val="circle"/>
            <c:size val="4"/>
            <c:spPr>
              <a:solidFill>
                <a:srgbClr val="008000"/>
              </a:solidFill>
              <a:ln>
                <a:solidFill>
                  <a:srgbClr val="008000"/>
                </a:solidFill>
                <a:prstDash val="solid"/>
              </a:ln>
            </c:spPr>
          </c:marker>
          <c:cat>
            <c:strRef>
              <c:f>'Figure 5.4.2'!$C$4:$J$4</c:f>
              <c:strCache>
                <c:ptCount val="8"/>
                <c:pt idx="0">
                  <c:v>01.01.2006</c:v>
                </c:pt>
                <c:pt idx="1">
                  <c:v>01.10.2006</c:v>
                </c:pt>
                <c:pt idx="2">
                  <c:v>01.01.2007</c:v>
                </c:pt>
                <c:pt idx="3">
                  <c:v>01.04.2007</c:v>
                </c:pt>
                <c:pt idx="4">
                  <c:v>01.07.2007</c:v>
                </c:pt>
                <c:pt idx="5">
                  <c:v>01.08.2007</c:v>
                </c:pt>
                <c:pt idx="6">
                  <c:v>01.09.2007</c:v>
                </c:pt>
                <c:pt idx="7">
                  <c:v>01.10.2007</c:v>
                </c:pt>
              </c:strCache>
            </c:strRef>
          </c:cat>
          <c:val>
            <c:numRef>
              <c:f>'Figure 5.4.2'!$C$6:$J$6</c:f>
              <c:numCache>
                <c:formatCode>#,##0.00</c:formatCode>
                <c:ptCount val="8"/>
                <c:pt idx="0">
                  <c:v>0.2886207123056152</c:v>
                </c:pt>
                <c:pt idx="1">
                  <c:v>0.26509706060469163</c:v>
                </c:pt>
                <c:pt idx="2">
                  <c:v>0.30741910668236949</c:v>
                </c:pt>
                <c:pt idx="3">
                  <c:v>0.24856789750472208</c:v>
                </c:pt>
                <c:pt idx="4">
                  <c:v>0.22204115760746573</c:v>
                </c:pt>
                <c:pt idx="5">
                  <c:v>0.1955742953472327</c:v>
                </c:pt>
                <c:pt idx="6">
                  <c:v>0.19199029197800196</c:v>
                </c:pt>
                <c:pt idx="7">
                  <c:v>0.2029442881480823</c:v>
                </c:pt>
              </c:numCache>
            </c:numRef>
          </c:val>
          <c:smooth val="1"/>
          <c:extLst>
            <c:ext xmlns:c16="http://schemas.microsoft.com/office/drawing/2014/chart" uri="{C3380CC4-5D6E-409C-BE32-E72D297353CC}">
              <c16:uniqueId val="{00000001-5C5C-4D0A-AC55-8965E61FE130}"/>
            </c:ext>
          </c:extLst>
        </c:ser>
        <c:dLbls>
          <c:showLegendKey val="0"/>
          <c:showVal val="0"/>
          <c:showCatName val="0"/>
          <c:showSerName val="0"/>
          <c:showPercent val="0"/>
          <c:showBubbleSize val="0"/>
        </c:dLbls>
        <c:marker val="1"/>
        <c:smooth val="0"/>
        <c:axId val="475384832"/>
        <c:axId val="1"/>
      </c:lineChart>
      <c:catAx>
        <c:axId val="47538483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5384832"/>
        <c:crosses val="autoZero"/>
        <c:crossBetween val="between"/>
      </c:valAx>
      <c:spPr>
        <a:solidFill>
          <a:srgbClr val="FFFFFF"/>
        </a:solidFill>
        <a:ln w="12700">
          <a:solidFill>
            <a:srgbClr val="808080"/>
          </a:solidFill>
          <a:prstDash val="solid"/>
        </a:ln>
      </c:spPr>
    </c:plotArea>
    <c:legend>
      <c:legendPos val="b"/>
      <c:layout>
        <c:manualLayout>
          <c:xMode val="edge"/>
          <c:yMode val="edge"/>
          <c:x val="1.0183299389002037E-2"/>
          <c:y val="0.82352941176470584"/>
          <c:w val="0.96945010183299385"/>
          <c:h val="0.14932126696832579"/>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63339382940109"/>
          <c:y val="9.8522167487684734E-2"/>
          <c:w val="0.41923774954627951"/>
          <c:h val="0.54187192118226601"/>
        </c:manualLayout>
      </c:layout>
      <c:barChart>
        <c:barDir val="col"/>
        <c:grouping val="stacked"/>
        <c:varyColors val="0"/>
        <c:ser>
          <c:idx val="0"/>
          <c:order val="0"/>
          <c:tx>
            <c:strRef>
              <c:f>'Figure 5.4.3'!$B$5</c:f>
              <c:strCache>
                <c:ptCount val="1"/>
                <c:pt idx="0">
                  <c:v>Cash money and affinated precious metals </c:v>
                </c:pt>
              </c:strCache>
            </c:strRef>
          </c:tx>
          <c:spPr>
            <a:solidFill>
              <a:srgbClr val="9999FF"/>
            </a:solidFill>
            <a:ln w="12700">
              <a:solidFill>
                <a:srgbClr val="000000"/>
              </a:solidFill>
              <a:prstDash val="solid"/>
            </a:ln>
          </c:spPr>
          <c:invertIfNegative val="0"/>
          <c:cat>
            <c:strRef>
              <c:f>'Figure 5.4.3'!$C$4:$E$4</c:f>
              <c:strCache>
                <c:ptCount val="3"/>
                <c:pt idx="0">
                  <c:v>01.04.2007</c:v>
                </c:pt>
                <c:pt idx="1">
                  <c:v> 01.07.07</c:v>
                </c:pt>
                <c:pt idx="2">
                  <c:v> 01.10.07</c:v>
                </c:pt>
              </c:strCache>
            </c:strRef>
          </c:cat>
          <c:val>
            <c:numRef>
              <c:f>'Figure 5.4.3'!$C$5:$E$5</c:f>
              <c:numCache>
                <c:formatCode>0.0</c:formatCode>
                <c:ptCount val="3"/>
                <c:pt idx="0">
                  <c:v>9.1402893923566353</c:v>
                </c:pt>
                <c:pt idx="1">
                  <c:v>10.331166825891772</c:v>
                </c:pt>
                <c:pt idx="2">
                  <c:v>2.1744145629346274</c:v>
                </c:pt>
              </c:numCache>
            </c:numRef>
          </c:val>
          <c:extLst>
            <c:ext xmlns:c16="http://schemas.microsoft.com/office/drawing/2014/chart" uri="{C3380CC4-5D6E-409C-BE32-E72D297353CC}">
              <c16:uniqueId val="{00000000-D218-4848-8184-2AA0B8E1A9E7}"/>
            </c:ext>
          </c:extLst>
        </c:ser>
        <c:ser>
          <c:idx val="1"/>
          <c:order val="1"/>
          <c:tx>
            <c:strRef>
              <c:f>'Figure 5.4.3'!$B$6</c:f>
              <c:strCache>
                <c:ptCount val="1"/>
                <c:pt idx="0">
                  <c:v>Correspondent accounts and deposits in NBRK</c:v>
                </c:pt>
              </c:strCache>
            </c:strRef>
          </c:tx>
          <c:spPr>
            <a:solidFill>
              <a:srgbClr val="993366"/>
            </a:solidFill>
            <a:ln w="12700">
              <a:solidFill>
                <a:srgbClr val="000000"/>
              </a:solidFill>
              <a:prstDash val="solid"/>
            </a:ln>
          </c:spPr>
          <c:invertIfNegative val="0"/>
          <c:cat>
            <c:strRef>
              <c:f>'Figure 5.4.3'!$C$4:$E$4</c:f>
              <c:strCache>
                <c:ptCount val="3"/>
                <c:pt idx="0">
                  <c:v>01.04.2007</c:v>
                </c:pt>
                <c:pt idx="1">
                  <c:v> 01.07.07</c:v>
                </c:pt>
                <c:pt idx="2">
                  <c:v> 01.10.07</c:v>
                </c:pt>
              </c:strCache>
            </c:strRef>
          </c:cat>
          <c:val>
            <c:numRef>
              <c:f>'Figure 5.4.3'!$C$6:$E$6</c:f>
              <c:numCache>
                <c:formatCode>0.0</c:formatCode>
                <c:ptCount val="3"/>
                <c:pt idx="0">
                  <c:v>28.586383923744641</c:v>
                </c:pt>
                <c:pt idx="1">
                  <c:v>41.18095046294421</c:v>
                </c:pt>
                <c:pt idx="2">
                  <c:v>47.6159824144437</c:v>
                </c:pt>
              </c:numCache>
            </c:numRef>
          </c:val>
          <c:extLst>
            <c:ext xmlns:c16="http://schemas.microsoft.com/office/drawing/2014/chart" uri="{C3380CC4-5D6E-409C-BE32-E72D297353CC}">
              <c16:uniqueId val="{00000001-D218-4848-8184-2AA0B8E1A9E7}"/>
            </c:ext>
          </c:extLst>
        </c:ser>
        <c:ser>
          <c:idx val="2"/>
          <c:order val="2"/>
          <c:tx>
            <c:strRef>
              <c:f>'Figure 5.4.3'!$B$7</c:f>
              <c:strCache>
                <c:ptCount val="1"/>
                <c:pt idx="0">
                  <c:v>Government securities</c:v>
                </c:pt>
              </c:strCache>
            </c:strRef>
          </c:tx>
          <c:spPr>
            <a:solidFill>
              <a:srgbClr val="FFFFCC"/>
            </a:solidFill>
            <a:ln w="12700">
              <a:solidFill>
                <a:srgbClr val="000000"/>
              </a:solidFill>
              <a:prstDash val="solid"/>
            </a:ln>
          </c:spPr>
          <c:invertIfNegative val="0"/>
          <c:cat>
            <c:strRef>
              <c:f>'Figure 5.4.3'!$C$4:$E$4</c:f>
              <c:strCache>
                <c:ptCount val="3"/>
                <c:pt idx="0">
                  <c:v>01.04.2007</c:v>
                </c:pt>
                <c:pt idx="1">
                  <c:v> 01.07.07</c:v>
                </c:pt>
                <c:pt idx="2">
                  <c:v> 01.10.07</c:v>
                </c:pt>
              </c:strCache>
            </c:strRef>
          </c:cat>
          <c:val>
            <c:numRef>
              <c:f>'Figure 5.4.3'!$C$7:$E$7</c:f>
              <c:numCache>
                <c:formatCode>0.0</c:formatCode>
                <c:ptCount val="3"/>
                <c:pt idx="0">
                  <c:v>32.928003444245121</c:v>
                </c:pt>
                <c:pt idx="1">
                  <c:v>27.818277942480414</c:v>
                </c:pt>
                <c:pt idx="2">
                  <c:v>18.570501039612182</c:v>
                </c:pt>
              </c:numCache>
            </c:numRef>
          </c:val>
          <c:extLst>
            <c:ext xmlns:c16="http://schemas.microsoft.com/office/drawing/2014/chart" uri="{C3380CC4-5D6E-409C-BE32-E72D297353CC}">
              <c16:uniqueId val="{00000002-D218-4848-8184-2AA0B8E1A9E7}"/>
            </c:ext>
          </c:extLst>
        </c:ser>
        <c:ser>
          <c:idx val="3"/>
          <c:order val="3"/>
          <c:tx>
            <c:strRef>
              <c:f>'Figure 5.4.3'!$B$8</c:f>
              <c:strCache>
                <c:ptCount val="1"/>
                <c:pt idx="0">
                  <c:v>Correspondent accounts and deposits in banks, including nonresident banks</c:v>
                </c:pt>
              </c:strCache>
            </c:strRef>
          </c:tx>
          <c:spPr>
            <a:solidFill>
              <a:srgbClr val="CCFFFF"/>
            </a:solidFill>
            <a:ln w="12700">
              <a:solidFill>
                <a:srgbClr val="000000"/>
              </a:solidFill>
              <a:prstDash val="solid"/>
            </a:ln>
          </c:spPr>
          <c:invertIfNegative val="0"/>
          <c:cat>
            <c:strRef>
              <c:f>'Figure 5.4.3'!$C$4:$E$4</c:f>
              <c:strCache>
                <c:ptCount val="3"/>
                <c:pt idx="0">
                  <c:v>01.04.2007</c:v>
                </c:pt>
                <c:pt idx="1">
                  <c:v> 01.07.07</c:v>
                </c:pt>
                <c:pt idx="2">
                  <c:v> 01.10.07</c:v>
                </c:pt>
              </c:strCache>
            </c:strRef>
          </c:cat>
          <c:val>
            <c:numRef>
              <c:f>'Figure 5.4.3'!$C$8:$E$8</c:f>
              <c:numCache>
                <c:formatCode>0.0</c:formatCode>
                <c:ptCount val="3"/>
                <c:pt idx="0">
                  <c:v>26.38758702250108</c:v>
                </c:pt>
                <c:pt idx="1">
                  <c:v>20.357427153094402</c:v>
                </c:pt>
                <c:pt idx="2">
                  <c:v>19.326437705677275</c:v>
                </c:pt>
              </c:numCache>
            </c:numRef>
          </c:val>
          <c:extLst>
            <c:ext xmlns:c16="http://schemas.microsoft.com/office/drawing/2014/chart" uri="{C3380CC4-5D6E-409C-BE32-E72D297353CC}">
              <c16:uniqueId val="{00000003-D218-4848-8184-2AA0B8E1A9E7}"/>
            </c:ext>
          </c:extLst>
        </c:ser>
        <c:ser>
          <c:idx val="4"/>
          <c:order val="4"/>
          <c:tx>
            <c:strRef>
              <c:f>'Figure 5.4.3'!$B$9</c:f>
              <c:strCache>
                <c:ptCount val="1"/>
                <c:pt idx="0">
                  <c:v>Others</c:v>
                </c:pt>
              </c:strCache>
            </c:strRef>
          </c:tx>
          <c:spPr>
            <a:solidFill>
              <a:srgbClr val="008000"/>
            </a:solidFill>
            <a:ln w="12700">
              <a:solidFill>
                <a:srgbClr val="000000"/>
              </a:solidFill>
              <a:prstDash val="solid"/>
            </a:ln>
          </c:spPr>
          <c:invertIfNegative val="0"/>
          <c:cat>
            <c:strRef>
              <c:f>'Figure 5.4.3'!$C$4:$E$4</c:f>
              <c:strCache>
                <c:ptCount val="3"/>
                <c:pt idx="0">
                  <c:v>01.04.2007</c:v>
                </c:pt>
                <c:pt idx="1">
                  <c:v> 01.07.07</c:v>
                </c:pt>
                <c:pt idx="2">
                  <c:v> 01.10.07</c:v>
                </c:pt>
              </c:strCache>
            </c:strRef>
          </c:cat>
          <c:val>
            <c:numRef>
              <c:f>'Figure 5.4.3'!$C$9:$E$9</c:f>
              <c:numCache>
                <c:formatCode>0.0</c:formatCode>
                <c:ptCount val="3"/>
                <c:pt idx="0">
                  <c:v>2.9577362171525219</c:v>
                </c:pt>
                <c:pt idx="1">
                  <c:v>0.31217761558920076</c:v>
                </c:pt>
                <c:pt idx="2">
                  <c:v>12.31266427733221</c:v>
                </c:pt>
              </c:numCache>
            </c:numRef>
          </c:val>
          <c:extLst>
            <c:ext xmlns:c16="http://schemas.microsoft.com/office/drawing/2014/chart" uri="{C3380CC4-5D6E-409C-BE32-E72D297353CC}">
              <c16:uniqueId val="{00000004-D218-4848-8184-2AA0B8E1A9E7}"/>
            </c:ext>
          </c:extLst>
        </c:ser>
        <c:dLbls>
          <c:showLegendKey val="0"/>
          <c:showVal val="0"/>
          <c:showCatName val="0"/>
          <c:showSerName val="0"/>
          <c:showPercent val="0"/>
          <c:showBubbleSize val="0"/>
        </c:dLbls>
        <c:gapWidth val="100"/>
        <c:overlap val="100"/>
        <c:axId val="460808424"/>
        <c:axId val="1"/>
      </c:barChart>
      <c:catAx>
        <c:axId val="460808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00"/>
        </c:scaling>
        <c:delete val="0"/>
        <c:axPos val="l"/>
        <c:majorGridlines>
          <c:spPr>
            <a:ln w="3175">
              <a:solidFill>
                <a:srgbClr val="000000"/>
              </a:solidFill>
              <a:prstDash val="sysDash"/>
            </a:ln>
          </c:spPr>
        </c:majorGridlines>
        <c:numFmt formatCode="0" sourceLinked="0"/>
        <c:majorTickMark val="out"/>
        <c:minorTickMark val="none"/>
        <c:tickLblPos val="nextTo"/>
        <c:spPr>
          <a:ln w="6350">
            <a:noFill/>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0808424"/>
        <c:crosses val="autoZero"/>
        <c:crossBetween val="between"/>
        <c:majorUnit val="20"/>
      </c:valAx>
      <c:spPr>
        <a:solidFill>
          <a:srgbClr val="FFFFFF"/>
        </a:solidFill>
        <a:ln w="12700">
          <a:solidFill>
            <a:srgbClr val="808080"/>
          </a:solidFill>
          <a:prstDash val="solid"/>
        </a:ln>
      </c:spPr>
    </c:plotArea>
    <c:legend>
      <c:legendPos val="r"/>
      <c:layout>
        <c:manualLayout>
          <c:xMode val="edge"/>
          <c:yMode val="edge"/>
          <c:x val="0.56805807622504534"/>
          <c:y val="3.9408866995073892E-2"/>
          <c:w val="0.40471869328493648"/>
          <c:h val="0.94581280788177335"/>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7.0707210202040335E-2"/>
          <c:y val="3.4632181041079214E-2"/>
          <c:w val="0.72525395607235654"/>
          <c:h val="0.62770828136956069"/>
        </c:manualLayout>
      </c:layout>
      <c:bar3DChart>
        <c:barDir val="col"/>
        <c:grouping val="stacked"/>
        <c:varyColors val="0"/>
        <c:ser>
          <c:idx val="0"/>
          <c:order val="0"/>
          <c:tx>
            <c:strRef>
              <c:f>'Figure 5.4.4'!$B$6</c:f>
              <c:strCache>
                <c:ptCount val="1"/>
                <c:pt idx="0">
                  <c:v>less than 15%</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5.4.4'!$C$5:$J$5</c:f>
              <c:strCache>
                <c:ptCount val="8"/>
                <c:pt idx="0">
                  <c:v>01.01.2006</c:v>
                </c:pt>
                <c:pt idx="1">
                  <c:v>01.10.2006</c:v>
                </c:pt>
                <c:pt idx="2">
                  <c:v>01.01.2007</c:v>
                </c:pt>
                <c:pt idx="3">
                  <c:v>01.04.2007</c:v>
                </c:pt>
                <c:pt idx="4">
                  <c:v>01.07.2007</c:v>
                </c:pt>
                <c:pt idx="5">
                  <c:v>01.08.2007</c:v>
                </c:pt>
                <c:pt idx="6">
                  <c:v>01.09.2007</c:v>
                </c:pt>
                <c:pt idx="7">
                  <c:v>01.10.2007</c:v>
                </c:pt>
              </c:strCache>
            </c:strRef>
          </c:cat>
          <c:val>
            <c:numRef>
              <c:f>'Figure 5.4.4'!$C$6:$J$6</c:f>
              <c:numCache>
                <c:formatCode>General</c:formatCode>
                <c:ptCount val="8"/>
                <c:pt idx="0">
                  <c:v>4</c:v>
                </c:pt>
                <c:pt idx="1">
                  <c:v>3</c:v>
                </c:pt>
                <c:pt idx="2">
                  <c:v>3</c:v>
                </c:pt>
                <c:pt idx="3">
                  <c:v>3</c:v>
                </c:pt>
                <c:pt idx="4">
                  <c:v>5</c:v>
                </c:pt>
                <c:pt idx="5">
                  <c:v>4</c:v>
                </c:pt>
                <c:pt idx="6">
                  <c:v>5</c:v>
                </c:pt>
                <c:pt idx="7">
                  <c:v>3</c:v>
                </c:pt>
              </c:numCache>
            </c:numRef>
          </c:val>
          <c:extLst>
            <c:ext xmlns:c16="http://schemas.microsoft.com/office/drawing/2014/chart" uri="{C3380CC4-5D6E-409C-BE32-E72D297353CC}">
              <c16:uniqueId val="{00000000-9541-4C13-B671-EF3E0F972C78}"/>
            </c:ext>
          </c:extLst>
        </c:ser>
        <c:ser>
          <c:idx val="1"/>
          <c:order val="1"/>
          <c:tx>
            <c:strRef>
              <c:f>'Figure 5.4.4'!$B$7</c:f>
              <c:strCache>
                <c:ptCount val="1"/>
                <c:pt idx="0">
                  <c:v>15-30%</c:v>
                </c:pt>
              </c:strCache>
            </c:strRef>
          </c:tx>
          <c:spPr>
            <a:solidFill>
              <a:srgbClr val="FF99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5.4.4'!$C$5:$J$5</c:f>
              <c:strCache>
                <c:ptCount val="8"/>
                <c:pt idx="0">
                  <c:v>01.01.2006</c:v>
                </c:pt>
                <c:pt idx="1">
                  <c:v>01.10.2006</c:v>
                </c:pt>
                <c:pt idx="2">
                  <c:v>01.01.2007</c:v>
                </c:pt>
                <c:pt idx="3">
                  <c:v>01.04.2007</c:v>
                </c:pt>
                <c:pt idx="4">
                  <c:v>01.07.2007</c:v>
                </c:pt>
                <c:pt idx="5">
                  <c:v>01.08.2007</c:v>
                </c:pt>
                <c:pt idx="6">
                  <c:v>01.09.2007</c:v>
                </c:pt>
                <c:pt idx="7">
                  <c:v>01.10.2007</c:v>
                </c:pt>
              </c:strCache>
            </c:strRef>
          </c:cat>
          <c:val>
            <c:numRef>
              <c:f>'Figure 5.4.4'!$C$7:$J$7</c:f>
              <c:numCache>
                <c:formatCode>General</c:formatCode>
                <c:ptCount val="8"/>
                <c:pt idx="0">
                  <c:v>18</c:v>
                </c:pt>
                <c:pt idx="1">
                  <c:v>16</c:v>
                </c:pt>
                <c:pt idx="2">
                  <c:v>18</c:v>
                </c:pt>
                <c:pt idx="3">
                  <c:v>16</c:v>
                </c:pt>
                <c:pt idx="4">
                  <c:v>12</c:v>
                </c:pt>
                <c:pt idx="5">
                  <c:v>15</c:v>
                </c:pt>
                <c:pt idx="6">
                  <c:v>14</c:v>
                </c:pt>
                <c:pt idx="7">
                  <c:v>15</c:v>
                </c:pt>
              </c:numCache>
            </c:numRef>
          </c:val>
          <c:extLst>
            <c:ext xmlns:c16="http://schemas.microsoft.com/office/drawing/2014/chart" uri="{C3380CC4-5D6E-409C-BE32-E72D297353CC}">
              <c16:uniqueId val="{00000001-9541-4C13-B671-EF3E0F972C78}"/>
            </c:ext>
          </c:extLst>
        </c:ser>
        <c:ser>
          <c:idx val="2"/>
          <c:order val="2"/>
          <c:tx>
            <c:strRef>
              <c:f>'Figure 5.4.4'!$B$8</c:f>
              <c:strCache>
                <c:ptCount val="1"/>
                <c:pt idx="0">
                  <c:v>31-50%</c:v>
                </c:pt>
              </c:strCache>
            </c:strRef>
          </c:tx>
          <c:spPr>
            <a:solidFill>
              <a:srgbClr val="FFFF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5.4.4'!$C$5:$J$5</c:f>
              <c:strCache>
                <c:ptCount val="8"/>
                <c:pt idx="0">
                  <c:v>01.01.2006</c:v>
                </c:pt>
                <c:pt idx="1">
                  <c:v>01.10.2006</c:v>
                </c:pt>
                <c:pt idx="2">
                  <c:v>01.01.2007</c:v>
                </c:pt>
                <c:pt idx="3">
                  <c:v>01.04.2007</c:v>
                </c:pt>
                <c:pt idx="4">
                  <c:v>01.07.2007</c:v>
                </c:pt>
                <c:pt idx="5">
                  <c:v>01.08.2007</c:v>
                </c:pt>
                <c:pt idx="6">
                  <c:v>01.09.2007</c:v>
                </c:pt>
                <c:pt idx="7">
                  <c:v>01.10.2007</c:v>
                </c:pt>
              </c:strCache>
            </c:strRef>
          </c:cat>
          <c:val>
            <c:numRef>
              <c:f>'Figure 5.4.4'!$C$8:$J$8</c:f>
              <c:numCache>
                <c:formatCode>General</c:formatCode>
                <c:ptCount val="8"/>
                <c:pt idx="0">
                  <c:v>10</c:v>
                </c:pt>
                <c:pt idx="1">
                  <c:v>11</c:v>
                </c:pt>
                <c:pt idx="2">
                  <c:v>6</c:v>
                </c:pt>
                <c:pt idx="3">
                  <c:v>7</c:v>
                </c:pt>
                <c:pt idx="4">
                  <c:v>8</c:v>
                </c:pt>
                <c:pt idx="5">
                  <c:v>6</c:v>
                </c:pt>
                <c:pt idx="6">
                  <c:v>5</c:v>
                </c:pt>
                <c:pt idx="7">
                  <c:v>6</c:v>
                </c:pt>
              </c:numCache>
            </c:numRef>
          </c:val>
          <c:extLst>
            <c:ext xmlns:c16="http://schemas.microsoft.com/office/drawing/2014/chart" uri="{C3380CC4-5D6E-409C-BE32-E72D297353CC}">
              <c16:uniqueId val="{00000002-9541-4C13-B671-EF3E0F972C78}"/>
            </c:ext>
          </c:extLst>
        </c:ser>
        <c:ser>
          <c:idx val="3"/>
          <c:order val="3"/>
          <c:tx>
            <c:strRef>
              <c:f>'Figure 5.4.4'!$B$9</c:f>
              <c:strCache>
                <c:ptCount val="1"/>
                <c:pt idx="0">
                  <c:v>more than 50%</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5.4.4'!$C$5:$J$5</c:f>
              <c:strCache>
                <c:ptCount val="8"/>
                <c:pt idx="0">
                  <c:v>01.01.2006</c:v>
                </c:pt>
                <c:pt idx="1">
                  <c:v>01.10.2006</c:v>
                </c:pt>
                <c:pt idx="2">
                  <c:v>01.01.2007</c:v>
                </c:pt>
                <c:pt idx="3">
                  <c:v>01.04.2007</c:v>
                </c:pt>
                <c:pt idx="4">
                  <c:v>01.07.2007</c:v>
                </c:pt>
                <c:pt idx="5">
                  <c:v>01.08.2007</c:v>
                </c:pt>
                <c:pt idx="6">
                  <c:v>01.09.2007</c:v>
                </c:pt>
                <c:pt idx="7">
                  <c:v>01.10.2007</c:v>
                </c:pt>
              </c:strCache>
            </c:strRef>
          </c:cat>
          <c:val>
            <c:numRef>
              <c:f>'Figure 5.4.4'!$C$9:$J$9</c:f>
              <c:numCache>
                <c:formatCode>General</c:formatCode>
                <c:ptCount val="8"/>
                <c:pt idx="0">
                  <c:v>2</c:v>
                </c:pt>
                <c:pt idx="1">
                  <c:v>4</c:v>
                </c:pt>
                <c:pt idx="2">
                  <c:v>6</c:v>
                </c:pt>
                <c:pt idx="3">
                  <c:v>7</c:v>
                </c:pt>
                <c:pt idx="4">
                  <c:v>8</c:v>
                </c:pt>
                <c:pt idx="5">
                  <c:v>8</c:v>
                </c:pt>
                <c:pt idx="6">
                  <c:v>9</c:v>
                </c:pt>
                <c:pt idx="7">
                  <c:v>9</c:v>
                </c:pt>
              </c:numCache>
            </c:numRef>
          </c:val>
          <c:extLst>
            <c:ext xmlns:c16="http://schemas.microsoft.com/office/drawing/2014/chart" uri="{C3380CC4-5D6E-409C-BE32-E72D297353CC}">
              <c16:uniqueId val="{00000003-9541-4C13-B671-EF3E0F972C78}"/>
            </c:ext>
          </c:extLst>
        </c:ser>
        <c:dLbls>
          <c:showLegendKey val="0"/>
          <c:showVal val="1"/>
          <c:showCatName val="0"/>
          <c:showSerName val="0"/>
          <c:showPercent val="0"/>
          <c:showBubbleSize val="0"/>
        </c:dLbls>
        <c:gapWidth val="100"/>
        <c:shape val="cylinder"/>
        <c:axId val="460814000"/>
        <c:axId val="1"/>
        <c:axId val="0"/>
      </c:bar3DChart>
      <c:catAx>
        <c:axId val="46081400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0814000"/>
        <c:crosses val="autoZero"/>
        <c:crossBetween val="between"/>
      </c:valAx>
      <c:spPr>
        <a:noFill/>
        <a:ln w="25400">
          <a:noFill/>
        </a:ln>
      </c:spPr>
    </c:plotArea>
    <c:legend>
      <c:legendPos val="r"/>
      <c:layout>
        <c:manualLayout>
          <c:xMode val="edge"/>
          <c:yMode val="edge"/>
          <c:x val="0.78788034225130654"/>
          <c:y val="0.23376722202728467"/>
          <c:w val="0.15151545043294357"/>
          <c:h val="0.50216662509564858"/>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35955056179775"/>
          <c:y val="6.7307850313275408E-2"/>
          <c:w val="0.797752808988764"/>
          <c:h val="0.63461687438231107"/>
        </c:manualLayout>
      </c:layout>
      <c:lineChart>
        <c:grouping val="standard"/>
        <c:varyColors val="0"/>
        <c:ser>
          <c:idx val="0"/>
          <c:order val="0"/>
          <c:tx>
            <c:strRef>
              <c:f>'Figure 1.2.2'!$C$4</c:f>
              <c:strCache>
                <c:ptCount val="1"/>
                <c:pt idx="0">
                  <c:v>ECB interest rate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'Figure 1.2.2'!$B$5:$B$26</c:f>
              <c:numCache>
                <c:formatCode>m/d/yyyy</c:formatCode>
                <c:ptCount val="22"/>
                <c:pt idx="0">
                  <c:v>38748</c:v>
                </c:pt>
                <c:pt idx="1">
                  <c:v>38776</c:v>
                </c:pt>
                <c:pt idx="2">
                  <c:v>38807</c:v>
                </c:pt>
                <c:pt idx="3">
                  <c:v>38835</c:v>
                </c:pt>
                <c:pt idx="4">
                  <c:v>38868</c:v>
                </c:pt>
                <c:pt idx="5">
                  <c:v>38898</c:v>
                </c:pt>
                <c:pt idx="6">
                  <c:v>38929</c:v>
                </c:pt>
                <c:pt idx="7">
                  <c:v>38960</c:v>
                </c:pt>
                <c:pt idx="8">
                  <c:v>38989</c:v>
                </c:pt>
                <c:pt idx="9">
                  <c:v>39021</c:v>
                </c:pt>
                <c:pt idx="10">
                  <c:v>39051</c:v>
                </c:pt>
                <c:pt idx="11">
                  <c:v>39080</c:v>
                </c:pt>
                <c:pt idx="12">
                  <c:v>39113</c:v>
                </c:pt>
                <c:pt idx="13">
                  <c:v>39141</c:v>
                </c:pt>
                <c:pt idx="14">
                  <c:v>39171</c:v>
                </c:pt>
                <c:pt idx="15">
                  <c:v>39202</c:v>
                </c:pt>
                <c:pt idx="16">
                  <c:v>39233</c:v>
                </c:pt>
                <c:pt idx="17">
                  <c:v>39262</c:v>
                </c:pt>
                <c:pt idx="18">
                  <c:v>39294</c:v>
                </c:pt>
                <c:pt idx="19">
                  <c:v>39325</c:v>
                </c:pt>
                <c:pt idx="20">
                  <c:v>39353</c:v>
                </c:pt>
                <c:pt idx="21">
                  <c:v>39386</c:v>
                </c:pt>
              </c:numCache>
            </c:numRef>
          </c:cat>
          <c:val>
            <c:numRef>
              <c:f>'Figure 1.2.2'!$C$5:$C$26</c:f>
              <c:numCache>
                <c:formatCode>General</c:formatCode>
                <c:ptCount val="22"/>
                <c:pt idx="0">
                  <c:v>2.25</c:v>
                </c:pt>
                <c:pt idx="1">
                  <c:v>2.25</c:v>
                </c:pt>
                <c:pt idx="2">
                  <c:v>2.5</c:v>
                </c:pt>
                <c:pt idx="3">
                  <c:v>2.5</c:v>
                </c:pt>
                <c:pt idx="4">
                  <c:v>2.5</c:v>
                </c:pt>
                <c:pt idx="5">
                  <c:v>2.75</c:v>
                </c:pt>
                <c:pt idx="6">
                  <c:v>2.75</c:v>
                </c:pt>
                <c:pt idx="7">
                  <c:v>3</c:v>
                </c:pt>
                <c:pt idx="8">
                  <c:v>3</c:v>
                </c:pt>
                <c:pt idx="9">
                  <c:v>3.25</c:v>
                </c:pt>
                <c:pt idx="10">
                  <c:v>3.25</c:v>
                </c:pt>
                <c:pt idx="11">
                  <c:v>3.5</c:v>
                </c:pt>
                <c:pt idx="12">
                  <c:v>3.5</c:v>
                </c:pt>
                <c:pt idx="13">
                  <c:v>3.5</c:v>
                </c:pt>
                <c:pt idx="14">
                  <c:v>3.75</c:v>
                </c:pt>
                <c:pt idx="15">
                  <c:v>3.75</c:v>
                </c:pt>
                <c:pt idx="16">
                  <c:v>3.75</c:v>
                </c:pt>
                <c:pt idx="17">
                  <c:v>4</c:v>
                </c:pt>
                <c:pt idx="18">
                  <c:v>4</c:v>
                </c:pt>
                <c:pt idx="19">
                  <c:v>4</c:v>
                </c:pt>
                <c:pt idx="20">
                  <c:v>4</c:v>
                </c:pt>
                <c:pt idx="21">
                  <c:v>4</c:v>
                </c:pt>
              </c:numCache>
            </c:numRef>
          </c:val>
          <c:smooth val="0"/>
          <c:extLst>
            <c:ext xmlns:c16="http://schemas.microsoft.com/office/drawing/2014/chart" uri="{C3380CC4-5D6E-409C-BE32-E72D297353CC}">
              <c16:uniqueId val="{00000000-2994-4F59-8354-65245D28A853}"/>
            </c:ext>
          </c:extLst>
        </c:ser>
        <c:ser>
          <c:idx val="1"/>
          <c:order val="1"/>
          <c:tx>
            <c:strRef>
              <c:f>'Figure 1.2.2'!$D$4</c:f>
              <c:strCache>
                <c:ptCount val="1"/>
                <c:pt idx="0">
                  <c:v>FRS interest rate</c:v>
                </c:pt>
              </c:strCache>
            </c:strRef>
          </c:tx>
          <c:spPr>
            <a:ln w="12700">
              <a:solidFill>
                <a:srgbClr val="FF0000"/>
              </a:solidFill>
              <a:prstDash val="solid"/>
            </a:ln>
          </c:spPr>
          <c:marker>
            <c:symbol val="square"/>
            <c:size val="4"/>
            <c:spPr>
              <a:solidFill>
                <a:srgbClr val="FF0000"/>
              </a:solidFill>
              <a:ln>
                <a:solidFill>
                  <a:srgbClr val="FF0000"/>
                </a:solidFill>
                <a:prstDash val="solid"/>
              </a:ln>
            </c:spPr>
          </c:marker>
          <c:cat>
            <c:numRef>
              <c:f>'Figure 1.2.2'!$B$5:$B$26</c:f>
              <c:numCache>
                <c:formatCode>m/d/yyyy</c:formatCode>
                <c:ptCount val="22"/>
                <c:pt idx="0">
                  <c:v>38748</c:v>
                </c:pt>
                <c:pt idx="1">
                  <c:v>38776</c:v>
                </c:pt>
                <c:pt idx="2">
                  <c:v>38807</c:v>
                </c:pt>
                <c:pt idx="3">
                  <c:v>38835</c:v>
                </c:pt>
                <c:pt idx="4">
                  <c:v>38868</c:v>
                </c:pt>
                <c:pt idx="5">
                  <c:v>38898</c:v>
                </c:pt>
                <c:pt idx="6">
                  <c:v>38929</c:v>
                </c:pt>
                <c:pt idx="7">
                  <c:v>38960</c:v>
                </c:pt>
                <c:pt idx="8">
                  <c:v>38989</c:v>
                </c:pt>
                <c:pt idx="9">
                  <c:v>39021</c:v>
                </c:pt>
                <c:pt idx="10">
                  <c:v>39051</c:v>
                </c:pt>
                <c:pt idx="11">
                  <c:v>39080</c:v>
                </c:pt>
                <c:pt idx="12">
                  <c:v>39113</c:v>
                </c:pt>
                <c:pt idx="13">
                  <c:v>39141</c:v>
                </c:pt>
                <c:pt idx="14">
                  <c:v>39171</c:v>
                </c:pt>
                <c:pt idx="15">
                  <c:v>39202</c:v>
                </c:pt>
                <c:pt idx="16">
                  <c:v>39233</c:v>
                </c:pt>
                <c:pt idx="17">
                  <c:v>39262</c:v>
                </c:pt>
                <c:pt idx="18">
                  <c:v>39294</c:v>
                </c:pt>
                <c:pt idx="19">
                  <c:v>39325</c:v>
                </c:pt>
                <c:pt idx="20">
                  <c:v>39353</c:v>
                </c:pt>
                <c:pt idx="21">
                  <c:v>39386</c:v>
                </c:pt>
              </c:numCache>
            </c:numRef>
          </c:cat>
          <c:val>
            <c:numRef>
              <c:f>'Figure 1.2.2'!$D$5:$D$26</c:f>
              <c:numCache>
                <c:formatCode>General</c:formatCode>
                <c:ptCount val="22"/>
                <c:pt idx="0">
                  <c:v>4.5</c:v>
                </c:pt>
                <c:pt idx="1">
                  <c:v>4.5</c:v>
                </c:pt>
                <c:pt idx="2">
                  <c:v>4.75</c:v>
                </c:pt>
                <c:pt idx="3">
                  <c:v>4.75</c:v>
                </c:pt>
                <c:pt idx="4">
                  <c:v>5</c:v>
                </c:pt>
                <c:pt idx="5">
                  <c:v>5.25</c:v>
                </c:pt>
                <c:pt idx="6">
                  <c:v>5.25</c:v>
                </c:pt>
                <c:pt idx="7">
                  <c:v>5.25</c:v>
                </c:pt>
                <c:pt idx="8">
                  <c:v>5.25</c:v>
                </c:pt>
                <c:pt idx="9">
                  <c:v>5.25</c:v>
                </c:pt>
                <c:pt idx="10">
                  <c:v>5.25</c:v>
                </c:pt>
                <c:pt idx="11">
                  <c:v>5.25</c:v>
                </c:pt>
                <c:pt idx="12">
                  <c:v>5.25</c:v>
                </c:pt>
                <c:pt idx="13">
                  <c:v>5.25</c:v>
                </c:pt>
                <c:pt idx="14">
                  <c:v>5.25</c:v>
                </c:pt>
                <c:pt idx="15">
                  <c:v>5.25</c:v>
                </c:pt>
                <c:pt idx="16">
                  <c:v>5.25</c:v>
                </c:pt>
                <c:pt idx="17">
                  <c:v>5.25</c:v>
                </c:pt>
                <c:pt idx="18">
                  <c:v>5.25</c:v>
                </c:pt>
                <c:pt idx="19">
                  <c:v>5.25</c:v>
                </c:pt>
                <c:pt idx="20">
                  <c:v>4.75</c:v>
                </c:pt>
                <c:pt idx="21">
                  <c:v>4.5</c:v>
                </c:pt>
              </c:numCache>
            </c:numRef>
          </c:val>
          <c:smooth val="0"/>
          <c:extLst>
            <c:ext xmlns:c16="http://schemas.microsoft.com/office/drawing/2014/chart" uri="{C3380CC4-5D6E-409C-BE32-E72D297353CC}">
              <c16:uniqueId val="{00000001-2994-4F59-8354-65245D28A853}"/>
            </c:ext>
          </c:extLst>
        </c:ser>
        <c:ser>
          <c:idx val="2"/>
          <c:order val="2"/>
          <c:tx>
            <c:strRef>
              <c:f>'Figure 1.2.2'!$E$4</c:f>
              <c:strCache>
                <c:ptCount val="1"/>
                <c:pt idx="0">
                  <c:v>Bank of Japan interest rate</c:v>
                </c:pt>
              </c:strCache>
            </c:strRef>
          </c:tx>
          <c:spPr>
            <a:ln w="25400">
              <a:solidFill>
                <a:srgbClr val="008000"/>
              </a:solidFill>
              <a:prstDash val="solid"/>
            </a:ln>
          </c:spPr>
          <c:marker>
            <c:symbol val="circle"/>
            <c:size val="5"/>
            <c:spPr>
              <a:solidFill>
                <a:srgbClr val="008000"/>
              </a:solidFill>
              <a:ln>
                <a:solidFill>
                  <a:srgbClr val="008000"/>
                </a:solidFill>
                <a:prstDash val="solid"/>
              </a:ln>
            </c:spPr>
          </c:marker>
          <c:cat>
            <c:numRef>
              <c:f>'Figure 1.2.2'!$B$5:$B$26</c:f>
              <c:numCache>
                <c:formatCode>m/d/yyyy</c:formatCode>
                <c:ptCount val="22"/>
                <c:pt idx="0">
                  <c:v>38748</c:v>
                </c:pt>
                <c:pt idx="1">
                  <c:v>38776</c:v>
                </c:pt>
                <c:pt idx="2">
                  <c:v>38807</c:v>
                </c:pt>
                <c:pt idx="3">
                  <c:v>38835</c:v>
                </c:pt>
                <c:pt idx="4">
                  <c:v>38868</c:v>
                </c:pt>
                <c:pt idx="5">
                  <c:v>38898</c:v>
                </c:pt>
                <c:pt idx="6">
                  <c:v>38929</c:v>
                </c:pt>
                <c:pt idx="7">
                  <c:v>38960</c:v>
                </c:pt>
                <c:pt idx="8">
                  <c:v>38989</c:v>
                </c:pt>
                <c:pt idx="9">
                  <c:v>39021</c:v>
                </c:pt>
                <c:pt idx="10">
                  <c:v>39051</c:v>
                </c:pt>
                <c:pt idx="11">
                  <c:v>39080</c:v>
                </c:pt>
                <c:pt idx="12">
                  <c:v>39113</c:v>
                </c:pt>
                <c:pt idx="13">
                  <c:v>39141</c:v>
                </c:pt>
                <c:pt idx="14">
                  <c:v>39171</c:v>
                </c:pt>
                <c:pt idx="15">
                  <c:v>39202</c:v>
                </c:pt>
                <c:pt idx="16">
                  <c:v>39233</c:v>
                </c:pt>
                <c:pt idx="17">
                  <c:v>39262</c:v>
                </c:pt>
                <c:pt idx="18">
                  <c:v>39294</c:v>
                </c:pt>
                <c:pt idx="19">
                  <c:v>39325</c:v>
                </c:pt>
                <c:pt idx="20">
                  <c:v>39353</c:v>
                </c:pt>
                <c:pt idx="21">
                  <c:v>39386</c:v>
                </c:pt>
              </c:numCache>
            </c:numRef>
          </c:cat>
          <c:val>
            <c:numRef>
              <c:f>'Figure 1.2.2'!$E$5:$E$26</c:f>
              <c:numCache>
                <c:formatCode>General</c:formatCode>
                <c:ptCount val="22"/>
                <c:pt idx="0">
                  <c:v>0</c:v>
                </c:pt>
                <c:pt idx="1">
                  <c:v>0</c:v>
                </c:pt>
                <c:pt idx="2">
                  <c:v>0</c:v>
                </c:pt>
                <c:pt idx="3">
                  <c:v>0</c:v>
                </c:pt>
                <c:pt idx="4">
                  <c:v>0</c:v>
                </c:pt>
                <c:pt idx="5">
                  <c:v>0</c:v>
                </c:pt>
                <c:pt idx="6">
                  <c:v>0.25</c:v>
                </c:pt>
                <c:pt idx="7">
                  <c:v>0.25</c:v>
                </c:pt>
                <c:pt idx="8">
                  <c:v>0.25</c:v>
                </c:pt>
                <c:pt idx="9">
                  <c:v>0.25</c:v>
                </c:pt>
                <c:pt idx="10">
                  <c:v>0.25</c:v>
                </c:pt>
                <c:pt idx="11">
                  <c:v>0.25</c:v>
                </c:pt>
                <c:pt idx="12">
                  <c:v>0.25</c:v>
                </c:pt>
                <c:pt idx="13">
                  <c:v>0.5</c:v>
                </c:pt>
                <c:pt idx="14">
                  <c:v>0.5</c:v>
                </c:pt>
                <c:pt idx="15">
                  <c:v>0.5</c:v>
                </c:pt>
                <c:pt idx="16">
                  <c:v>0.5</c:v>
                </c:pt>
                <c:pt idx="17">
                  <c:v>0.5</c:v>
                </c:pt>
                <c:pt idx="18">
                  <c:v>0.5</c:v>
                </c:pt>
                <c:pt idx="19">
                  <c:v>0.5</c:v>
                </c:pt>
                <c:pt idx="20">
                  <c:v>0.5</c:v>
                </c:pt>
                <c:pt idx="21">
                  <c:v>0.5</c:v>
                </c:pt>
              </c:numCache>
            </c:numRef>
          </c:val>
          <c:smooth val="0"/>
          <c:extLst>
            <c:ext xmlns:c16="http://schemas.microsoft.com/office/drawing/2014/chart" uri="{C3380CC4-5D6E-409C-BE32-E72D297353CC}">
              <c16:uniqueId val="{00000002-2994-4F59-8354-65245D28A853}"/>
            </c:ext>
          </c:extLst>
        </c:ser>
        <c:dLbls>
          <c:showLegendKey val="0"/>
          <c:showVal val="0"/>
          <c:showCatName val="0"/>
          <c:showSerName val="0"/>
          <c:showPercent val="0"/>
          <c:showBubbleSize val="0"/>
        </c:dLbls>
        <c:marker val="1"/>
        <c:smooth val="0"/>
        <c:axId val="470577816"/>
        <c:axId val="1"/>
      </c:lineChart>
      <c:dateAx>
        <c:axId val="470577816"/>
        <c:scaling>
          <c:orientation val="minMax"/>
        </c:scaling>
        <c:delete val="0"/>
        <c:axPos val="b"/>
        <c:numFmt formatCode="dd/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4"/>
        <c:majorTimeUnit val="months"/>
        <c:minorUnit val="2"/>
        <c:minorTimeUnit val="months"/>
      </c:date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0577816"/>
        <c:crosses val="autoZero"/>
        <c:crossBetween val="between"/>
        <c:majorUnit val="0.5"/>
      </c:valAx>
      <c:spPr>
        <a:solidFill>
          <a:srgbClr val="FFFFFF"/>
        </a:solidFill>
        <a:ln w="12700">
          <a:solidFill>
            <a:srgbClr val="808080"/>
          </a:solidFill>
          <a:prstDash val="solid"/>
        </a:ln>
      </c:spPr>
    </c:plotArea>
    <c:legend>
      <c:legendPos val="b"/>
      <c:layout>
        <c:manualLayout>
          <c:xMode val="edge"/>
          <c:yMode val="edge"/>
          <c:x val="5.6179775280898875E-2"/>
          <c:y val="0.8317327217283319"/>
          <c:w val="0.898876404494382"/>
          <c:h val="0.1538465150017723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verticalDpi="0"/>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132743362831854E-2"/>
          <c:y val="6.3927225702882881E-2"/>
          <c:w val="0.87389380530973448"/>
          <c:h val="0.45205681032752892"/>
        </c:manualLayout>
      </c:layout>
      <c:barChart>
        <c:barDir val="col"/>
        <c:grouping val="stacked"/>
        <c:varyColors val="0"/>
        <c:ser>
          <c:idx val="0"/>
          <c:order val="0"/>
          <c:tx>
            <c:strRef>
              <c:f>'Figure 5.4.5'!$B$5</c:f>
              <c:strCache>
                <c:ptCount val="1"/>
                <c:pt idx="0">
                  <c:v>Share of  non-financial organizations' deposits</c:v>
                </c:pt>
              </c:strCache>
            </c:strRef>
          </c:tx>
          <c:spPr>
            <a:solidFill>
              <a:srgbClr val="9999FF"/>
            </a:solidFill>
            <a:ln w="12700">
              <a:solidFill>
                <a:srgbClr val="000000"/>
              </a:solidFill>
              <a:prstDash val="solid"/>
            </a:ln>
          </c:spPr>
          <c:invertIfNegative val="0"/>
          <c:cat>
            <c:strRef>
              <c:f>'Figure 5.4.5'!$C$4:$H$4</c:f>
              <c:strCache>
                <c:ptCount val="6"/>
                <c:pt idx="0">
                  <c:v>2004</c:v>
                </c:pt>
                <c:pt idx="1">
                  <c:v>2005</c:v>
                </c:pt>
                <c:pt idx="2">
                  <c:v>2006</c:v>
                </c:pt>
                <c:pt idx="3">
                  <c:v>1Q. 2007</c:v>
                </c:pt>
                <c:pt idx="4">
                  <c:v>2Q. 2007</c:v>
                </c:pt>
                <c:pt idx="5">
                  <c:v>3Q. 2007</c:v>
                </c:pt>
              </c:strCache>
            </c:strRef>
          </c:cat>
          <c:val>
            <c:numRef>
              <c:f>'Figure 5.4.5'!$C$5:$H$5</c:f>
              <c:numCache>
                <c:formatCode>#\ ##0.0</c:formatCode>
                <c:ptCount val="6"/>
                <c:pt idx="0">
                  <c:v>65.28478279366297</c:v>
                </c:pt>
                <c:pt idx="1">
                  <c:v>64.479382373660727</c:v>
                </c:pt>
                <c:pt idx="2">
                  <c:v>66.857521305482763</c:v>
                </c:pt>
                <c:pt idx="3">
                  <c:v>64.439951796337837</c:v>
                </c:pt>
                <c:pt idx="4">
                  <c:v>63.3487119619491</c:v>
                </c:pt>
                <c:pt idx="5">
                  <c:v>62.165889128543569</c:v>
                </c:pt>
              </c:numCache>
            </c:numRef>
          </c:val>
          <c:extLst>
            <c:ext xmlns:c16="http://schemas.microsoft.com/office/drawing/2014/chart" uri="{C3380CC4-5D6E-409C-BE32-E72D297353CC}">
              <c16:uniqueId val="{00000000-F994-4DC1-9725-B5FB74B1CABE}"/>
            </c:ext>
          </c:extLst>
        </c:ser>
        <c:ser>
          <c:idx val="1"/>
          <c:order val="1"/>
          <c:tx>
            <c:strRef>
              <c:f>'Figure 5.4.5'!$B$6</c:f>
              <c:strCache>
                <c:ptCount val="1"/>
                <c:pt idx="0">
                  <c:v>Share of  households' deposits</c:v>
                </c:pt>
              </c:strCache>
            </c:strRef>
          </c:tx>
          <c:spPr>
            <a:solidFill>
              <a:srgbClr val="993366"/>
            </a:solidFill>
            <a:ln w="12700">
              <a:solidFill>
                <a:srgbClr val="000000"/>
              </a:solidFill>
              <a:prstDash val="solid"/>
            </a:ln>
          </c:spPr>
          <c:invertIfNegative val="0"/>
          <c:cat>
            <c:strRef>
              <c:f>'Figure 5.4.5'!$C$4:$H$4</c:f>
              <c:strCache>
                <c:ptCount val="6"/>
                <c:pt idx="0">
                  <c:v>2004</c:v>
                </c:pt>
                <c:pt idx="1">
                  <c:v>2005</c:v>
                </c:pt>
                <c:pt idx="2">
                  <c:v>2006</c:v>
                </c:pt>
                <c:pt idx="3">
                  <c:v>1Q. 2007</c:v>
                </c:pt>
                <c:pt idx="4">
                  <c:v>2Q. 2007</c:v>
                </c:pt>
                <c:pt idx="5">
                  <c:v>3Q. 2007</c:v>
                </c:pt>
              </c:strCache>
            </c:strRef>
          </c:cat>
          <c:val>
            <c:numRef>
              <c:f>'Figure 5.4.5'!$C$6:$H$6</c:f>
              <c:numCache>
                <c:formatCode>#\ ##0.0</c:formatCode>
                <c:ptCount val="6"/>
                <c:pt idx="0">
                  <c:v>34.715217206337016</c:v>
                </c:pt>
                <c:pt idx="1">
                  <c:v>35.520617626339281</c:v>
                </c:pt>
                <c:pt idx="2">
                  <c:v>33.142478694517251</c:v>
                </c:pt>
                <c:pt idx="3">
                  <c:v>35.56004820366217</c:v>
                </c:pt>
                <c:pt idx="4">
                  <c:v>36.6512880380509</c:v>
                </c:pt>
                <c:pt idx="5">
                  <c:v>37.834110871456431</c:v>
                </c:pt>
              </c:numCache>
            </c:numRef>
          </c:val>
          <c:extLst>
            <c:ext xmlns:c16="http://schemas.microsoft.com/office/drawing/2014/chart" uri="{C3380CC4-5D6E-409C-BE32-E72D297353CC}">
              <c16:uniqueId val="{00000001-F994-4DC1-9725-B5FB74B1CABE}"/>
            </c:ext>
          </c:extLst>
        </c:ser>
        <c:dLbls>
          <c:showLegendKey val="0"/>
          <c:showVal val="0"/>
          <c:showCatName val="0"/>
          <c:showSerName val="0"/>
          <c:showPercent val="0"/>
          <c:showBubbleSize val="0"/>
        </c:dLbls>
        <c:gapWidth val="150"/>
        <c:overlap val="100"/>
        <c:axId val="460811048"/>
        <c:axId val="1"/>
      </c:barChart>
      <c:lineChart>
        <c:grouping val="standard"/>
        <c:varyColors val="0"/>
        <c:ser>
          <c:idx val="2"/>
          <c:order val="2"/>
          <c:tx>
            <c:strRef>
              <c:f>'Figure 5.4.5'!$B$7</c:f>
              <c:strCache>
                <c:ptCount val="1"/>
                <c:pt idx="0">
                  <c:v>Share of deposits in total liabilities of banks</c:v>
                </c:pt>
              </c:strCache>
            </c:strRef>
          </c:tx>
          <c:spPr>
            <a:ln w="25400">
              <a:solidFill>
                <a:srgbClr val="FF00FF"/>
              </a:solidFill>
              <a:prstDash val="solid"/>
            </a:ln>
          </c:spPr>
          <c:marker>
            <c:symbol val="triangle"/>
            <c:size val="7"/>
            <c:spPr>
              <a:solidFill>
                <a:srgbClr val="FFFF00"/>
              </a:solidFill>
              <a:ln>
                <a:solidFill>
                  <a:srgbClr val="FF00FF"/>
                </a:solidFill>
                <a:prstDash val="solid"/>
              </a:ln>
            </c:spPr>
          </c:marker>
          <c:cat>
            <c:strRef>
              <c:f>'Figure 5.4.5'!$C$4:$H$4</c:f>
              <c:strCache>
                <c:ptCount val="6"/>
                <c:pt idx="0">
                  <c:v>2004</c:v>
                </c:pt>
                <c:pt idx="1">
                  <c:v>2005</c:v>
                </c:pt>
                <c:pt idx="2">
                  <c:v>2006</c:v>
                </c:pt>
                <c:pt idx="3">
                  <c:v>1Q. 2007</c:v>
                </c:pt>
                <c:pt idx="4">
                  <c:v>2Q. 2007</c:v>
                </c:pt>
                <c:pt idx="5">
                  <c:v>3Q. 2007</c:v>
                </c:pt>
              </c:strCache>
            </c:strRef>
          </c:cat>
          <c:val>
            <c:numRef>
              <c:f>'Figure 5.4.5'!$C$7:$H$7</c:f>
              <c:numCache>
                <c:formatCode>#\ ##0.0</c:formatCode>
                <c:ptCount val="6"/>
                <c:pt idx="0">
                  <c:v>52.597487345858255</c:v>
                </c:pt>
                <c:pt idx="1">
                  <c:v>40.588905713023905</c:v>
                </c:pt>
                <c:pt idx="2">
                  <c:v>38.451256326823362</c:v>
                </c:pt>
                <c:pt idx="3">
                  <c:v>38.088254796616575</c:v>
                </c:pt>
                <c:pt idx="4">
                  <c:v>36.985395583183717</c:v>
                </c:pt>
                <c:pt idx="5">
                  <c:v>36.356306955537612</c:v>
                </c:pt>
              </c:numCache>
            </c:numRef>
          </c:val>
          <c:smooth val="0"/>
          <c:extLst>
            <c:ext xmlns:c16="http://schemas.microsoft.com/office/drawing/2014/chart" uri="{C3380CC4-5D6E-409C-BE32-E72D297353CC}">
              <c16:uniqueId val="{00000002-F994-4DC1-9725-B5FB74B1CABE}"/>
            </c:ext>
          </c:extLst>
        </c:ser>
        <c:ser>
          <c:idx val="3"/>
          <c:order val="3"/>
          <c:tx>
            <c:strRef>
              <c:f>'Figure 5.4.5'!$B$8</c:f>
              <c:strCache>
                <c:ptCount val="1"/>
                <c:pt idx="0">
                  <c:v>Share of national currency deposits</c:v>
                </c:pt>
              </c:strCache>
            </c:strRef>
          </c:tx>
          <c:spPr>
            <a:ln w="25400">
              <a:solidFill>
                <a:srgbClr val="FF0000"/>
              </a:solidFill>
              <a:prstDash val="solid"/>
            </a:ln>
          </c:spPr>
          <c:marker>
            <c:symbol val="square"/>
            <c:size val="4"/>
            <c:spPr>
              <a:solidFill>
                <a:srgbClr val="00FFFF"/>
              </a:solidFill>
              <a:ln>
                <a:solidFill>
                  <a:srgbClr val="00FFFF"/>
                </a:solidFill>
                <a:prstDash val="solid"/>
              </a:ln>
            </c:spPr>
          </c:marker>
          <c:cat>
            <c:strRef>
              <c:f>'Figure 5.4.5'!$C$4:$H$4</c:f>
              <c:strCache>
                <c:ptCount val="6"/>
                <c:pt idx="0">
                  <c:v>2004</c:v>
                </c:pt>
                <c:pt idx="1">
                  <c:v>2005</c:v>
                </c:pt>
                <c:pt idx="2">
                  <c:v>2006</c:v>
                </c:pt>
                <c:pt idx="3">
                  <c:v>1Q. 2007</c:v>
                </c:pt>
                <c:pt idx="4">
                  <c:v>2Q. 2007</c:v>
                </c:pt>
                <c:pt idx="5">
                  <c:v>3Q. 2007</c:v>
                </c:pt>
              </c:strCache>
            </c:strRef>
          </c:cat>
          <c:val>
            <c:numRef>
              <c:f>'Figure 5.4.5'!$C$8:$H$8</c:f>
              <c:numCache>
                <c:formatCode>#\ ##0.0</c:formatCode>
                <c:ptCount val="6"/>
                <c:pt idx="0">
                  <c:v>56.770243979749516</c:v>
                </c:pt>
                <c:pt idx="1">
                  <c:v>58.103227926861209</c:v>
                </c:pt>
                <c:pt idx="2">
                  <c:v>64.801606449177513</c:v>
                </c:pt>
                <c:pt idx="3">
                  <c:v>70.889490328316199</c:v>
                </c:pt>
                <c:pt idx="4">
                  <c:v>75.972573868711649</c:v>
                </c:pt>
                <c:pt idx="5">
                  <c:v>69.372780063643262</c:v>
                </c:pt>
              </c:numCache>
            </c:numRef>
          </c:val>
          <c:smooth val="0"/>
          <c:extLst>
            <c:ext xmlns:c16="http://schemas.microsoft.com/office/drawing/2014/chart" uri="{C3380CC4-5D6E-409C-BE32-E72D297353CC}">
              <c16:uniqueId val="{00000003-F994-4DC1-9725-B5FB74B1CABE}"/>
            </c:ext>
          </c:extLst>
        </c:ser>
        <c:dLbls>
          <c:showLegendKey val="0"/>
          <c:showVal val="0"/>
          <c:showCatName val="0"/>
          <c:showSerName val="0"/>
          <c:showPercent val="0"/>
          <c:showBubbleSize val="0"/>
        </c:dLbls>
        <c:marker val="1"/>
        <c:smooth val="0"/>
        <c:axId val="460811048"/>
        <c:axId val="1"/>
      </c:lineChart>
      <c:catAx>
        <c:axId val="460811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0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0811048"/>
        <c:crosses val="autoZero"/>
        <c:crossBetween val="between"/>
        <c:majorUnit val="20"/>
      </c:valAx>
      <c:spPr>
        <a:solidFill>
          <a:srgbClr val="FFFFFF"/>
        </a:solidFill>
        <a:ln w="12700">
          <a:solidFill>
            <a:srgbClr val="808080"/>
          </a:solidFill>
          <a:prstDash val="solid"/>
        </a:ln>
      </c:spPr>
    </c:plotArea>
    <c:legend>
      <c:legendPos val="b"/>
      <c:layout>
        <c:manualLayout>
          <c:xMode val="edge"/>
          <c:yMode val="edge"/>
          <c:x val="4.6460176991150445E-2"/>
          <c:y val="0.66666963947292146"/>
          <c:w val="0.94469026548672563"/>
          <c:h val="0.31963612851441442"/>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92385340656302E-2"/>
          <c:y val="6.7567864793887225E-2"/>
          <c:w val="0.85000079815279272"/>
          <c:h val="0.43243433468087822"/>
        </c:manualLayout>
      </c:layout>
      <c:barChart>
        <c:barDir val="col"/>
        <c:grouping val="stacked"/>
        <c:varyColors val="0"/>
        <c:ser>
          <c:idx val="0"/>
          <c:order val="0"/>
          <c:tx>
            <c:strRef>
              <c:f>'Figure 5.4.6'!$B$6</c:f>
              <c:strCache>
                <c:ptCount val="1"/>
                <c:pt idx="0">
                  <c:v>Demand deposits</c:v>
                </c:pt>
              </c:strCache>
            </c:strRef>
          </c:tx>
          <c:spPr>
            <a:solidFill>
              <a:srgbClr val="9999FF"/>
            </a:solidFill>
            <a:ln w="12700">
              <a:solidFill>
                <a:srgbClr val="000000"/>
              </a:solidFill>
              <a:prstDash val="solid"/>
            </a:ln>
          </c:spPr>
          <c:invertIfNegative val="0"/>
          <c:cat>
            <c:numRef>
              <c:f>'Figure 5.4.6'!$C$5:$E$5</c:f>
              <c:numCache>
                <c:formatCode>m/d/yyyy</c:formatCode>
                <c:ptCount val="3"/>
                <c:pt idx="0">
                  <c:v>39173</c:v>
                </c:pt>
                <c:pt idx="1">
                  <c:v>39264</c:v>
                </c:pt>
                <c:pt idx="2">
                  <c:v>39356</c:v>
                </c:pt>
              </c:numCache>
            </c:numRef>
          </c:cat>
          <c:val>
            <c:numRef>
              <c:f>'Figure 5.4.6'!$C$6:$E$6</c:f>
              <c:numCache>
                <c:formatCode>#\ ##0.0</c:formatCode>
                <c:ptCount val="3"/>
                <c:pt idx="0">
                  <c:v>3.0846491270040537</c:v>
                </c:pt>
                <c:pt idx="1">
                  <c:v>2.8110633966042995</c:v>
                </c:pt>
                <c:pt idx="2">
                  <c:v>2.1976923451300596</c:v>
                </c:pt>
              </c:numCache>
            </c:numRef>
          </c:val>
          <c:extLst>
            <c:ext xmlns:c16="http://schemas.microsoft.com/office/drawing/2014/chart" uri="{C3380CC4-5D6E-409C-BE32-E72D297353CC}">
              <c16:uniqueId val="{00000000-261B-481F-8606-F80471E469EA}"/>
            </c:ext>
          </c:extLst>
        </c:ser>
        <c:ser>
          <c:idx val="1"/>
          <c:order val="1"/>
          <c:tx>
            <c:strRef>
              <c:f>'Figure 5.4.6'!$B$7</c:f>
              <c:strCache>
                <c:ptCount val="1"/>
                <c:pt idx="0">
                  <c:v>Fixed-term and conditional deposits</c:v>
                </c:pt>
              </c:strCache>
            </c:strRef>
          </c:tx>
          <c:spPr>
            <a:solidFill>
              <a:srgbClr val="993366"/>
            </a:solidFill>
            <a:ln w="12700">
              <a:solidFill>
                <a:srgbClr val="000000"/>
              </a:solidFill>
              <a:prstDash val="solid"/>
            </a:ln>
          </c:spPr>
          <c:invertIfNegative val="0"/>
          <c:cat>
            <c:numRef>
              <c:f>'Figure 5.4.6'!$C$5:$E$5</c:f>
              <c:numCache>
                <c:formatCode>m/d/yyyy</c:formatCode>
                <c:ptCount val="3"/>
                <c:pt idx="0">
                  <c:v>39173</c:v>
                </c:pt>
                <c:pt idx="1">
                  <c:v>39264</c:v>
                </c:pt>
                <c:pt idx="2">
                  <c:v>39356</c:v>
                </c:pt>
              </c:numCache>
            </c:numRef>
          </c:cat>
          <c:val>
            <c:numRef>
              <c:f>'Figure 5.4.6'!$C$7:$E$7</c:f>
              <c:numCache>
                <c:formatCode>#\ ##0.0</c:formatCode>
                <c:ptCount val="3"/>
                <c:pt idx="0">
                  <c:v>85.429828956799625</c:v>
                </c:pt>
                <c:pt idx="1">
                  <c:v>84.773621304325374</c:v>
                </c:pt>
                <c:pt idx="2">
                  <c:v>86.583696066826789</c:v>
                </c:pt>
              </c:numCache>
            </c:numRef>
          </c:val>
          <c:extLst>
            <c:ext xmlns:c16="http://schemas.microsoft.com/office/drawing/2014/chart" uri="{C3380CC4-5D6E-409C-BE32-E72D297353CC}">
              <c16:uniqueId val="{00000001-261B-481F-8606-F80471E469EA}"/>
            </c:ext>
          </c:extLst>
        </c:ser>
        <c:ser>
          <c:idx val="2"/>
          <c:order val="2"/>
          <c:tx>
            <c:strRef>
              <c:f>'Figure 5.4.6'!$B$8</c:f>
              <c:strCache>
                <c:ptCount val="1"/>
                <c:pt idx="0">
                  <c:v>Current accounts (including credit cards)</c:v>
                </c:pt>
              </c:strCache>
            </c:strRef>
          </c:tx>
          <c:spPr>
            <a:solidFill>
              <a:srgbClr val="FFFFCC"/>
            </a:solidFill>
            <a:ln w="12700">
              <a:solidFill>
                <a:srgbClr val="000000"/>
              </a:solidFill>
              <a:prstDash val="solid"/>
            </a:ln>
          </c:spPr>
          <c:invertIfNegative val="0"/>
          <c:cat>
            <c:numRef>
              <c:f>'Figure 5.4.6'!$C$5:$E$5</c:f>
              <c:numCache>
                <c:formatCode>m/d/yyyy</c:formatCode>
                <c:ptCount val="3"/>
                <c:pt idx="0">
                  <c:v>39173</c:v>
                </c:pt>
                <c:pt idx="1">
                  <c:v>39264</c:v>
                </c:pt>
                <c:pt idx="2">
                  <c:v>39356</c:v>
                </c:pt>
              </c:numCache>
            </c:numRef>
          </c:cat>
          <c:val>
            <c:numRef>
              <c:f>'Figure 5.4.6'!$C$8:$E$8</c:f>
              <c:numCache>
                <c:formatCode>#\ ##0.0</c:formatCode>
                <c:ptCount val="3"/>
                <c:pt idx="0">
                  <c:v>11.485521916196312</c:v>
                </c:pt>
                <c:pt idx="1">
                  <c:v>12.415315299070324</c:v>
                </c:pt>
                <c:pt idx="2">
                  <c:v>11.218611588043153</c:v>
                </c:pt>
              </c:numCache>
            </c:numRef>
          </c:val>
          <c:extLst>
            <c:ext xmlns:c16="http://schemas.microsoft.com/office/drawing/2014/chart" uri="{C3380CC4-5D6E-409C-BE32-E72D297353CC}">
              <c16:uniqueId val="{00000002-261B-481F-8606-F80471E469EA}"/>
            </c:ext>
          </c:extLst>
        </c:ser>
        <c:dLbls>
          <c:showLegendKey val="0"/>
          <c:showVal val="0"/>
          <c:showCatName val="0"/>
          <c:showSerName val="0"/>
          <c:showPercent val="0"/>
          <c:showBubbleSize val="0"/>
        </c:dLbls>
        <c:gapWidth val="150"/>
        <c:overlap val="100"/>
        <c:axId val="460814656"/>
        <c:axId val="1"/>
      </c:barChart>
      <c:lineChart>
        <c:grouping val="standard"/>
        <c:varyColors val="0"/>
        <c:ser>
          <c:idx val="3"/>
          <c:order val="3"/>
          <c:tx>
            <c:strRef>
              <c:f>'Figure 5.4.6'!$B$9</c:f>
              <c:strCache>
                <c:ptCount val="1"/>
                <c:pt idx="0">
                  <c:v> Share of  Tenge deposits </c:v>
                </c:pt>
              </c:strCache>
            </c:strRef>
          </c:tx>
          <c:spPr>
            <a:ln w="25400">
              <a:solidFill>
                <a:srgbClr val="000000"/>
              </a:solidFill>
              <a:prstDash val="solid"/>
            </a:ln>
          </c:spPr>
          <c:marker>
            <c:symbol val="triangle"/>
            <c:size val="7"/>
            <c:spPr>
              <a:solidFill>
                <a:srgbClr val="000000"/>
              </a:solidFill>
              <a:ln>
                <a:solidFill>
                  <a:srgbClr val="000000"/>
                </a:solidFill>
                <a:prstDash val="solid"/>
              </a:ln>
            </c:spPr>
          </c:marker>
          <c:cat>
            <c:numRef>
              <c:f>'Figure 5.4.6'!$C$5:$E$5</c:f>
              <c:numCache>
                <c:formatCode>m/d/yyyy</c:formatCode>
                <c:ptCount val="3"/>
                <c:pt idx="0">
                  <c:v>39173</c:v>
                </c:pt>
                <c:pt idx="1">
                  <c:v>39264</c:v>
                </c:pt>
                <c:pt idx="2">
                  <c:v>39356</c:v>
                </c:pt>
              </c:numCache>
            </c:numRef>
          </c:cat>
          <c:val>
            <c:numRef>
              <c:f>'Figure 5.4.6'!$C$9:$E$9</c:f>
              <c:numCache>
                <c:formatCode>#\ ##0.0</c:formatCode>
                <c:ptCount val="3"/>
                <c:pt idx="0">
                  <c:v>72.171820917322648</c:v>
                </c:pt>
                <c:pt idx="1">
                  <c:v>92.149564541140862</c:v>
                </c:pt>
                <c:pt idx="2">
                  <c:v>65.96646135144546</c:v>
                </c:pt>
              </c:numCache>
            </c:numRef>
          </c:val>
          <c:smooth val="1"/>
          <c:extLst>
            <c:ext xmlns:c16="http://schemas.microsoft.com/office/drawing/2014/chart" uri="{C3380CC4-5D6E-409C-BE32-E72D297353CC}">
              <c16:uniqueId val="{00000003-261B-481F-8606-F80471E469EA}"/>
            </c:ext>
          </c:extLst>
        </c:ser>
        <c:ser>
          <c:idx val="4"/>
          <c:order val="4"/>
          <c:tx>
            <c:strRef>
              <c:f>'Figure 5.4.6'!$B$10</c:f>
              <c:strCache>
                <c:ptCount val="1"/>
                <c:pt idx="0">
                  <c:v>  Share of foreign currency deposits </c:v>
                </c:pt>
              </c:strCache>
            </c:strRef>
          </c:tx>
          <c:spPr>
            <a:ln w="25400">
              <a:solidFill>
                <a:srgbClr val="FF00FF"/>
              </a:solidFill>
              <a:prstDash val="solid"/>
            </a:ln>
          </c:spPr>
          <c:marker>
            <c:symbol val="square"/>
            <c:size val="7"/>
            <c:spPr>
              <a:solidFill>
                <a:srgbClr val="800080"/>
              </a:solidFill>
              <a:ln>
                <a:solidFill>
                  <a:srgbClr val="800080"/>
                </a:solidFill>
                <a:prstDash val="solid"/>
              </a:ln>
            </c:spPr>
          </c:marker>
          <c:cat>
            <c:numRef>
              <c:f>'Figure 5.4.6'!$C$5:$E$5</c:f>
              <c:numCache>
                <c:formatCode>m/d/yyyy</c:formatCode>
                <c:ptCount val="3"/>
                <c:pt idx="0">
                  <c:v>39173</c:v>
                </c:pt>
                <c:pt idx="1">
                  <c:v>39264</c:v>
                </c:pt>
                <c:pt idx="2">
                  <c:v>39356</c:v>
                </c:pt>
              </c:numCache>
            </c:numRef>
          </c:cat>
          <c:val>
            <c:numRef>
              <c:f>'Figure 5.4.6'!$C$10:$E$10</c:f>
              <c:numCache>
                <c:formatCode>#\ ##0.0</c:formatCode>
                <c:ptCount val="3"/>
                <c:pt idx="0">
                  <c:v>27.828179082677341</c:v>
                </c:pt>
                <c:pt idx="1">
                  <c:v>7.8504354588591365</c:v>
                </c:pt>
                <c:pt idx="2">
                  <c:v>34.033538648554533</c:v>
                </c:pt>
              </c:numCache>
            </c:numRef>
          </c:val>
          <c:smooth val="1"/>
          <c:extLst>
            <c:ext xmlns:c16="http://schemas.microsoft.com/office/drawing/2014/chart" uri="{C3380CC4-5D6E-409C-BE32-E72D297353CC}">
              <c16:uniqueId val="{00000004-261B-481F-8606-F80471E469EA}"/>
            </c:ext>
          </c:extLst>
        </c:ser>
        <c:dLbls>
          <c:showLegendKey val="0"/>
          <c:showVal val="0"/>
          <c:showCatName val="0"/>
          <c:showSerName val="0"/>
          <c:showPercent val="0"/>
          <c:showBubbleSize val="0"/>
        </c:dLbls>
        <c:marker val="1"/>
        <c:smooth val="0"/>
        <c:axId val="460814656"/>
        <c:axId val="1"/>
      </c:lineChart>
      <c:dateAx>
        <c:axId val="460814656"/>
        <c:scaling>
          <c:orientation val="minMax"/>
        </c:scaling>
        <c:delete val="0"/>
        <c:axPos val="b"/>
        <c:numFmt formatCode="dd/mm/yy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3"/>
        <c:majorTimeUnit val="months"/>
        <c:minorUnit val="3"/>
        <c:minorTimeUnit val="months"/>
      </c:dateAx>
      <c:valAx>
        <c:axId val="1"/>
        <c:scaling>
          <c:orientation val="minMax"/>
          <c:max val="10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0814656"/>
        <c:crosses val="autoZero"/>
        <c:crossBetween val="between"/>
        <c:majorUnit val="20"/>
      </c:valAx>
      <c:spPr>
        <a:solidFill>
          <a:srgbClr val="FFFFFF"/>
        </a:solidFill>
        <a:ln w="12700">
          <a:solidFill>
            <a:srgbClr val="808080"/>
          </a:solidFill>
          <a:prstDash val="solid"/>
        </a:ln>
      </c:spPr>
    </c:plotArea>
    <c:legend>
      <c:legendPos val="r"/>
      <c:layout>
        <c:manualLayout>
          <c:xMode val="edge"/>
          <c:yMode val="edge"/>
          <c:x val="0.15384629830819779"/>
          <c:y val="0.63964245338213233"/>
          <c:w val="0.82884693213541549"/>
          <c:h val="0.34234384828902858"/>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336134453781511E-2"/>
          <c:y val="7.6576913433072186E-2"/>
          <c:w val="0.52731092436974791"/>
          <c:h val="0.5405429183510978"/>
        </c:manualLayout>
      </c:layout>
      <c:barChart>
        <c:barDir val="col"/>
        <c:grouping val="stacked"/>
        <c:varyColors val="0"/>
        <c:ser>
          <c:idx val="0"/>
          <c:order val="0"/>
          <c:tx>
            <c:strRef>
              <c:f>'Figure 5.4.7'!$B$6</c:f>
              <c:strCache>
                <c:ptCount val="1"/>
                <c:pt idx="0">
                  <c:v>up to 700 th. KZT</c:v>
                </c:pt>
              </c:strCache>
            </c:strRef>
          </c:tx>
          <c:spPr>
            <a:pattFill prst="dkHorz">
              <a:fgClr>
                <a:srgbClr val="9999FF"/>
              </a:fgClr>
              <a:bgClr>
                <a:srgbClr val="FFFFFF"/>
              </a:bgClr>
            </a:pattFill>
            <a:ln w="12700">
              <a:solidFill>
                <a:srgbClr val="000000"/>
              </a:solidFill>
              <a:prstDash val="solid"/>
            </a:ln>
          </c:spPr>
          <c:invertIfNegative val="0"/>
          <c:dLbls>
            <c:numFmt formatCode="#,##0.0" sourceLinked="0"/>
            <c:spPr>
              <a:solidFill>
                <a:srgbClr val="FFFFFF"/>
              </a:solidFill>
              <a:ln w="3175">
                <a:solidFill>
                  <a:srgbClr val="000000"/>
                </a:solidFill>
                <a:prstDash val="solid"/>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5.4.7'!$C$4:$H$5</c:f>
              <c:multiLvlStrCache>
                <c:ptCount val="6"/>
                <c:lvl>
                  <c:pt idx="0">
                    <c:v>Share of deposits</c:v>
                  </c:pt>
                  <c:pt idx="1">
                    <c:v>Share of number of accounts</c:v>
                  </c:pt>
                  <c:pt idx="2">
                    <c:v>Share of deposit</c:v>
                  </c:pt>
                  <c:pt idx="3">
                    <c:v>Share of number of accounts</c:v>
                  </c:pt>
                  <c:pt idx="4">
                    <c:v>Share of deposits</c:v>
                  </c:pt>
                  <c:pt idx="5">
                    <c:v>Share of number of accounts</c:v>
                  </c:pt>
                </c:lvl>
                <c:lvl>
                  <c:pt idx="0">
                    <c:v>01.04.2007</c:v>
                  </c:pt>
                  <c:pt idx="2">
                    <c:v>01.07.2007</c:v>
                  </c:pt>
                  <c:pt idx="4">
                    <c:v>01.10.2007</c:v>
                  </c:pt>
                </c:lvl>
              </c:multiLvlStrCache>
            </c:multiLvlStrRef>
          </c:cat>
          <c:val>
            <c:numRef>
              <c:f>'Figure 5.4.7'!$C$6:$H$6</c:f>
              <c:numCache>
                <c:formatCode>#\ ##0.0</c:formatCode>
                <c:ptCount val="6"/>
                <c:pt idx="0">
                  <c:v>16.694695943034997</c:v>
                </c:pt>
                <c:pt idx="1">
                  <c:v>89.284975357884051</c:v>
                </c:pt>
                <c:pt idx="2">
                  <c:v>16.104838922679846</c:v>
                </c:pt>
                <c:pt idx="3">
                  <c:v>88.758321700848271</c:v>
                </c:pt>
                <c:pt idx="4">
                  <c:v>14.821180286241203</c:v>
                </c:pt>
                <c:pt idx="5">
                  <c:v>88.5093336659519</c:v>
                </c:pt>
              </c:numCache>
            </c:numRef>
          </c:val>
          <c:extLst>
            <c:ext xmlns:c16="http://schemas.microsoft.com/office/drawing/2014/chart" uri="{C3380CC4-5D6E-409C-BE32-E72D297353CC}">
              <c16:uniqueId val="{00000000-02A8-4479-B50E-8465373BD3E2}"/>
            </c:ext>
          </c:extLst>
        </c:ser>
        <c:ser>
          <c:idx val="1"/>
          <c:order val="1"/>
          <c:tx>
            <c:strRef>
              <c:f>'Figure 5.4.7'!$B$7</c:f>
              <c:strCache>
                <c:ptCount val="1"/>
                <c:pt idx="0">
                  <c:v>from 700 th. to 1 mln. KZT</c:v>
                </c:pt>
              </c:strCache>
            </c:strRef>
          </c:tx>
          <c:spPr>
            <a:pattFill prst="smGrid">
              <a:fgClr>
                <a:srgbClr val="993366"/>
              </a:fgClr>
              <a:bgClr>
                <a:srgbClr val="FFFFFF"/>
              </a:bgClr>
            </a:pattFill>
            <a:ln w="12700">
              <a:solidFill>
                <a:srgbClr val="000000"/>
              </a:solidFill>
              <a:prstDash val="solid"/>
            </a:ln>
          </c:spPr>
          <c:invertIfNegative val="0"/>
          <c:cat>
            <c:multiLvlStrRef>
              <c:f>'Figure 5.4.7'!$C$4:$H$5</c:f>
              <c:multiLvlStrCache>
                <c:ptCount val="6"/>
                <c:lvl>
                  <c:pt idx="0">
                    <c:v>Share of deposits</c:v>
                  </c:pt>
                  <c:pt idx="1">
                    <c:v>Share of number of accounts</c:v>
                  </c:pt>
                  <c:pt idx="2">
                    <c:v>Share of deposit</c:v>
                  </c:pt>
                  <c:pt idx="3">
                    <c:v>Share of number of accounts</c:v>
                  </c:pt>
                  <c:pt idx="4">
                    <c:v>Share of deposits</c:v>
                  </c:pt>
                  <c:pt idx="5">
                    <c:v>Share of number of accounts</c:v>
                  </c:pt>
                </c:lvl>
                <c:lvl>
                  <c:pt idx="0">
                    <c:v>01.04.2007</c:v>
                  </c:pt>
                  <c:pt idx="2">
                    <c:v>01.07.2007</c:v>
                  </c:pt>
                  <c:pt idx="4">
                    <c:v>01.10.2007</c:v>
                  </c:pt>
                </c:lvl>
              </c:multiLvlStrCache>
            </c:multiLvlStrRef>
          </c:cat>
          <c:val>
            <c:numRef>
              <c:f>'Figure 5.4.7'!$C$7:$H$7</c:f>
              <c:numCache>
                <c:formatCode>#\ ##0.0</c:formatCode>
                <c:ptCount val="6"/>
                <c:pt idx="0">
                  <c:v>3.6879755324766386</c:v>
                </c:pt>
                <c:pt idx="1">
                  <c:v>3.1549062252991456</c:v>
                </c:pt>
                <c:pt idx="2">
                  <c:v>3.5617393588178849</c:v>
                </c:pt>
                <c:pt idx="3">
                  <c:v>3.3656582196929028</c:v>
                </c:pt>
                <c:pt idx="4">
                  <c:v>3.5553684028033787</c:v>
                </c:pt>
                <c:pt idx="5">
                  <c:v>3.567997494745335</c:v>
                </c:pt>
              </c:numCache>
            </c:numRef>
          </c:val>
          <c:extLst>
            <c:ext xmlns:c16="http://schemas.microsoft.com/office/drawing/2014/chart" uri="{C3380CC4-5D6E-409C-BE32-E72D297353CC}">
              <c16:uniqueId val="{00000001-02A8-4479-B50E-8465373BD3E2}"/>
            </c:ext>
          </c:extLst>
        </c:ser>
        <c:ser>
          <c:idx val="2"/>
          <c:order val="2"/>
          <c:tx>
            <c:strRef>
              <c:f>'Figure 5.4.7'!$B$8</c:f>
              <c:strCache>
                <c:ptCount val="1"/>
                <c:pt idx="0">
                  <c:v>from 1 mln. to 3 mln. KZT</c:v>
                </c:pt>
              </c:strCache>
            </c:strRef>
          </c:tx>
          <c:spPr>
            <a:pattFill prst="wave">
              <a:fgClr>
                <a:srgbClr val="800000"/>
              </a:fgClr>
              <a:bgClr>
                <a:srgbClr val="FFFFCC"/>
              </a:bgClr>
            </a:pattFill>
            <a:ln w="12700">
              <a:solidFill>
                <a:srgbClr val="000000"/>
              </a:solidFill>
              <a:prstDash val="solid"/>
            </a:ln>
          </c:spPr>
          <c:invertIfNegative val="0"/>
          <c:cat>
            <c:multiLvlStrRef>
              <c:f>'Figure 5.4.7'!$C$4:$H$5</c:f>
              <c:multiLvlStrCache>
                <c:ptCount val="6"/>
                <c:lvl>
                  <c:pt idx="0">
                    <c:v>Share of deposits</c:v>
                  </c:pt>
                  <c:pt idx="1">
                    <c:v>Share of number of accounts</c:v>
                  </c:pt>
                  <c:pt idx="2">
                    <c:v>Share of deposit</c:v>
                  </c:pt>
                  <c:pt idx="3">
                    <c:v>Share of number of accounts</c:v>
                  </c:pt>
                  <c:pt idx="4">
                    <c:v>Share of deposits</c:v>
                  </c:pt>
                  <c:pt idx="5">
                    <c:v>Share of number of accounts</c:v>
                  </c:pt>
                </c:lvl>
                <c:lvl>
                  <c:pt idx="0">
                    <c:v>01.04.2007</c:v>
                  </c:pt>
                  <c:pt idx="2">
                    <c:v>01.07.2007</c:v>
                  </c:pt>
                  <c:pt idx="4">
                    <c:v>01.10.2007</c:v>
                  </c:pt>
                </c:lvl>
              </c:multiLvlStrCache>
            </c:multiLvlStrRef>
          </c:cat>
          <c:val>
            <c:numRef>
              <c:f>'Figure 5.4.7'!$C$8:$H$8</c:f>
              <c:numCache>
                <c:formatCode>#\ ##0.0</c:formatCode>
                <c:ptCount val="6"/>
                <c:pt idx="0">
                  <c:v>11.710582560808119</c:v>
                </c:pt>
                <c:pt idx="1">
                  <c:v>5.1884857109392479</c:v>
                </c:pt>
                <c:pt idx="2">
                  <c:v>10.824185207531482</c:v>
                </c:pt>
                <c:pt idx="3">
                  <c:v>5.2622006872114246</c:v>
                </c:pt>
                <c:pt idx="4">
                  <c:v>10.546213151243245</c:v>
                </c:pt>
                <c:pt idx="5">
                  <c:v>5.3443000148616804</c:v>
                </c:pt>
              </c:numCache>
            </c:numRef>
          </c:val>
          <c:extLst>
            <c:ext xmlns:c16="http://schemas.microsoft.com/office/drawing/2014/chart" uri="{C3380CC4-5D6E-409C-BE32-E72D297353CC}">
              <c16:uniqueId val="{00000002-02A8-4479-B50E-8465373BD3E2}"/>
            </c:ext>
          </c:extLst>
        </c:ser>
        <c:ser>
          <c:idx val="3"/>
          <c:order val="3"/>
          <c:tx>
            <c:strRef>
              <c:f>'Figure 5.4.7'!$B$9</c:f>
              <c:strCache>
                <c:ptCount val="1"/>
                <c:pt idx="0">
                  <c:v>from 3 mln. to 10 mln. KZT</c:v>
                </c:pt>
              </c:strCache>
            </c:strRef>
          </c:tx>
          <c:spPr>
            <a:pattFill prst="dkDnDiag">
              <a:fgClr>
                <a:srgbClr val="0000FF"/>
              </a:fgClr>
              <a:bgClr>
                <a:srgbClr val="CCFFFF"/>
              </a:bgClr>
            </a:pattFill>
            <a:ln w="12700">
              <a:solidFill>
                <a:srgbClr val="000000"/>
              </a:solidFill>
              <a:prstDash val="solid"/>
            </a:ln>
          </c:spPr>
          <c:invertIfNegative val="0"/>
          <c:cat>
            <c:multiLvlStrRef>
              <c:f>'Figure 5.4.7'!$C$4:$H$5</c:f>
              <c:multiLvlStrCache>
                <c:ptCount val="6"/>
                <c:lvl>
                  <c:pt idx="0">
                    <c:v>Share of deposits</c:v>
                  </c:pt>
                  <c:pt idx="1">
                    <c:v>Share of number of accounts</c:v>
                  </c:pt>
                  <c:pt idx="2">
                    <c:v>Share of deposit</c:v>
                  </c:pt>
                  <c:pt idx="3">
                    <c:v>Share of number of accounts</c:v>
                  </c:pt>
                  <c:pt idx="4">
                    <c:v>Share of deposits</c:v>
                  </c:pt>
                  <c:pt idx="5">
                    <c:v>Share of number of accounts</c:v>
                  </c:pt>
                </c:lvl>
                <c:lvl>
                  <c:pt idx="0">
                    <c:v>01.04.2007</c:v>
                  </c:pt>
                  <c:pt idx="2">
                    <c:v>01.07.2007</c:v>
                  </c:pt>
                  <c:pt idx="4">
                    <c:v>01.10.2007</c:v>
                  </c:pt>
                </c:lvl>
              </c:multiLvlStrCache>
            </c:multiLvlStrRef>
          </c:cat>
          <c:val>
            <c:numRef>
              <c:f>'Figure 5.4.7'!$C$9:$H$9</c:f>
              <c:numCache>
                <c:formatCode>#\ ##0.0</c:formatCode>
                <c:ptCount val="6"/>
                <c:pt idx="0">
                  <c:v>12.10067282686347</c:v>
                </c:pt>
                <c:pt idx="1">
                  <c:v>1.6453092310271138</c:v>
                </c:pt>
                <c:pt idx="2">
                  <c:v>11.782253986637574</c:v>
                </c:pt>
                <c:pt idx="3">
                  <c:v>1.7733947170621711</c:v>
                </c:pt>
                <c:pt idx="4">
                  <c:v>11.26534448449994</c:v>
                </c:pt>
                <c:pt idx="5">
                  <c:v>1.7653553003120954</c:v>
                </c:pt>
              </c:numCache>
            </c:numRef>
          </c:val>
          <c:extLst>
            <c:ext xmlns:c16="http://schemas.microsoft.com/office/drawing/2014/chart" uri="{C3380CC4-5D6E-409C-BE32-E72D297353CC}">
              <c16:uniqueId val="{00000003-02A8-4479-B50E-8465373BD3E2}"/>
            </c:ext>
          </c:extLst>
        </c:ser>
        <c:ser>
          <c:idx val="4"/>
          <c:order val="4"/>
          <c:tx>
            <c:strRef>
              <c:f>'Figure 5.4.7'!$B$10</c:f>
              <c:strCache>
                <c:ptCount val="1"/>
                <c:pt idx="0">
                  <c:v>from 10 mln. to 15 mln.KZT</c:v>
                </c:pt>
              </c:strCache>
            </c:strRef>
          </c:tx>
          <c:spPr>
            <a:pattFill prst="diagBrick">
              <a:fgClr>
                <a:srgbClr val="000000"/>
              </a:fgClr>
              <a:bgClr>
                <a:srgbClr val="FFFFFF"/>
              </a:bgClr>
            </a:pattFill>
            <a:ln w="12700">
              <a:solidFill>
                <a:srgbClr val="000000"/>
              </a:solidFill>
              <a:prstDash val="solid"/>
            </a:ln>
          </c:spPr>
          <c:invertIfNegative val="0"/>
          <c:cat>
            <c:multiLvlStrRef>
              <c:f>'Figure 5.4.7'!$C$4:$H$5</c:f>
              <c:multiLvlStrCache>
                <c:ptCount val="6"/>
                <c:lvl>
                  <c:pt idx="0">
                    <c:v>Share of deposits</c:v>
                  </c:pt>
                  <c:pt idx="1">
                    <c:v>Share of number of accounts</c:v>
                  </c:pt>
                  <c:pt idx="2">
                    <c:v>Share of deposit</c:v>
                  </c:pt>
                  <c:pt idx="3">
                    <c:v>Share of number of accounts</c:v>
                  </c:pt>
                  <c:pt idx="4">
                    <c:v>Share of deposits</c:v>
                  </c:pt>
                  <c:pt idx="5">
                    <c:v>Share of number of accounts</c:v>
                  </c:pt>
                </c:lvl>
                <c:lvl>
                  <c:pt idx="0">
                    <c:v>01.04.2007</c:v>
                  </c:pt>
                  <c:pt idx="2">
                    <c:v>01.07.2007</c:v>
                  </c:pt>
                  <c:pt idx="4">
                    <c:v>01.10.2007</c:v>
                  </c:pt>
                </c:lvl>
              </c:multiLvlStrCache>
            </c:multiLvlStrRef>
          </c:cat>
          <c:val>
            <c:numRef>
              <c:f>'Figure 5.4.7'!$C$10:$H$10</c:f>
              <c:numCache>
                <c:formatCode>#\ ##0.0</c:formatCode>
                <c:ptCount val="6"/>
                <c:pt idx="0">
                  <c:v>4.7363972210126732</c:v>
                </c:pt>
                <c:pt idx="1">
                  <c:v>0.27184528664738877</c:v>
                </c:pt>
                <c:pt idx="2">
                  <c:v>4.6581155694951368</c:v>
                </c:pt>
                <c:pt idx="3">
                  <c:v>0.2997825620100934</c:v>
                </c:pt>
                <c:pt idx="4">
                  <c:v>4.4133644049037333</c:v>
                </c:pt>
                <c:pt idx="5">
                  <c:v>0.29272202288698751</c:v>
                </c:pt>
              </c:numCache>
            </c:numRef>
          </c:val>
          <c:extLst>
            <c:ext xmlns:c16="http://schemas.microsoft.com/office/drawing/2014/chart" uri="{C3380CC4-5D6E-409C-BE32-E72D297353CC}">
              <c16:uniqueId val="{00000004-02A8-4479-B50E-8465373BD3E2}"/>
            </c:ext>
          </c:extLst>
        </c:ser>
        <c:ser>
          <c:idx val="5"/>
          <c:order val="5"/>
          <c:tx>
            <c:strRef>
              <c:f>'Figure 5.4.7'!$B$11</c:f>
              <c:strCache>
                <c:ptCount val="1"/>
                <c:pt idx="0">
                  <c:v>over 15 mln.KZT</c:v>
                </c:pt>
              </c:strCache>
            </c:strRef>
          </c:tx>
          <c:spPr>
            <a:pattFill prst="lgGrid">
              <a:fgClr>
                <a:srgbClr val="FF8080"/>
              </a:fgClr>
              <a:bgClr>
                <a:srgbClr val="FFFFFF"/>
              </a:bgClr>
            </a:pattFill>
            <a:ln w="12700">
              <a:solidFill>
                <a:srgbClr val="000000"/>
              </a:solidFill>
              <a:prstDash val="solid"/>
            </a:ln>
          </c:spPr>
          <c:invertIfNegative val="0"/>
          <c:cat>
            <c:multiLvlStrRef>
              <c:f>'Figure 5.4.7'!$C$4:$H$5</c:f>
              <c:multiLvlStrCache>
                <c:ptCount val="6"/>
                <c:lvl>
                  <c:pt idx="0">
                    <c:v>Share of deposits</c:v>
                  </c:pt>
                  <c:pt idx="1">
                    <c:v>Share of number of accounts</c:v>
                  </c:pt>
                  <c:pt idx="2">
                    <c:v>Share of deposit</c:v>
                  </c:pt>
                  <c:pt idx="3">
                    <c:v>Share of number of accounts</c:v>
                  </c:pt>
                  <c:pt idx="4">
                    <c:v>Share of deposits</c:v>
                  </c:pt>
                  <c:pt idx="5">
                    <c:v>Share of number of accounts</c:v>
                  </c:pt>
                </c:lvl>
                <c:lvl>
                  <c:pt idx="0">
                    <c:v>01.04.2007</c:v>
                  </c:pt>
                  <c:pt idx="2">
                    <c:v>01.07.2007</c:v>
                  </c:pt>
                  <c:pt idx="4">
                    <c:v>01.10.2007</c:v>
                  </c:pt>
                </c:lvl>
              </c:multiLvlStrCache>
            </c:multiLvlStrRef>
          </c:cat>
          <c:val>
            <c:numRef>
              <c:f>'Figure 5.4.7'!$C$11:$H$11</c:f>
              <c:numCache>
                <c:formatCode>#\ ##0.0</c:formatCode>
                <c:ptCount val="6"/>
                <c:pt idx="0">
                  <c:v>51.06967591580409</c:v>
                </c:pt>
                <c:pt idx="1">
                  <c:v>0.45447818820306474</c:v>
                </c:pt>
                <c:pt idx="2">
                  <c:v>53.068866954838079</c:v>
                </c:pt>
                <c:pt idx="3">
                  <c:v>0.54064211317513156</c:v>
                </c:pt>
                <c:pt idx="4">
                  <c:v>55.398529270308494</c:v>
                </c:pt>
                <c:pt idx="5">
                  <c:v>0.52029150124201184</c:v>
                </c:pt>
              </c:numCache>
            </c:numRef>
          </c:val>
          <c:extLst>
            <c:ext xmlns:c16="http://schemas.microsoft.com/office/drawing/2014/chart" uri="{C3380CC4-5D6E-409C-BE32-E72D297353CC}">
              <c16:uniqueId val="{00000005-02A8-4479-B50E-8465373BD3E2}"/>
            </c:ext>
          </c:extLst>
        </c:ser>
        <c:dLbls>
          <c:showLegendKey val="0"/>
          <c:showVal val="0"/>
          <c:showCatName val="0"/>
          <c:showSerName val="0"/>
          <c:showPercent val="0"/>
          <c:showBubbleSize val="0"/>
        </c:dLbls>
        <c:gapWidth val="90"/>
        <c:overlap val="100"/>
        <c:axId val="460826464"/>
        <c:axId val="1"/>
      </c:barChart>
      <c:catAx>
        <c:axId val="460826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max val="100"/>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0826464"/>
        <c:crosses val="autoZero"/>
        <c:crossBetween val="between"/>
        <c:majorUnit val="10"/>
      </c:valAx>
      <c:spPr>
        <a:solidFill>
          <a:srgbClr val="FFFFFF"/>
        </a:solidFill>
        <a:ln w="12700">
          <a:solidFill>
            <a:srgbClr val="808080"/>
          </a:solidFill>
          <a:prstDash val="solid"/>
        </a:ln>
      </c:spPr>
    </c:plotArea>
    <c:legend>
      <c:legendPos val="r"/>
      <c:layout>
        <c:manualLayout>
          <c:xMode val="edge"/>
          <c:yMode val="edge"/>
          <c:x val="0.6386554621848739"/>
          <c:y val="0.13513572958777445"/>
          <c:w val="0.35084033613445376"/>
          <c:h val="0.79279628024827675"/>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59573164598631"/>
          <c:y val="5.7252015095746171E-2"/>
          <c:w val="0.82397154430657538"/>
          <c:h val="0.2786264734659647"/>
        </c:manualLayout>
      </c:layout>
      <c:barChart>
        <c:barDir val="col"/>
        <c:grouping val="clustered"/>
        <c:varyColors val="0"/>
        <c:ser>
          <c:idx val="0"/>
          <c:order val="0"/>
          <c:tx>
            <c:strRef>
              <c:f>'Figure 5.4.8'!$C$4</c:f>
              <c:strCache>
                <c:ptCount val="1"/>
                <c:pt idx="0">
                  <c:v>The share of liabilities to other banks in total liabilities</c:v>
                </c:pt>
              </c:strCache>
            </c:strRef>
          </c:tx>
          <c:spPr>
            <a:solidFill>
              <a:srgbClr val="000000"/>
            </a:solidFill>
            <a:ln w="25400">
              <a:solidFill>
                <a:srgbClr val="000080"/>
              </a:solidFill>
              <a:prstDash val="solid"/>
            </a:ln>
          </c:spPr>
          <c:invertIfNegative val="0"/>
          <c:cat>
            <c:strRef>
              <c:f>'Figure 5.4.8'!$B$5:$B$10</c:f>
              <c:strCache>
                <c:ptCount val="6"/>
                <c:pt idx="0">
                  <c:v>01.01.2006</c:v>
                </c:pt>
                <c:pt idx="1">
                  <c:v>01.01.2007</c:v>
                </c:pt>
                <c:pt idx="2">
                  <c:v>01.04.2007</c:v>
                </c:pt>
                <c:pt idx="3">
                  <c:v>01.07.2007</c:v>
                </c:pt>
                <c:pt idx="4">
                  <c:v>01.09.2007</c:v>
                </c:pt>
                <c:pt idx="5">
                  <c:v>01.10.2007</c:v>
                </c:pt>
              </c:strCache>
            </c:strRef>
          </c:cat>
          <c:val>
            <c:numRef>
              <c:f>'Figure 5.4.8'!$C$5:$C$10</c:f>
              <c:numCache>
                <c:formatCode>0.0</c:formatCode>
                <c:ptCount val="6"/>
                <c:pt idx="0">
                  <c:v>18.457662329555159</c:v>
                </c:pt>
                <c:pt idx="1">
                  <c:v>20.843002623805017</c:v>
                </c:pt>
                <c:pt idx="2">
                  <c:v>18.489441349651916</c:v>
                </c:pt>
                <c:pt idx="3">
                  <c:v>20.622984483968608</c:v>
                </c:pt>
                <c:pt idx="4">
                  <c:v>20.307046123478266</c:v>
                </c:pt>
                <c:pt idx="5">
                  <c:v>19.757090309632485</c:v>
                </c:pt>
              </c:numCache>
            </c:numRef>
          </c:val>
          <c:extLst>
            <c:ext xmlns:c16="http://schemas.microsoft.com/office/drawing/2014/chart" uri="{C3380CC4-5D6E-409C-BE32-E72D297353CC}">
              <c16:uniqueId val="{00000000-91EA-43F6-A967-11242DA40645}"/>
            </c:ext>
          </c:extLst>
        </c:ser>
        <c:ser>
          <c:idx val="1"/>
          <c:order val="1"/>
          <c:tx>
            <c:strRef>
              <c:f>'Figure 5.4.8'!$D$4</c:f>
              <c:strCache>
                <c:ptCount val="1"/>
                <c:pt idx="0">
                  <c:v>The share of banks' claims to other banks in total assets </c:v>
                </c:pt>
              </c:strCache>
            </c:strRef>
          </c:tx>
          <c:spPr>
            <a:solidFill>
              <a:srgbClr val="993366"/>
            </a:solidFill>
            <a:ln w="25400">
              <a:solidFill>
                <a:srgbClr val="000000"/>
              </a:solidFill>
              <a:prstDash val="solid"/>
            </a:ln>
          </c:spPr>
          <c:invertIfNegative val="0"/>
          <c:cat>
            <c:strRef>
              <c:f>'Figure 5.4.8'!$B$5:$B$10</c:f>
              <c:strCache>
                <c:ptCount val="6"/>
                <c:pt idx="0">
                  <c:v>01.01.2006</c:v>
                </c:pt>
                <c:pt idx="1">
                  <c:v>01.01.2007</c:v>
                </c:pt>
                <c:pt idx="2">
                  <c:v>01.04.2007</c:v>
                </c:pt>
                <c:pt idx="3">
                  <c:v>01.07.2007</c:v>
                </c:pt>
                <c:pt idx="4">
                  <c:v>01.09.2007</c:v>
                </c:pt>
                <c:pt idx="5">
                  <c:v>01.10.2007</c:v>
                </c:pt>
              </c:strCache>
            </c:strRef>
          </c:cat>
          <c:val>
            <c:numRef>
              <c:f>'Figure 5.4.8'!$D$5:$D$10</c:f>
              <c:numCache>
                <c:formatCode>0.0</c:formatCode>
                <c:ptCount val="6"/>
                <c:pt idx="0">
                  <c:v>13.128363050973279</c:v>
                </c:pt>
                <c:pt idx="1">
                  <c:v>11.142281660771115</c:v>
                </c:pt>
                <c:pt idx="2">
                  <c:v>8.4615269982393411</c:v>
                </c:pt>
                <c:pt idx="3">
                  <c:v>8.2625954530893484</c:v>
                </c:pt>
                <c:pt idx="4">
                  <c:v>6.630508700384417</c:v>
                </c:pt>
                <c:pt idx="5">
                  <c:v>7.0449179602729357</c:v>
                </c:pt>
              </c:numCache>
            </c:numRef>
          </c:val>
          <c:extLst>
            <c:ext xmlns:c16="http://schemas.microsoft.com/office/drawing/2014/chart" uri="{C3380CC4-5D6E-409C-BE32-E72D297353CC}">
              <c16:uniqueId val="{00000001-91EA-43F6-A967-11242DA40645}"/>
            </c:ext>
          </c:extLst>
        </c:ser>
        <c:ser>
          <c:idx val="2"/>
          <c:order val="2"/>
          <c:tx>
            <c:strRef>
              <c:f>'Figure 5.4.8'!$E$4</c:f>
              <c:strCache>
                <c:ptCount val="1"/>
                <c:pt idx="0">
                  <c:v>The share of loans received from other banks in total banks to banks liabilities</c:v>
                </c:pt>
              </c:strCache>
            </c:strRef>
          </c:tx>
          <c:spPr>
            <a:solidFill>
              <a:srgbClr val="FFFFCC"/>
            </a:solidFill>
            <a:ln w="25400">
              <a:solidFill>
                <a:srgbClr val="000000"/>
              </a:solidFill>
              <a:prstDash val="solid"/>
            </a:ln>
          </c:spPr>
          <c:invertIfNegative val="0"/>
          <c:cat>
            <c:strRef>
              <c:f>'Figure 5.4.8'!$B$5:$B$10</c:f>
              <c:strCache>
                <c:ptCount val="6"/>
                <c:pt idx="0">
                  <c:v>01.01.2006</c:v>
                </c:pt>
                <c:pt idx="1">
                  <c:v>01.01.2007</c:v>
                </c:pt>
                <c:pt idx="2">
                  <c:v>01.04.2007</c:v>
                </c:pt>
                <c:pt idx="3">
                  <c:v>01.07.2007</c:v>
                </c:pt>
                <c:pt idx="4">
                  <c:v>01.09.2007</c:v>
                </c:pt>
                <c:pt idx="5">
                  <c:v>01.10.2007</c:v>
                </c:pt>
              </c:strCache>
            </c:strRef>
          </c:cat>
          <c:val>
            <c:numRef>
              <c:f>'Figure 5.4.8'!$E$5:$E$10</c:f>
              <c:numCache>
                <c:formatCode>0.0</c:formatCode>
                <c:ptCount val="6"/>
                <c:pt idx="0">
                  <c:v>76.327362617859677</c:v>
                </c:pt>
                <c:pt idx="1">
                  <c:v>84.917566591476074</c:v>
                </c:pt>
                <c:pt idx="2">
                  <c:v>87.171593441031121</c:v>
                </c:pt>
                <c:pt idx="3">
                  <c:v>86.035311114881367</c:v>
                </c:pt>
                <c:pt idx="4">
                  <c:v>88.017214722677721</c:v>
                </c:pt>
                <c:pt idx="5">
                  <c:v>87.304490897013451</c:v>
                </c:pt>
              </c:numCache>
            </c:numRef>
          </c:val>
          <c:extLst>
            <c:ext xmlns:c16="http://schemas.microsoft.com/office/drawing/2014/chart" uri="{C3380CC4-5D6E-409C-BE32-E72D297353CC}">
              <c16:uniqueId val="{00000002-91EA-43F6-A967-11242DA40645}"/>
            </c:ext>
          </c:extLst>
        </c:ser>
        <c:ser>
          <c:idx val="3"/>
          <c:order val="3"/>
          <c:tx>
            <c:strRef>
              <c:f>'Figure 5.4.8'!$F$4</c:f>
              <c:strCache>
                <c:ptCount val="1"/>
                <c:pt idx="0">
                  <c:v>The share of loans given to other banks in total banks to banks claims</c:v>
                </c:pt>
              </c:strCache>
            </c:strRef>
          </c:tx>
          <c:spPr>
            <a:solidFill>
              <a:srgbClr val="CCFFFF"/>
            </a:solidFill>
            <a:ln w="25400">
              <a:solidFill>
                <a:srgbClr val="000000"/>
              </a:solidFill>
              <a:prstDash val="solid"/>
            </a:ln>
          </c:spPr>
          <c:invertIfNegative val="0"/>
          <c:cat>
            <c:strRef>
              <c:f>'Figure 5.4.8'!$B$5:$B$10</c:f>
              <c:strCache>
                <c:ptCount val="6"/>
                <c:pt idx="0">
                  <c:v>01.01.2006</c:v>
                </c:pt>
                <c:pt idx="1">
                  <c:v>01.01.2007</c:v>
                </c:pt>
                <c:pt idx="2">
                  <c:v>01.04.2007</c:v>
                </c:pt>
                <c:pt idx="3">
                  <c:v>01.07.2007</c:v>
                </c:pt>
                <c:pt idx="4">
                  <c:v>01.09.2007</c:v>
                </c:pt>
                <c:pt idx="5">
                  <c:v>01.10.2007</c:v>
                </c:pt>
              </c:strCache>
            </c:strRef>
          </c:cat>
          <c:val>
            <c:numRef>
              <c:f>'Figure 5.4.8'!$F$5:$F$10</c:f>
              <c:numCache>
                <c:formatCode>0.0</c:formatCode>
                <c:ptCount val="6"/>
                <c:pt idx="0">
                  <c:v>18.246372741219343</c:v>
                </c:pt>
                <c:pt idx="1">
                  <c:v>14.323371871897162</c:v>
                </c:pt>
                <c:pt idx="2">
                  <c:v>19.957129563768188</c:v>
                </c:pt>
                <c:pt idx="3">
                  <c:v>19.901146474108266</c:v>
                </c:pt>
                <c:pt idx="4">
                  <c:v>25.083910914661733</c:v>
                </c:pt>
                <c:pt idx="5">
                  <c:v>24.606619898510061</c:v>
                </c:pt>
              </c:numCache>
            </c:numRef>
          </c:val>
          <c:extLst>
            <c:ext xmlns:c16="http://schemas.microsoft.com/office/drawing/2014/chart" uri="{C3380CC4-5D6E-409C-BE32-E72D297353CC}">
              <c16:uniqueId val="{00000003-91EA-43F6-A967-11242DA40645}"/>
            </c:ext>
          </c:extLst>
        </c:ser>
        <c:ser>
          <c:idx val="4"/>
          <c:order val="4"/>
          <c:tx>
            <c:strRef>
              <c:f>'Figure 5.4.8'!$G$4</c:f>
              <c:strCache>
                <c:ptCount val="1"/>
                <c:pt idx="0">
                  <c:v>The share of short-term liabilities in in total banks to banks liabilities</c:v>
                </c:pt>
              </c:strCache>
            </c:strRef>
          </c:tx>
          <c:spPr>
            <a:solidFill>
              <a:srgbClr val="660066"/>
            </a:solidFill>
            <a:ln w="12700">
              <a:solidFill>
                <a:srgbClr val="000000"/>
              </a:solidFill>
              <a:prstDash val="solid"/>
            </a:ln>
          </c:spPr>
          <c:invertIfNegative val="0"/>
          <c:cat>
            <c:strRef>
              <c:f>'Figure 5.4.8'!$B$5:$B$10</c:f>
              <c:strCache>
                <c:ptCount val="6"/>
                <c:pt idx="0">
                  <c:v>01.01.2006</c:v>
                </c:pt>
                <c:pt idx="1">
                  <c:v>01.01.2007</c:v>
                </c:pt>
                <c:pt idx="2">
                  <c:v>01.04.2007</c:v>
                </c:pt>
                <c:pt idx="3">
                  <c:v>01.07.2007</c:v>
                </c:pt>
                <c:pt idx="4">
                  <c:v>01.09.2007</c:v>
                </c:pt>
                <c:pt idx="5">
                  <c:v>01.10.2007</c:v>
                </c:pt>
              </c:strCache>
            </c:strRef>
          </c:cat>
          <c:val>
            <c:numRef>
              <c:f>'Figure 5.4.8'!$G$5:$G$10</c:f>
              <c:numCache>
                <c:formatCode>0.0</c:formatCode>
                <c:ptCount val="6"/>
                <c:pt idx="0">
                  <c:v>47.934861623484572</c:v>
                </c:pt>
                <c:pt idx="1">
                  <c:v>26.416592648501169</c:v>
                </c:pt>
                <c:pt idx="2">
                  <c:v>42.029884906375649</c:v>
                </c:pt>
                <c:pt idx="3">
                  <c:v>44.057797886495273</c:v>
                </c:pt>
                <c:pt idx="4">
                  <c:v>38.31121385132414</c:v>
                </c:pt>
                <c:pt idx="5">
                  <c:v>32.994447458662648</c:v>
                </c:pt>
              </c:numCache>
            </c:numRef>
          </c:val>
          <c:extLst>
            <c:ext xmlns:c16="http://schemas.microsoft.com/office/drawing/2014/chart" uri="{C3380CC4-5D6E-409C-BE32-E72D297353CC}">
              <c16:uniqueId val="{00000004-91EA-43F6-A967-11242DA40645}"/>
            </c:ext>
          </c:extLst>
        </c:ser>
        <c:dLbls>
          <c:showLegendKey val="0"/>
          <c:showVal val="0"/>
          <c:showCatName val="0"/>
          <c:showSerName val="0"/>
          <c:showPercent val="0"/>
          <c:showBubbleSize val="0"/>
        </c:dLbls>
        <c:gapWidth val="150"/>
        <c:axId val="460819248"/>
        <c:axId val="1"/>
      </c:barChart>
      <c:catAx>
        <c:axId val="460819248"/>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0819248"/>
        <c:crosses val="autoZero"/>
        <c:crossBetween val="between"/>
        <c:majorUnit val="20"/>
      </c:valAx>
      <c:spPr>
        <a:solidFill>
          <a:srgbClr val="FFFFFF"/>
        </a:solidFill>
        <a:ln w="12700">
          <a:solidFill>
            <a:srgbClr val="808080"/>
          </a:solidFill>
          <a:prstDash val="solid"/>
        </a:ln>
      </c:spPr>
    </c:plotArea>
    <c:legend>
      <c:legendPos val="b"/>
      <c:layout>
        <c:manualLayout>
          <c:xMode val="edge"/>
          <c:yMode val="edge"/>
          <c:x val="2.8089939010451433E-2"/>
          <c:y val="0.7099249871872525"/>
          <c:w val="0.9644212393588325"/>
          <c:h val="0.2786264734659647"/>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60"/>
      <c:rAngAx val="0"/>
      <c:perspective val="0"/>
    </c:view3D>
    <c:floor>
      <c:thickness val="0"/>
    </c:floor>
    <c:sideWall>
      <c:thickness val="0"/>
    </c:sideWall>
    <c:backWall>
      <c:thickness val="0"/>
    </c:backWall>
    <c:plotArea>
      <c:layout>
        <c:manualLayout>
          <c:layoutTarget val="inner"/>
          <c:xMode val="edge"/>
          <c:yMode val="edge"/>
          <c:x val="0.26122475010438267"/>
          <c:y val="0.27272861786131758"/>
          <c:w val="0.3979595802371455"/>
          <c:h val="0.38889080695039729"/>
        </c:manualLayout>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9F5E-4D31-909F-19F004ACCCF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9F5E-4D31-909F-19F004ACCCF9}"/>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9F5E-4D31-909F-19F004ACCCF9}"/>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9F5E-4D31-909F-19F004ACCCF9}"/>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9F5E-4D31-909F-19F004ACCCF9}"/>
              </c:ext>
            </c:extLst>
          </c:dPt>
          <c:dLbls>
            <c:dLbl>
              <c:idx val="0"/>
              <c:layout>
                <c:manualLayout>
                  <c:x val="-1.9976582732964609E-2"/>
                  <c:y val="0.11230125769200247"/>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5E-4D31-909F-19F004ACCCF9}"/>
                </c:ext>
              </c:extLst>
            </c:dLbl>
            <c:dLbl>
              <c:idx val="1"/>
              <c:layout>
                <c:manualLayout>
                  <c:x val="-3.1290941948863817E-2"/>
                  <c:y val="-8.986431457931951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F5E-4D31-909F-19F004ACCCF9}"/>
                </c:ext>
              </c:extLst>
            </c:dLbl>
            <c:dLbl>
              <c:idx val="2"/>
              <c:layout>
                <c:manualLayout>
                  <c:x val="1.6364643573563174E-2"/>
                  <c:y val="-0.14675979618474033"/>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F5E-4D31-909F-19F004ACCCF9}"/>
                </c:ext>
              </c:extLst>
            </c:dLbl>
            <c:dLbl>
              <c:idx val="3"/>
              <c:layout>
                <c:manualLayout>
                  <c:x val="5.0060058816931312E-2"/>
                  <c:y val="-8.5842411876344296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F5E-4D31-909F-19F004ACCCF9}"/>
                </c:ext>
              </c:extLst>
            </c:dLbl>
            <c:dLbl>
              <c:idx val="4"/>
              <c:layout>
                <c:manualLayout>
                  <c:xMode val="edge"/>
                  <c:yMode val="edge"/>
                  <c:x val="0.71632724442686191"/>
                  <c:y val="0.40404239683158161"/>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F5E-4D31-909F-19F004ACCCF9}"/>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1"/>
            <c:showSerName val="0"/>
            <c:showPercent val="0"/>
            <c:showBubbleSize val="0"/>
            <c:showLeaderLines val="1"/>
            <c:extLst>
              <c:ext xmlns:c15="http://schemas.microsoft.com/office/drawing/2012/chart" uri="{CE6537A1-D6FC-4f65-9D91-7224C49458BB}"/>
            </c:extLst>
          </c:dLbls>
          <c:cat>
            <c:strRef>
              <c:f>'Figure 5.4.9'!$B$5:$B$9</c:f>
              <c:strCache>
                <c:ptCount val="5"/>
                <c:pt idx="0">
                  <c:v>Issued securities</c:v>
                </c:pt>
                <c:pt idx="1">
                  <c:v>Subordinated debt</c:v>
                </c:pt>
                <c:pt idx="2">
                  <c:v>Others</c:v>
                </c:pt>
                <c:pt idx="3">
                  <c:v>Borrowings</c:v>
                </c:pt>
                <c:pt idx="4">
                  <c:v>Deposits of special purpose vehicles (SPV)</c:v>
                </c:pt>
              </c:strCache>
            </c:strRef>
          </c:cat>
          <c:val>
            <c:numRef>
              <c:f>'Figure 5.4.9'!$C$5:$C$9</c:f>
              <c:numCache>
                <c:formatCode>General</c:formatCode>
                <c:ptCount val="5"/>
                <c:pt idx="0">
                  <c:v>5.8</c:v>
                </c:pt>
                <c:pt idx="1">
                  <c:v>1.7</c:v>
                </c:pt>
                <c:pt idx="2">
                  <c:v>12</c:v>
                </c:pt>
                <c:pt idx="3">
                  <c:v>31.8</c:v>
                </c:pt>
                <c:pt idx="4">
                  <c:v>48.7</c:v>
                </c:pt>
              </c:numCache>
            </c:numRef>
          </c:val>
          <c:extLst>
            <c:ext xmlns:c16="http://schemas.microsoft.com/office/drawing/2014/chart" uri="{C3380CC4-5D6E-409C-BE32-E72D297353CC}">
              <c16:uniqueId val="{00000005-9F5E-4D31-909F-19F004ACCCF9}"/>
            </c:ext>
          </c:extLst>
        </c:ser>
        <c:dLbls>
          <c:showLegendKey val="0"/>
          <c:showVal val="1"/>
          <c:showCatName val="1"/>
          <c:showSerName val="0"/>
          <c:showPercent val="0"/>
          <c:showBubbleSize val="0"/>
          <c:showLeaderLines val="1"/>
        </c:dLbls>
      </c:pie3DChart>
      <c:spPr>
        <a:noFill/>
        <a:ln w="25400">
          <a:noFill/>
        </a:ln>
      </c:spPr>
    </c:plotArea>
    <c:plotVisOnly val="1"/>
    <c:dispBlanksAs val="zero"/>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510279327048124E-2"/>
          <c:y val="7.3529763756911365E-2"/>
          <c:w val="0.89591926012362499"/>
          <c:h val="0.47059048804423276"/>
        </c:manualLayout>
      </c:layout>
      <c:lineChart>
        <c:grouping val="standard"/>
        <c:varyColors val="0"/>
        <c:ser>
          <c:idx val="0"/>
          <c:order val="0"/>
          <c:tx>
            <c:strRef>
              <c:f>'Figure 5.5.1'!$B$5</c:f>
              <c:strCache>
                <c:ptCount val="1"/>
                <c:pt idx="0">
                  <c:v>ROA</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cat>
            <c:strRef>
              <c:f>'Figure 5.5.1'!$C$4:$J$4</c:f>
              <c:strCache>
                <c:ptCount val="8"/>
                <c:pt idx="0">
                  <c:v>01.01.2006</c:v>
                </c:pt>
                <c:pt idx="1">
                  <c:v>01.04.2006</c:v>
                </c:pt>
                <c:pt idx="2">
                  <c:v>01.07.2006</c:v>
                </c:pt>
                <c:pt idx="3">
                  <c:v>01.10.2006</c:v>
                </c:pt>
                <c:pt idx="4">
                  <c:v>01.01.2007</c:v>
                </c:pt>
                <c:pt idx="5">
                  <c:v>01.04.2007</c:v>
                </c:pt>
                <c:pt idx="6">
                  <c:v>01.07.2007</c:v>
                </c:pt>
                <c:pt idx="7">
                  <c:v>01.10.2007</c:v>
                </c:pt>
              </c:strCache>
            </c:strRef>
          </c:cat>
          <c:val>
            <c:numRef>
              <c:f>'Figure 5.5.1'!$C$5:$J$5</c:f>
              <c:numCache>
                <c:formatCode>General</c:formatCode>
                <c:ptCount val="8"/>
                <c:pt idx="0">
                  <c:v>1.83</c:v>
                </c:pt>
                <c:pt idx="1">
                  <c:v>1.73</c:v>
                </c:pt>
                <c:pt idx="2">
                  <c:v>2.72</c:v>
                </c:pt>
                <c:pt idx="3">
                  <c:v>2.04</c:v>
                </c:pt>
                <c:pt idx="4">
                  <c:v>1.44</c:v>
                </c:pt>
                <c:pt idx="5">
                  <c:v>2.69</c:v>
                </c:pt>
                <c:pt idx="6">
                  <c:v>2.48</c:v>
                </c:pt>
                <c:pt idx="7">
                  <c:v>2.57</c:v>
                </c:pt>
              </c:numCache>
            </c:numRef>
          </c:val>
          <c:smooth val="0"/>
          <c:extLst>
            <c:ext xmlns:c16="http://schemas.microsoft.com/office/drawing/2014/chart" uri="{C3380CC4-5D6E-409C-BE32-E72D297353CC}">
              <c16:uniqueId val="{00000000-7701-4F2C-96FC-082DB5A41884}"/>
            </c:ext>
          </c:extLst>
        </c:ser>
        <c:ser>
          <c:idx val="1"/>
          <c:order val="1"/>
          <c:tx>
            <c:strRef>
              <c:f>'Figure 5.5.1'!$B$6</c:f>
              <c:strCache>
                <c:ptCount val="1"/>
                <c:pt idx="0">
                  <c:v>ROE</c:v>
                </c:pt>
              </c:strCache>
            </c:strRef>
          </c:tx>
          <c:spPr>
            <a:ln w="25400">
              <a:solidFill>
                <a:srgbClr val="008000"/>
              </a:solidFill>
              <a:prstDash val="solid"/>
            </a:ln>
          </c:spPr>
          <c:marker>
            <c:symbol val="square"/>
            <c:size val="4"/>
            <c:spPr>
              <a:solidFill>
                <a:srgbClr val="008000"/>
              </a:solidFill>
              <a:ln>
                <a:solidFill>
                  <a:srgbClr val="008000"/>
                </a:solidFill>
                <a:prstDash val="solid"/>
              </a:ln>
            </c:spPr>
          </c:marker>
          <c:cat>
            <c:strRef>
              <c:f>'Figure 5.5.1'!$C$4:$J$4</c:f>
              <c:strCache>
                <c:ptCount val="8"/>
                <c:pt idx="0">
                  <c:v>01.01.2006</c:v>
                </c:pt>
                <c:pt idx="1">
                  <c:v>01.04.2006</c:v>
                </c:pt>
                <c:pt idx="2">
                  <c:v>01.07.2006</c:v>
                </c:pt>
                <c:pt idx="3">
                  <c:v>01.10.2006</c:v>
                </c:pt>
                <c:pt idx="4">
                  <c:v>01.01.2007</c:v>
                </c:pt>
                <c:pt idx="5">
                  <c:v>01.04.2007</c:v>
                </c:pt>
                <c:pt idx="6">
                  <c:v>01.07.2007</c:v>
                </c:pt>
                <c:pt idx="7">
                  <c:v>01.10.2007</c:v>
                </c:pt>
              </c:strCache>
            </c:strRef>
          </c:cat>
          <c:val>
            <c:numRef>
              <c:f>'Figure 5.5.1'!$C$6:$J$6</c:f>
              <c:numCache>
                <c:formatCode>General</c:formatCode>
                <c:ptCount val="8"/>
                <c:pt idx="0">
                  <c:v>18.72</c:v>
                </c:pt>
                <c:pt idx="1">
                  <c:v>18.100000000000001</c:v>
                </c:pt>
                <c:pt idx="2">
                  <c:v>27.42</c:v>
                </c:pt>
                <c:pt idx="3">
                  <c:v>21.49</c:v>
                </c:pt>
                <c:pt idx="4">
                  <c:v>14.56</c:v>
                </c:pt>
                <c:pt idx="5">
                  <c:v>27.06</c:v>
                </c:pt>
                <c:pt idx="6">
                  <c:v>23.52</c:v>
                </c:pt>
                <c:pt idx="7">
                  <c:v>22</c:v>
                </c:pt>
              </c:numCache>
            </c:numRef>
          </c:val>
          <c:smooth val="0"/>
          <c:extLst>
            <c:ext xmlns:c16="http://schemas.microsoft.com/office/drawing/2014/chart" uri="{C3380CC4-5D6E-409C-BE32-E72D297353CC}">
              <c16:uniqueId val="{00000001-7701-4F2C-96FC-082DB5A41884}"/>
            </c:ext>
          </c:extLst>
        </c:ser>
        <c:dLbls>
          <c:showLegendKey val="0"/>
          <c:showVal val="0"/>
          <c:showCatName val="0"/>
          <c:showSerName val="0"/>
          <c:showPercent val="0"/>
          <c:showBubbleSize val="0"/>
        </c:dLbls>
        <c:marker val="1"/>
        <c:smooth val="0"/>
        <c:axId val="460825480"/>
        <c:axId val="1"/>
      </c:lineChart>
      <c:catAx>
        <c:axId val="460825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0825480"/>
        <c:crosses val="autoZero"/>
        <c:crossBetween val="between"/>
      </c:valAx>
      <c:spPr>
        <a:solidFill>
          <a:srgbClr val="FFFFFF"/>
        </a:solidFill>
        <a:ln w="12700">
          <a:solidFill>
            <a:srgbClr val="808080"/>
          </a:solidFill>
          <a:prstDash val="solid"/>
        </a:ln>
      </c:spPr>
    </c:plotArea>
    <c:legend>
      <c:legendPos val="r"/>
      <c:layout>
        <c:manualLayout>
          <c:xMode val="edge"/>
          <c:yMode val="edge"/>
          <c:x val="0.41117844619052168"/>
          <c:y val="0.88725914933339711"/>
          <c:w val="0.23353338934121862"/>
          <c:h val="9.8039685009215158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13645621181263E-2"/>
          <c:y val="0.14285797327225908"/>
          <c:w val="0.90835030549898166"/>
          <c:h val="0.52381256866494996"/>
        </c:manualLayout>
      </c:layout>
      <c:lineChart>
        <c:grouping val="standard"/>
        <c:varyColors val="0"/>
        <c:ser>
          <c:idx val="0"/>
          <c:order val="0"/>
          <c:tx>
            <c:strRef>
              <c:f>'Figure 5.5.2'!$B$5</c:f>
              <c:strCache>
                <c:ptCount val="1"/>
                <c:pt idx="0">
                  <c:v>Interest margin, in %</c:v>
                </c:pt>
              </c:strCache>
            </c:strRef>
          </c:tx>
          <c:spPr>
            <a:ln w="25400">
              <a:solidFill>
                <a:srgbClr val="000080"/>
              </a:solidFill>
              <a:prstDash val="solid"/>
            </a:ln>
          </c:spPr>
          <c:marker>
            <c:symbol val="none"/>
          </c:marker>
          <c:cat>
            <c:strRef>
              <c:f>'Figure 5.5.2'!$C$4:$I$4</c:f>
              <c:strCache>
                <c:ptCount val="7"/>
                <c:pt idx="0">
                  <c:v>2001</c:v>
                </c:pt>
                <c:pt idx="1">
                  <c:v>2002</c:v>
                </c:pt>
                <c:pt idx="2">
                  <c:v>2003</c:v>
                </c:pt>
                <c:pt idx="3">
                  <c:v>2004</c:v>
                </c:pt>
                <c:pt idx="4">
                  <c:v>2005</c:v>
                </c:pt>
                <c:pt idx="5">
                  <c:v>2006</c:v>
                </c:pt>
                <c:pt idx="6">
                  <c:v>01.10.2007</c:v>
                </c:pt>
              </c:strCache>
            </c:strRef>
          </c:cat>
          <c:val>
            <c:numRef>
              <c:f>'Figure 5.5.2'!$C$5:$I$5</c:f>
              <c:numCache>
                <c:formatCode>#\ ##0.0</c:formatCode>
                <c:ptCount val="7"/>
                <c:pt idx="0">
                  <c:v>5.21</c:v>
                </c:pt>
                <c:pt idx="1">
                  <c:v>4.74</c:v>
                </c:pt>
                <c:pt idx="2">
                  <c:v>4.6500000000000004</c:v>
                </c:pt>
                <c:pt idx="3">
                  <c:v>4.79</c:v>
                </c:pt>
                <c:pt idx="4">
                  <c:v>3.76</c:v>
                </c:pt>
                <c:pt idx="5">
                  <c:v>4.08</c:v>
                </c:pt>
                <c:pt idx="6">
                  <c:v>3.61</c:v>
                </c:pt>
              </c:numCache>
            </c:numRef>
          </c:val>
          <c:smooth val="0"/>
          <c:extLst>
            <c:ext xmlns:c16="http://schemas.microsoft.com/office/drawing/2014/chart" uri="{C3380CC4-5D6E-409C-BE32-E72D297353CC}">
              <c16:uniqueId val="{00000000-05F7-4C37-B7B5-BFCC84AD6342}"/>
            </c:ext>
          </c:extLst>
        </c:ser>
        <c:dLbls>
          <c:showLegendKey val="0"/>
          <c:showVal val="0"/>
          <c:showCatName val="0"/>
          <c:showSerName val="0"/>
          <c:showPercent val="0"/>
          <c:showBubbleSize val="0"/>
        </c:dLbls>
        <c:smooth val="0"/>
        <c:axId val="460823840"/>
        <c:axId val="1"/>
      </c:lineChart>
      <c:catAx>
        <c:axId val="460823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0823840"/>
        <c:crosses val="autoZero"/>
        <c:crossBetween val="between"/>
      </c:valAx>
      <c:spPr>
        <a:solidFill>
          <a:srgbClr val="FFFFFF"/>
        </a:solidFill>
        <a:ln w="12700">
          <a:solidFill>
            <a:srgbClr val="808080"/>
          </a:solidFill>
          <a:prstDash val="solid"/>
        </a:ln>
      </c:spPr>
    </c:plotArea>
    <c:legend>
      <c:legendPos val="r"/>
      <c:layout>
        <c:manualLayout>
          <c:xMode val="edge"/>
          <c:yMode val="edge"/>
          <c:x val="0.35234215885947046"/>
          <c:y val="0.85714783963355445"/>
          <c:w val="0.33197556008146639"/>
          <c:h val="0.11904831106021589"/>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8335791698795"/>
          <c:y val="5.3956834532374098E-2"/>
          <c:w val="0.74166817559443277"/>
          <c:h val="0.43884892086330934"/>
        </c:manualLayout>
      </c:layout>
      <c:barChart>
        <c:barDir val="col"/>
        <c:grouping val="stacked"/>
        <c:varyColors val="0"/>
        <c:ser>
          <c:idx val="0"/>
          <c:order val="0"/>
          <c:tx>
            <c:strRef>
              <c:f>'Figure 5.5.3'!$B$5</c:f>
              <c:strCache>
                <c:ptCount val="1"/>
                <c:pt idx="0">
                  <c:v>1-st quartile (left scale)</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5.5.3'!$C$4:$F$4</c:f>
              <c:strCache>
                <c:ptCount val="4"/>
                <c:pt idx="0">
                  <c:v>01.01.2006</c:v>
                </c:pt>
                <c:pt idx="1">
                  <c:v>01.10.2006</c:v>
                </c:pt>
                <c:pt idx="2">
                  <c:v>01.01.2007</c:v>
                </c:pt>
                <c:pt idx="3">
                  <c:v>01.10.2007</c:v>
                </c:pt>
              </c:strCache>
            </c:strRef>
          </c:cat>
          <c:val>
            <c:numRef>
              <c:f>'Figure 5.5.3'!$C$5:$F$5</c:f>
              <c:numCache>
                <c:formatCode>General</c:formatCode>
                <c:ptCount val="4"/>
                <c:pt idx="0">
                  <c:v>8</c:v>
                </c:pt>
                <c:pt idx="1">
                  <c:v>9</c:v>
                </c:pt>
                <c:pt idx="2">
                  <c:v>8</c:v>
                </c:pt>
                <c:pt idx="3">
                  <c:v>8</c:v>
                </c:pt>
              </c:numCache>
            </c:numRef>
          </c:val>
          <c:extLst>
            <c:ext xmlns:c16="http://schemas.microsoft.com/office/drawing/2014/chart" uri="{C3380CC4-5D6E-409C-BE32-E72D297353CC}">
              <c16:uniqueId val="{00000000-B2DD-4E9A-BCD7-3314C72942D9}"/>
            </c:ext>
          </c:extLst>
        </c:ser>
        <c:ser>
          <c:idx val="1"/>
          <c:order val="1"/>
          <c:tx>
            <c:strRef>
              <c:f>'Figure 5.5.3'!$B$6</c:f>
              <c:strCache>
                <c:ptCount val="1"/>
                <c:pt idx="0">
                  <c:v>2-nd quartile (left scale)</c:v>
                </c:pt>
              </c:strCache>
            </c:strRef>
          </c:tx>
          <c:spPr>
            <a:solidFill>
              <a:srgbClr val="993366"/>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5.5.3'!$C$4:$F$4</c:f>
              <c:strCache>
                <c:ptCount val="4"/>
                <c:pt idx="0">
                  <c:v>01.01.2006</c:v>
                </c:pt>
                <c:pt idx="1">
                  <c:v>01.10.2006</c:v>
                </c:pt>
                <c:pt idx="2">
                  <c:v>01.01.2007</c:v>
                </c:pt>
                <c:pt idx="3">
                  <c:v>01.10.2007</c:v>
                </c:pt>
              </c:strCache>
            </c:strRef>
          </c:cat>
          <c:val>
            <c:numRef>
              <c:f>'Figure 5.5.3'!$C$6:$F$6</c:f>
              <c:numCache>
                <c:formatCode>General</c:formatCode>
                <c:ptCount val="4"/>
                <c:pt idx="0">
                  <c:v>8</c:v>
                </c:pt>
                <c:pt idx="1">
                  <c:v>9</c:v>
                </c:pt>
                <c:pt idx="2">
                  <c:v>8</c:v>
                </c:pt>
                <c:pt idx="3">
                  <c:v>7</c:v>
                </c:pt>
              </c:numCache>
            </c:numRef>
          </c:val>
          <c:extLst>
            <c:ext xmlns:c16="http://schemas.microsoft.com/office/drawing/2014/chart" uri="{C3380CC4-5D6E-409C-BE32-E72D297353CC}">
              <c16:uniqueId val="{00000001-B2DD-4E9A-BCD7-3314C72942D9}"/>
            </c:ext>
          </c:extLst>
        </c:ser>
        <c:ser>
          <c:idx val="2"/>
          <c:order val="2"/>
          <c:tx>
            <c:strRef>
              <c:f>'Figure 5.5.3'!$B$7</c:f>
              <c:strCache>
                <c:ptCount val="1"/>
                <c:pt idx="0">
                  <c:v>3-rd quartile (left scale)</c:v>
                </c:pt>
              </c:strCache>
            </c:strRef>
          </c:tx>
          <c:spPr>
            <a:solidFill>
              <a:srgbClr val="FFFFCC"/>
            </a:solidFill>
            <a:ln w="12700">
              <a:solidFill>
                <a:srgbClr val="000000"/>
              </a:solidFill>
              <a:prstDash val="solid"/>
            </a:ln>
          </c:spPr>
          <c:invertIfNegative val="0"/>
          <c:dLbls>
            <c:dLbl>
              <c:idx val="1"/>
              <c:layout>
                <c:manualLayout>
                  <c:x val="1.3472375619421082E-2"/>
                  <c:y val="-2.6565078645744832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DD-4E9A-BCD7-3314C72942D9}"/>
                </c:ext>
              </c:extLst>
            </c:dLbl>
            <c:dLbl>
              <c:idx val="2"/>
              <c:layout>
                <c:manualLayout>
                  <c:x val="3.0556275465709647E-3"/>
                  <c:y val="-2.8527351347268651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DD-4E9A-BCD7-3314C72942D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5.5.3'!$C$4:$F$4</c:f>
              <c:strCache>
                <c:ptCount val="4"/>
                <c:pt idx="0">
                  <c:v>01.01.2006</c:v>
                </c:pt>
                <c:pt idx="1">
                  <c:v>01.10.2006</c:v>
                </c:pt>
                <c:pt idx="2">
                  <c:v>01.01.2007</c:v>
                </c:pt>
                <c:pt idx="3">
                  <c:v>01.10.2007</c:v>
                </c:pt>
              </c:strCache>
            </c:strRef>
          </c:cat>
          <c:val>
            <c:numRef>
              <c:f>'Figure 5.5.3'!$C$7:$F$7</c:f>
              <c:numCache>
                <c:formatCode>General</c:formatCode>
                <c:ptCount val="4"/>
                <c:pt idx="0">
                  <c:v>9</c:v>
                </c:pt>
                <c:pt idx="1">
                  <c:v>7</c:v>
                </c:pt>
                <c:pt idx="2">
                  <c:v>8</c:v>
                </c:pt>
                <c:pt idx="3">
                  <c:v>9</c:v>
                </c:pt>
              </c:numCache>
            </c:numRef>
          </c:val>
          <c:extLst>
            <c:ext xmlns:c16="http://schemas.microsoft.com/office/drawing/2014/chart" uri="{C3380CC4-5D6E-409C-BE32-E72D297353CC}">
              <c16:uniqueId val="{00000004-B2DD-4E9A-BCD7-3314C72942D9}"/>
            </c:ext>
          </c:extLst>
        </c:ser>
        <c:ser>
          <c:idx val="3"/>
          <c:order val="3"/>
          <c:tx>
            <c:strRef>
              <c:f>'Figure 5.5.3'!$B$8</c:f>
              <c:strCache>
                <c:ptCount val="1"/>
                <c:pt idx="0">
                  <c:v>4-th quartile (left scale)</c:v>
                </c:pt>
              </c:strCache>
            </c:strRef>
          </c:tx>
          <c:spPr>
            <a:solidFill>
              <a:srgbClr val="CCFFFF"/>
            </a:solidFill>
            <a:ln w="12700">
              <a:solidFill>
                <a:srgbClr val="000000"/>
              </a:solidFill>
              <a:prstDash val="solid"/>
            </a:ln>
          </c:spPr>
          <c:invertIfNegative val="0"/>
          <c:dLbls>
            <c:dLbl>
              <c:idx val="2"/>
              <c:layout>
                <c:manualLayout>
                  <c:x val="3.0556275465709647E-3"/>
                  <c:y val="1.3112030060990581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2DD-4E9A-BCD7-3314C72942D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5.5.3'!$C$4:$F$4</c:f>
              <c:strCache>
                <c:ptCount val="4"/>
                <c:pt idx="0">
                  <c:v>01.01.2006</c:v>
                </c:pt>
                <c:pt idx="1">
                  <c:v>01.10.2006</c:v>
                </c:pt>
                <c:pt idx="2">
                  <c:v>01.01.2007</c:v>
                </c:pt>
                <c:pt idx="3">
                  <c:v>01.10.2007</c:v>
                </c:pt>
              </c:strCache>
            </c:strRef>
          </c:cat>
          <c:val>
            <c:numRef>
              <c:f>'Figure 5.5.3'!$C$8:$F$8</c:f>
              <c:numCache>
                <c:formatCode>General</c:formatCode>
                <c:ptCount val="4"/>
                <c:pt idx="0">
                  <c:v>8</c:v>
                </c:pt>
                <c:pt idx="1">
                  <c:v>8</c:v>
                </c:pt>
                <c:pt idx="2">
                  <c:v>8</c:v>
                </c:pt>
                <c:pt idx="3">
                  <c:v>8</c:v>
                </c:pt>
              </c:numCache>
            </c:numRef>
          </c:val>
          <c:extLst>
            <c:ext xmlns:c16="http://schemas.microsoft.com/office/drawing/2014/chart" uri="{C3380CC4-5D6E-409C-BE32-E72D297353CC}">
              <c16:uniqueId val="{00000006-B2DD-4E9A-BCD7-3314C72942D9}"/>
            </c:ext>
          </c:extLst>
        </c:ser>
        <c:dLbls>
          <c:showLegendKey val="0"/>
          <c:showVal val="0"/>
          <c:showCatName val="0"/>
          <c:showSerName val="0"/>
          <c:showPercent val="0"/>
          <c:showBubbleSize val="0"/>
        </c:dLbls>
        <c:gapWidth val="150"/>
        <c:overlap val="100"/>
        <c:axId val="460829744"/>
        <c:axId val="1"/>
      </c:barChart>
      <c:lineChart>
        <c:grouping val="standard"/>
        <c:varyColors val="0"/>
        <c:ser>
          <c:idx val="5"/>
          <c:order val="4"/>
          <c:tx>
            <c:strRef>
              <c:f>'Figure 5.5.3'!$B$9</c:f>
              <c:strCache>
                <c:ptCount val="1"/>
                <c:pt idx="0">
                  <c:v>25-percentile (right scale)</c:v>
                </c:pt>
              </c:strCache>
            </c:strRef>
          </c:tx>
          <c:spPr>
            <a:ln w="25400">
              <a:solidFill>
                <a:srgbClr val="800000"/>
              </a:solidFill>
              <a:prstDash val="solid"/>
            </a:ln>
          </c:spPr>
          <c:marker>
            <c:symbol val="circle"/>
            <c:size val="7"/>
            <c:spPr>
              <a:solidFill>
                <a:srgbClr val="800000"/>
              </a:solidFill>
              <a:ln>
                <a:solidFill>
                  <a:srgbClr val="800000"/>
                </a:solidFill>
                <a:prstDash val="solid"/>
              </a:ln>
            </c:spPr>
          </c:marker>
          <c:cat>
            <c:strRef>
              <c:f>'Figure 5.5.3'!$C$4:$F$4</c:f>
              <c:strCache>
                <c:ptCount val="4"/>
                <c:pt idx="0">
                  <c:v>01.01.2006</c:v>
                </c:pt>
                <c:pt idx="1">
                  <c:v>01.10.2006</c:v>
                </c:pt>
                <c:pt idx="2">
                  <c:v>01.01.2007</c:v>
                </c:pt>
                <c:pt idx="3">
                  <c:v>01.10.2007</c:v>
                </c:pt>
              </c:strCache>
            </c:strRef>
          </c:cat>
          <c:val>
            <c:numRef>
              <c:f>'Figure 5.5.3'!$C$9:$F$9</c:f>
              <c:numCache>
                <c:formatCode>0.0</c:formatCode>
                <c:ptCount val="4"/>
                <c:pt idx="0">
                  <c:v>4.502059009516171</c:v>
                </c:pt>
                <c:pt idx="1">
                  <c:v>7.3529085130583152</c:v>
                </c:pt>
                <c:pt idx="2">
                  <c:v>5.3286617704988055</c:v>
                </c:pt>
                <c:pt idx="3">
                  <c:v>6.5508528357241165</c:v>
                </c:pt>
              </c:numCache>
            </c:numRef>
          </c:val>
          <c:smooth val="0"/>
          <c:extLst>
            <c:ext xmlns:c16="http://schemas.microsoft.com/office/drawing/2014/chart" uri="{C3380CC4-5D6E-409C-BE32-E72D297353CC}">
              <c16:uniqueId val="{00000007-B2DD-4E9A-BCD7-3314C72942D9}"/>
            </c:ext>
          </c:extLst>
        </c:ser>
        <c:ser>
          <c:idx val="6"/>
          <c:order val="5"/>
          <c:tx>
            <c:strRef>
              <c:f>'Figure 5.5.3'!$B$10</c:f>
              <c:strCache>
                <c:ptCount val="1"/>
                <c:pt idx="0">
                  <c:v>50-percentile (right scale)</c:v>
                </c:pt>
              </c:strCache>
            </c:strRef>
          </c:tx>
          <c:spPr>
            <a:ln w="25400">
              <a:solidFill>
                <a:srgbClr val="008080"/>
              </a:solidFill>
              <a:prstDash val="solid"/>
            </a:ln>
          </c:spPr>
          <c:marker>
            <c:symbol val="plus"/>
            <c:size val="7"/>
            <c:spPr>
              <a:noFill/>
              <a:ln>
                <a:solidFill>
                  <a:srgbClr val="008080"/>
                </a:solidFill>
                <a:prstDash val="solid"/>
              </a:ln>
            </c:spPr>
          </c:marker>
          <c:cat>
            <c:strRef>
              <c:f>'Figure 5.5.3'!$C$4:$F$4</c:f>
              <c:strCache>
                <c:ptCount val="4"/>
                <c:pt idx="0">
                  <c:v>01.01.2006</c:v>
                </c:pt>
                <c:pt idx="1">
                  <c:v>01.10.2006</c:v>
                </c:pt>
                <c:pt idx="2">
                  <c:v>01.01.2007</c:v>
                </c:pt>
                <c:pt idx="3">
                  <c:v>01.10.2007</c:v>
                </c:pt>
              </c:strCache>
            </c:strRef>
          </c:cat>
          <c:val>
            <c:numRef>
              <c:f>'Figure 5.5.3'!$C$10:$F$10</c:f>
              <c:numCache>
                <c:formatCode>0.0</c:formatCode>
                <c:ptCount val="4"/>
                <c:pt idx="0">
                  <c:v>13.524868233950524</c:v>
                </c:pt>
                <c:pt idx="1">
                  <c:v>9.9646311779503041</c:v>
                </c:pt>
                <c:pt idx="2">
                  <c:v>11.413884200096625</c:v>
                </c:pt>
                <c:pt idx="3">
                  <c:v>11.930284258363855</c:v>
                </c:pt>
              </c:numCache>
            </c:numRef>
          </c:val>
          <c:smooth val="0"/>
          <c:extLst>
            <c:ext xmlns:c16="http://schemas.microsoft.com/office/drawing/2014/chart" uri="{C3380CC4-5D6E-409C-BE32-E72D297353CC}">
              <c16:uniqueId val="{00000008-B2DD-4E9A-BCD7-3314C72942D9}"/>
            </c:ext>
          </c:extLst>
        </c:ser>
        <c:ser>
          <c:idx val="7"/>
          <c:order val="6"/>
          <c:tx>
            <c:strRef>
              <c:f>'Figure 5.5.3'!$B$11</c:f>
              <c:strCache>
                <c:ptCount val="1"/>
                <c:pt idx="0">
                  <c:v>75 percentile (right scale)</c:v>
                </c:pt>
              </c:strCache>
            </c:strRef>
          </c:tx>
          <c:spPr>
            <a:ln w="25400">
              <a:solidFill>
                <a:srgbClr val="FF99CC"/>
              </a:solidFill>
              <a:prstDash val="solid"/>
            </a:ln>
          </c:spPr>
          <c:marker>
            <c:symbol val="star"/>
            <c:size val="5"/>
            <c:spPr>
              <a:solidFill>
                <a:srgbClr val="000000"/>
              </a:solidFill>
              <a:ln>
                <a:solidFill>
                  <a:srgbClr val="000000"/>
                </a:solidFill>
                <a:prstDash val="solid"/>
              </a:ln>
            </c:spPr>
          </c:marker>
          <c:cat>
            <c:strRef>
              <c:f>'Figure 5.5.3'!$C$4:$F$4</c:f>
              <c:strCache>
                <c:ptCount val="4"/>
                <c:pt idx="0">
                  <c:v>01.01.2006</c:v>
                </c:pt>
                <c:pt idx="1">
                  <c:v>01.10.2006</c:v>
                </c:pt>
                <c:pt idx="2">
                  <c:v>01.01.2007</c:v>
                </c:pt>
                <c:pt idx="3">
                  <c:v>01.10.2007</c:v>
                </c:pt>
              </c:strCache>
            </c:strRef>
          </c:cat>
          <c:val>
            <c:numRef>
              <c:f>'Figure 5.5.3'!$C$11:$F$11</c:f>
              <c:numCache>
                <c:formatCode>0.0</c:formatCode>
                <c:ptCount val="4"/>
                <c:pt idx="0">
                  <c:v>19.181429976261434</c:v>
                </c:pt>
                <c:pt idx="1">
                  <c:v>19.378746313888922</c:v>
                </c:pt>
                <c:pt idx="2">
                  <c:v>22.133115168134641</c:v>
                </c:pt>
                <c:pt idx="3">
                  <c:v>20.033982220580796</c:v>
                </c:pt>
              </c:numCache>
            </c:numRef>
          </c:val>
          <c:smooth val="0"/>
          <c:extLst>
            <c:ext xmlns:c16="http://schemas.microsoft.com/office/drawing/2014/chart" uri="{C3380CC4-5D6E-409C-BE32-E72D297353CC}">
              <c16:uniqueId val="{00000009-B2DD-4E9A-BCD7-3314C72942D9}"/>
            </c:ext>
          </c:extLst>
        </c:ser>
        <c:ser>
          <c:idx val="9"/>
          <c:order val="7"/>
          <c:tx>
            <c:strRef>
              <c:f>'Figure 5.5.3'!$B$12</c:f>
              <c:strCache>
                <c:ptCount val="1"/>
                <c:pt idx="0">
                  <c:v>Banks in whole (right scale)</c:v>
                </c:pt>
              </c:strCache>
            </c:strRef>
          </c:tx>
          <c:spPr>
            <a:ln w="25400">
              <a:solidFill>
                <a:srgbClr val="000000"/>
              </a:solidFill>
              <a:prstDash val="solid"/>
            </a:ln>
          </c:spPr>
          <c:marker>
            <c:symbol val="diamond"/>
            <c:size val="7"/>
            <c:spPr>
              <a:solidFill>
                <a:srgbClr val="000000"/>
              </a:solidFill>
              <a:ln>
                <a:solidFill>
                  <a:srgbClr val="000000"/>
                </a:solidFill>
                <a:prstDash val="solid"/>
              </a:ln>
            </c:spPr>
          </c:marker>
          <c:cat>
            <c:strRef>
              <c:f>'Figure 5.5.3'!$C$4:$F$4</c:f>
              <c:strCache>
                <c:ptCount val="4"/>
                <c:pt idx="0">
                  <c:v>01.01.2006</c:v>
                </c:pt>
                <c:pt idx="1">
                  <c:v>01.10.2006</c:v>
                </c:pt>
                <c:pt idx="2">
                  <c:v>01.01.2007</c:v>
                </c:pt>
                <c:pt idx="3">
                  <c:v>01.10.2007</c:v>
                </c:pt>
              </c:strCache>
            </c:strRef>
          </c:cat>
          <c:val>
            <c:numRef>
              <c:f>'Figure 5.5.3'!$C$12:$F$12</c:f>
              <c:numCache>
                <c:formatCode>0.0</c:formatCode>
                <c:ptCount val="4"/>
                <c:pt idx="0">
                  <c:v>18.731206782057104</c:v>
                </c:pt>
                <c:pt idx="1">
                  <c:v>16.159299374954998</c:v>
                </c:pt>
                <c:pt idx="2">
                  <c:v>14.653570350135354</c:v>
                </c:pt>
                <c:pt idx="3">
                  <c:v>16.543545366704919</c:v>
                </c:pt>
              </c:numCache>
            </c:numRef>
          </c:val>
          <c:smooth val="0"/>
          <c:extLst>
            <c:ext xmlns:c16="http://schemas.microsoft.com/office/drawing/2014/chart" uri="{C3380CC4-5D6E-409C-BE32-E72D297353CC}">
              <c16:uniqueId val="{0000000A-B2DD-4E9A-BCD7-3314C72942D9}"/>
            </c:ext>
          </c:extLst>
        </c:ser>
        <c:dLbls>
          <c:showLegendKey val="0"/>
          <c:showVal val="0"/>
          <c:showCatName val="0"/>
          <c:showSerName val="0"/>
          <c:showPercent val="0"/>
          <c:showBubbleSize val="0"/>
        </c:dLbls>
        <c:marker val="1"/>
        <c:smooth val="0"/>
        <c:axId val="3"/>
        <c:axId val="4"/>
      </c:lineChart>
      <c:catAx>
        <c:axId val="460829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33"/>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number of banks</a:t>
                </a:r>
              </a:p>
            </c:rich>
          </c:tx>
          <c:layout>
            <c:manualLayout>
              <c:xMode val="edge"/>
              <c:yMode val="edge"/>
              <c:x val="3.7500076294100536E-2"/>
              <c:y val="0.1297712342170246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0829744"/>
        <c:crosses val="autoZero"/>
        <c:crossBetween val="between"/>
        <c:majorUnit val="3"/>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en-US"/>
                  <a:t>in percentage</a:t>
                </a:r>
              </a:p>
            </c:rich>
          </c:tx>
          <c:layout>
            <c:manualLayout>
              <c:xMode val="edge"/>
              <c:yMode val="edge"/>
              <c:x val="0.94583525764009124"/>
              <c:y val="0.22900806038298469"/>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808080"/>
          </a:solidFill>
          <a:prstDash val="solid"/>
        </a:ln>
      </c:spPr>
    </c:plotArea>
    <c:legend>
      <c:legendPos val="b"/>
      <c:layout>
        <c:manualLayout>
          <c:xMode val="edge"/>
          <c:yMode val="edge"/>
          <c:x val="5.4166776869256326E-2"/>
          <c:y val="0.69847458416810326"/>
          <c:w val="0.89791849348651831"/>
          <c:h val="0.29007687648511393"/>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00764520710619"/>
          <c:y val="7.8688524590163941E-2"/>
          <c:w val="0.79888413437669925"/>
          <c:h val="0.70163934426229513"/>
        </c:manualLayout>
      </c:layout>
      <c:lineChart>
        <c:grouping val="standard"/>
        <c:varyColors val="0"/>
        <c:ser>
          <c:idx val="0"/>
          <c:order val="0"/>
          <c:tx>
            <c:strRef>
              <c:f>'Figure 6.1.1.1'!$B$5</c:f>
              <c:strCache>
                <c:ptCount val="1"/>
                <c:pt idx="0">
                  <c:v>Non-life insurance</c:v>
                </c:pt>
              </c:strCache>
            </c:strRef>
          </c:tx>
          <c:spPr>
            <a:ln w="25400">
              <a:solidFill>
                <a:srgbClr val="000080"/>
              </a:solidFill>
              <a:prstDash val="solid"/>
            </a:ln>
          </c:spPr>
          <c:marker>
            <c:symbol val="diamond"/>
            <c:size val="6"/>
            <c:spPr>
              <a:solidFill>
                <a:srgbClr val="000080"/>
              </a:solidFill>
              <a:ln>
                <a:solidFill>
                  <a:srgbClr val="000080"/>
                </a:solidFill>
                <a:prstDash val="solid"/>
              </a:ln>
            </c:spPr>
          </c:marker>
          <c:dLbls>
            <c:dLbl>
              <c:idx val="0"/>
              <c:layout>
                <c:manualLayout>
                  <c:xMode val="edge"/>
                  <c:yMode val="edge"/>
                  <c:x val="0.17877127482555508"/>
                  <c:y val="7.8688524590163941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3C-4FAB-A62E-DC56A387BB75}"/>
                </c:ext>
              </c:extLst>
            </c:dLbl>
            <c:dLbl>
              <c:idx val="1"/>
              <c:layout>
                <c:manualLayout>
                  <c:xMode val="edge"/>
                  <c:yMode val="edge"/>
                  <c:x val="0.2998143254886913"/>
                  <c:y val="0.1901639344262295"/>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3C-4FAB-A62E-DC56A387BB75}"/>
                </c:ext>
              </c:extLst>
            </c:dLbl>
            <c:dLbl>
              <c:idx val="2"/>
              <c:layout>
                <c:manualLayout>
                  <c:xMode val="edge"/>
                  <c:yMode val="edge"/>
                  <c:x val="0.44320378550502193"/>
                  <c:y val="0.22295081967213115"/>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3C-4FAB-A62E-DC56A387BB75}"/>
                </c:ext>
              </c:extLst>
            </c:dLbl>
            <c:dLbl>
              <c:idx val="3"/>
              <c:layout>
                <c:manualLayout>
                  <c:xMode val="edge"/>
                  <c:yMode val="edge"/>
                  <c:x val="0.55121143071212808"/>
                  <c:y val="0.43934426229508194"/>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3C-4FAB-A62E-DC56A387BB75}"/>
                </c:ext>
              </c:extLst>
            </c:dLbl>
            <c:dLbl>
              <c:idx val="4"/>
              <c:layout>
                <c:manualLayout>
                  <c:xMode val="edge"/>
                  <c:yMode val="edge"/>
                  <c:x val="0.69087648916959299"/>
                  <c:y val="0.4786885245901639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3C-4FAB-A62E-DC56A387BB75}"/>
                </c:ext>
              </c:extLst>
            </c:dLbl>
            <c:dLbl>
              <c:idx val="5"/>
              <c:layout>
                <c:manualLayout>
                  <c:xMode val="edge"/>
                  <c:yMode val="edge"/>
                  <c:x val="0.81378174061216213"/>
                  <c:y val="0.47540983606557374"/>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F3C-4FAB-A62E-DC56A387BB75}"/>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6.1.1.1'!$C$4:$H$4</c:f>
              <c:strCache>
                <c:ptCount val="6"/>
                <c:pt idx="0">
                  <c:v>01.01.2003</c:v>
                </c:pt>
                <c:pt idx="1">
                  <c:v>01.01.2004</c:v>
                </c:pt>
                <c:pt idx="2">
                  <c:v>01.01.2005</c:v>
                </c:pt>
                <c:pt idx="3">
                  <c:v>01.01.2006</c:v>
                </c:pt>
                <c:pt idx="4">
                  <c:v>on 01.01.2007</c:v>
                </c:pt>
                <c:pt idx="5">
                  <c:v>on 01.10.2007</c:v>
                </c:pt>
              </c:strCache>
            </c:strRef>
          </c:cat>
          <c:val>
            <c:numRef>
              <c:f>'Figure 6.1.1.1'!$C$5:$H$5</c:f>
              <c:numCache>
                <c:formatCode>0.0%</c:formatCode>
                <c:ptCount val="6"/>
                <c:pt idx="0">
                  <c:v>0.99151117260550914</c:v>
                </c:pt>
                <c:pt idx="1">
                  <c:v>0.98510029395674459</c:v>
                </c:pt>
                <c:pt idx="2">
                  <c:v>0.98344274914294261</c:v>
                </c:pt>
                <c:pt idx="3">
                  <c:v>0.97865854339847946</c:v>
                </c:pt>
                <c:pt idx="4">
                  <c:v>0.9707134519249887</c:v>
                </c:pt>
                <c:pt idx="5">
                  <c:v>0.97156083135202853</c:v>
                </c:pt>
              </c:numCache>
            </c:numRef>
          </c:val>
          <c:smooth val="0"/>
          <c:extLst>
            <c:ext xmlns:c16="http://schemas.microsoft.com/office/drawing/2014/chart" uri="{C3380CC4-5D6E-409C-BE32-E72D297353CC}">
              <c16:uniqueId val="{00000006-DF3C-4FAB-A62E-DC56A387BB75}"/>
            </c:ext>
          </c:extLst>
        </c:ser>
        <c:dLbls>
          <c:showLegendKey val="0"/>
          <c:showVal val="0"/>
          <c:showCatName val="0"/>
          <c:showSerName val="0"/>
          <c:showPercent val="0"/>
          <c:showBubbleSize val="0"/>
        </c:dLbls>
        <c:marker val="1"/>
        <c:smooth val="0"/>
        <c:axId val="460836960"/>
        <c:axId val="1"/>
      </c:lineChart>
      <c:lineChart>
        <c:grouping val="standard"/>
        <c:varyColors val="0"/>
        <c:ser>
          <c:idx val="1"/>
          <c:order val="1"/>
          <c:tx>
            <c:strRef>
              <c:f>'Figure 6.1.1.1'!$B$6</c:f>
              <c:strCache>
                <c:ptCount val="1"/>
                <c:pt idx="0">
                  <c:v>Life insurance</c:v>
                </c:pt>
              </c:strCache>
            </c:strRef>
          </c:tx>
          <c:spPr>
            <a:ln w="25400">
              <a:solidFill>
                <a:srgbClr val="FF00FF"/>
              </a:solidFill>
              <a:prstDash val="solid"/>
            </a:ln>
          </c:spPr>
          <c:marker>
            <c:symbol val="square"/>
            <c:size val="6"/>
            <c:spPr>
              <a:solidFill>
                <a:srgbClr val="FF00FF"/>
              </a:solidFill>
              <a:ln>
                <a:solidFill>
                  <a:srgbClr val="FF00FF"/>
                </a:solidFill>
                <a:prstDash val="solid"/>
              </a:ln>
            </c:spPr>
          </c:marker>
          <c:dLbls>
            <c:dLbl>
              <c:idx val="0"/>
              <c:layout>
                <c:manualLayout>
                  <c:xMode val="edge"/>
                  <c:yMode val="edge"/>
                  <c:x val="0.15642486547236067"/>
                  <c:y val="0.51475409836065578"/>
                </c:manualLayout>
              </c:layout>
              <c:numFmt formatCode="0.0%" sourceLinked="0"/>
              <c:spPr>
                <a:noFill/>
                <a:ln w="25400">
                  <a:noFill/>
                </a:ln>
              </c:spPr>
              <c:txPr>
                <a:bodyPr/>
                <a:lstStyle/>
                <a:p>
                  <a:pPr>
                    <a:defRPr sz="85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F3C-4FAB-A62E-DC56A387BB75}"/>
                </c:ext>
              </c:extLst>
            </c:dLbl>
            <c:dLbl>
              <c:idx val="1"/>
              <c:layout>
                <c:manualLayout>
                  <c:xMode val="edge"/>
                  <c:yMode val="edge"/>
                  <c:x val="0.27188131379719832"/>
                  <c:y val="0.39672131147540984"/>
                </c:manualLayout>
              </c:layout>
              <c:numFmt formatCode="0.0%" sourceLinked="0"/>
              <c:spPr>
                <a:noFill/>
                <a:ln w="25400">
                  <a:noFill/>
                </a:ln>
              </c:spPr>
              <c:txPr>
                <a:bodyPr/>
                <a:lstStyle/>
                <a:p>
                  <a:pPr>
                    <a:defRPr sz="85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F3C-4FAB-A62E-DC56A387BB75}"/>
                </c:ext>
              </c:extLst>
            </c:dLbl>
            <c:dLbl>
              <c:idx val="2"/>
              <c:layout>
                <c:manualLayout>
                  <c:xMode val="edge"/>
                  <c:yMode val="edge"/>
                  <c:x val="0.45251478940218626"/>
                  <c:y val="0.44262295081967212"/>
                </c:manualLayout>
              </c:layout>
              <c:numFmt formatCode="0.0%" sourceLinked="0"/>
              <c:spPr>
                <a:noFill/>
                <a:ln w="25400">
                  <a:noFill/>
                </a:ln>
              </c:spPr>
              <c:txPr>
                <a:bodyPr/>
                <a:lstStyle/>
                <a:p>
                  <a:pPr>
                    <a:defRPr sz="85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F3C-4FAB-A62E-DC56A387BB75}"/>
                </c:ext>
              </c:extLst>
            </c:dLbl>
            <c:dLbl>
              <c:idx val="4"/>
              <c:layout>
                <c:manualLayout>
                  <c:xMode val="edge"/>
                  <c:yMode val="edge"/>
                  <c:x val="0.65921907591923434"/>
                  <c:y val="0.12131147540983607"/>
                </c:manualLayout>
              </c:layout>
              <c:numFmt formatCode="0.0%" sourceLinked="0"/>
              <c:spPr>
                <a:noFill/>
                <a:ln w="25400">
                  <a:noFill/>
                </a:ln>
              </c:spPr>
              <c:txPr>
                <a:bodyPr/>
                <a:lstStyle/>
                <a:p>
                  <a:pPr>
                    <a:defRPr sz="85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F3C-4FAB-A62E-DC56A387BB75}"/>
                </c:ext>
              </c:extLst>
            </c:dLbl>
            <c:dLbl>
              <c:idx val="5"/>
              <c:layout>
                <c:manualLayout>
                  <c:xMode val="edge"/>
                  <c:yMode val="edge"/>
                  <c:x val="0.81191953983272924"/>
                  <c:y val="0.23278688524590163"/>
                </c:manualLayout>
              </c:layout>
              <c:numFmt formatCode="0.0%" sourceLinked="0"/>
              <c:spPr>
                <a:noFill/>
                <a:ln w="25400">
                  <a:noFill/>
                </a:ln>
              </c:spPr>
              <c:txPr>
                <a:bodyPr/>
                <a:lstStyle/>
                <a:p>
                  <a:pPr>
                    <a:defRPr sz="85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F3C-4FAB-A62E-DC56A387BB75}"/>
                </c:ext>
              </c:extLst>
            </c:dLbl>
            <c:numFmt formatCode="0.0%" sourceLinked="0"/>
            <c:spPr>
              <a:noFill/>
              <a:ln w="25400">
                <a:noFill/>
              </a:ln>
            </c:spPr>
            <c:txPr>
              <a:bodyPr wrap="square" lIns="38100" tIns="19050" rIns="38100" bIns="19050" anchor="ctr">
                <a:spAutoFit/>
              </a:bodyPr>
              <a:lstStyle/>
              <a:p>
                <a:pPr>
                  <a:defRPr sz="85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6.1.1.1'!$C$4:$H$4</c:f>
              <c:strCache>
                <c:ptCount val="6"/>
                <c:pt idx="0">
                  <c:v>01.01.2003</c:v>
                </c:pt>
                <c:pt idx="1">
                  <c:v>01.01.2004</c:v>
                </c:pt>
                <c:pt idx="2">
                  <c:v>01.01.2005</c:v>
                </c:pt>
                <c:pt idx="3">
                  <c:v>01.01.2006</c:v>
                </c:pt>
                <c:pt idx="4">
                  <c:v>on 01.01.2007</c:v>
                </c:pt>
                <c:pt idx="5">
                  <c:v>on 01.10.2007</c:v>
                </c:pt>
              </c:strCache>
            </c:strRef>
          </c:cat>
          <c:val>
            <c:numRef>
              <c:f>'Figure 6.1.1.1'!$C$6:$H$6</c:f>
              <c:numCache>
                <c:formatCode>0.0%</c:formatCode>
                <c:ptCount val="6"/>
                <c:pt idx="0">
                  <c:v>8.488827394490887E-3</c:v>
                </c:pt>
                <c:pt idx="1">
                  <c:v>1.4899706043255486E-2</c:v>
                </c:pt>
                <c:pt idx="2">
                  <c:v>1.6557250857057296E-2</c:v>
                </c:pt>
                <c:pt idx="3">
                  <c:v>2.1341456601520554E-2</c:v>
                </c:pt>
                <c:pt idx="4">
                  <c:v>2.928654807501134E-2</c:v>
                </c:pt>
                <c:pt idx="5">
                  <c:v>2.8439168647971514E-2</c:v>
                </c:pt>
              </c:numCache>
            </c:numRef>
          </c:val>
          <c:smooth val="0"/>
          <c:extLst>
            <c:ext xmlns:c16="http://schemas.microsoft.com/office/drawing/2014/chart" uri="{C3380CC4-5D6E-409C-BE32-E72D297353CC}">
              <c16:uniqueId val="{0000000C-DF3C-4FAB-A62E-DC56A387BB75}"/>
            </c:ext>
          </c:extLst>
        </c:ser>
        <c:dLbls>
          <c:showLegendKey val="0"/>
          <c:showVal val="0"/>
          <c:showCatName val="0"/>
          <c:showSerName val="0"/>
          <c:showPercent val="0"/>
          <c:showBubbleSize val="0"/>
        </c:dLbls>
        <c:marker val="1"/>
        <c:smooth val="0"/>
        <c:axId val="3"/>
        <c:axId val="4"/>
      </c:lineChart>
      <c:catAx>
        <c:axId val="460836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083696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b"/>
      <c:layout>
        <c:manualLayout>
          <c:xMode val="edge"/>
          <c:yMode val="edge"/>
          <c:x val="0.29236552237095986"/>
          <c:y val="0.91475409836065569"/>
          <c:w val="0.41527077381352895"/>
          <c:h val="6.5573770491803282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1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41696954505577"/>
          <c:y val="0.10572687224669604"/>
          <c:w val="0.83983657099887199"/>
          <c:h val="0.3788546255506608"/>
        </c:manualLayout>
      </c:layout>
      <c:barChart>
        <c:barDir val="col"/>
        <c:grouping val="clustered"/>
        <c:varyColors val="0"/>
        <c:ser>
          <c:idx val="0"/>
          <c:order val="0"/>
          <c:tx>
            <c:strRef>
              <c:f>'Figure 6.1.1.2'!$B$5</c:f>
              <c:strCache>
                <c:ptCount val="1"/>
                <c:pt idx="0">
                  <c:v>Obligatory insurance</c:v>
                </c:pt>
              </c:strCache>
            </c:strRef>
          </c:tx>
          <c:spPr>
            <a:solidFill>
              <a:srgbClr val="9999FF"/>
            </a:solidFill>
            <a:ln w="12700">
              <a:solidFill>
                <a:srgbClr val="000000"/>
              </a:solidFill>
              <a:prstDash val="solid"/>
            </a:ln>
          </c:spPr>
          <c:invertIfNegative val="0"/>
          <c:cat>
            <c:strRef>
              <c:f>'Figure 6.1.1.2'!$C$4:$H$4</c:f>
              <c:strCache>
                <c:ptCount val="6"/>
                <c:pt idx="0">
                  <c:v>01.01.2003</c:v>
                </c:pt>
                <c:pt idx="1">
                  <c:v>01.01.2004</c:v>
                </c:pt>
                <c:pt idx="2">
                  <c:v>01.01.2005</c:v>
                </c:pt>
                <c:pt idx="3">
                  <c:v>01.01.2006</c:v>
                </c:pt>
                <c:pt idx="4">
                  <c:v>on 01.01.2007</c:v>
                </c:pt>
                <c:pt idx="5">
                  <c:v>on 01.10.2007</c:v>
                </c:pt>
              </c:strCache>
            </c:strRef>
          </c:cat>
          <c:val>
            <c:numRef>
              <c:f>'Figure 6.1.1.2'!$C$5:$H$5</c:f>
              <c:numCache>
                <c:formatCode>#,##0</c:formatCode>
                <c:ptCount val="6"/>
                <c:pt idx="0">
                  <c:v>1381.0419999999999</c:v>
                </c:pt>
                <c:pt idx="1">
                  <c:v>2841.6370000000002</c:v>
                </c:pt>
                <c:pt idx="2">
                  <c:v>4446.1549999999997</c:v>
                </c:pt>
                <c:pt idx="3">
                  <c:v>12950.924999999999</c:v>
                </c:pt>
                <c:pt idx="4">
                  <c:v>18819.532999999999</c:v>
                </c:pt>
                <c:pt idx="5">
                  <c:v>16067.304</c:v>
                </c:pt>
              </c:numCache>
            </c:numRef>
          </c:val>
          <c:extLst>
            <c:ext xmlns:c16="http://schemas.microsoft.com/office/drawing/2014/chart" uri="{C3380CC4-5D6E-409C-BE32-E72D297353CC}">
              <c16:uniqueId val="{00000000-47FE-48FD-9B37-CDC38781CB31}"/>
            </c:ext>
          </c:extLst>
        </c:ser>
        <c:ser>
          <c:idx val="1"/>
          <c:order val="1"/>
          <c:tx>
            <c:strRef>
              <c:f>'Figure 6.1.1.2'!$B$6</c:f>
              <c:strCache>
                <c:ptCount val="1"/>
                <c:pt idx="0">
                  <c:v>Voluntary private insurance</c:v>
                </c:pt>
              </c:strCache>
            </c:strRef>
          </c:tx>
          <c:spPr>
            <a:solidFill>
              <a:srgbClr val="993366"/>
            </a:solidFill>
            <a:ln w="12700">
              <a:solidFill>
                <a:srgbClr val="000000"/>
              </a:solidFill>
              <a:prstDash val="solid"/>
            </a:ln>
          </c:spPr>
          <c:invertIfNegative val="0"/>
          <c:cat>
            <c:strRef>
              <c:f>'Figure 6.1.1.2'!$C$4:$H$4</c:f>
              <c:strCache>
                <c:ptCount val="6"/>
                <c:pt idx="0">
                  <c:v>01.01.2003</c:v>
                </c:pt>
                <c:pt idx="1">
                  <c:v>01.01.2004</c:v>
                </c:pt>
                <c:pt idx="2">
                  <c:v>01.01.2005</c:v>
                </c:pt>
                <c:pt idx="3">
                  <c:v>01.01.2006</c:v>
                </c:pt>
                <c:pt idx="4">
                  <c:v>on 01.01.2007</c:v>
                </c:pt>
                <c:pt idx="5">
                  <c:v>on 01.10.2007</c:v>
                </c:pt>
              </c:strCache>
            </c:strRef>
          </c:cat>
          <c:val>
            <c:numRef>
              <c:f>'Figure 6.1.1.2'!$C$6:$H$6</c:f>
              <c:numCache>
                <c:formatCode>#,##0</c:formatCode>
                <c:ptCount val="6"/>
                <c:pt idx="0">
                  <c:v>1817.7529999999999</c:v>
                </c:pt>
                <c:pt idx="1">
                  <c:v>2778.373</c:v>
                </c:pt>
                <c:pt idx="2">
                  <c:v>4546.3029999999999</c:v>
                </c:pt>
                <c:pt idx="3">
                  <c:v>7831.0159999999996</c:v>
                </c:pt>
                <c:pt idx="4">
                  <c:v>12957.223</c:v>
                </c:pt>
                <c:pt idx="5">
                  <c:v>12504.425999999999</c:v>
                </c:pt>
              </c:numCache>
            </c:numRef>
          </c:val>
          <c:extLst>
            <c:ext xmlns:c16="http://schemas.microsoft.com/office/drawing/2014/chart" uri="{C3380CC4-5D6E-409C-BE32-E72D297353CC}">
              <c16:uniqueId val="{00000001-47FE-48FD-9B37-CDC38781CB31}"/>
            </c:ext>
          </c:extLst>
        </c:ser>
        <c:ser>
          <c:idx val="2"/>
          <c:order val="2"/>
          <c:tx>
            <c:strRef>
              <c:f>'Figure 6.1.1.2'!$B$7</c:f>
              <c:strCache>
                <c:ptCount val="1"/>
                <c:pt idx="0">
                  <c:v>Voluntary property insurance</c:v>
                </c:pt>
              </c:strCache>
            </c:strRef>
          </c:tx>
          <c:spPr>
            <a:solidFill>
              <a:srgbClr val="FFFFCC"/>
            </a:solidFill>
            <a:ln w="12700">
              <a:solidFill>
                <a:srgbClr val="000000"/>
              </a:solidFill>
              <a:prstDash val="solid"/>
            </a:ln>
          </c:spPr>
          <c:invertIfNegative val="0"/>
          <c:cat>
            <c:strRef>
              <c:f>'Figure 6.1.1.2'!$C$4:$H$4</c:f>
              <c:strCache>
                <c:ptCount val="6"/>
                <c:pt idx="0">
                  <c:v>01.01.2003</c:v>
                </c:pt>
                <c:pt idx="1">
                  <c:v>01.01.2004</c:v>
                </c:pt>
                <c:pt idx="2">
                  <c:v>01.01.2005</c:v>
                </c:pt>
                <c:pt idx="3">
                  <c:v>01.01.2006</c:v>
                </c:pt>
                <c:pt idx="4">
                  <c:v>on 01.01.2007</c:v>
                </c:pt>
                <c:pt idx="5">
                  <c:v>on 01.10.2007</c:v>
                </c:pt>
              </c:strCache>
            </c:strRef>
          </c:cat>
          <c:val>
            <c:numRef>
              <c:f>'Figure 6.1.1.2'!$C$7:$H$7</c:f>
              <c:numCache>
                <c:formatCode>#,##0</c:formatCode>
                <c:ptCount val="6"/>
                <c:pt idx="0">
                  <c:v>19438.135999999999</c:v>
                </c:pt>
                <c:pt idx="1">
                  <c:v>23250.223999999998</c:v>
                </c:pt>
                <c:pt idx="2">
                  <c:v>30985.616000000002</c:v>
                </c:pt>
                <c:pt idx="3">
                  <c:v>46341.125</c:v>
                </c:pt>
                <c:pt idx="4">
                  <c:v>94653.781000000003</c:v>
                </c:pt>
                <c:pt idx="5">
                  <c:v>95799.17</c:v>
                </c:pt>
              </c:numCache>
            </c:numRef>
          </c:val>
          <c:extLst>
            <c:ext xmlns:c16="http://schemas.microsoft.com/office/drawing/2014/chart" uri="{C3380CC4-5D6E-409C-BE32-E72D297353CC}">
              <c16:uniqueId val="{00000002-47FE-48FD-9B37-CDC38781CB31}"/>
            </c:ext>
          </c:extLst>
        </c:ser>
        <c:dLbls>
          <c:showLegendKey val="0"/>
          <c:showVal val="0"/>
          <c:showCatName val="0"/>
          <c:showSerName val="0"/>
          <c:showPercent val="0"/>
          <c:showBubbleSize val="0"/>
        </c:dLbls>
        <c:gapWidth val="150"/>
        <c:axId val="460828104"/>
        <c:axId val="1"/>
      </c:barChart>
      <c:catAx>
        <c:axId val="460828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0828104"/>
        <c:crosses val="autoZero"/>
        <c:crossBetween val="between"/>
      </c:valAx>
      <c:spPr>
        <a:solidFill>
          <a:srgbClr val="FFFFFF"/>
        </a:solidFill>
        <a:ln w="12700">
          <a:solidFill>
            <a:srgbClr val="808080"/>
          </a:solidFill>
          <a:prstDash val="solid"/>
        </a:ln>
      </c:spPr>
    </c:plotArea>
    <c:legend>
      <c:legendPos val="b"/>
      <c:layout>
        <c:manualLayout>
          <c:xMode val="edge"/>
          <c:yMode val="edge"/>
          <c:x val="6.9815265070810872E-2"/>
          <c:y val="0.73568281938325997"/>
          <c:w val="0.76386113548063672"/>
          <c:h val="0.2114537444933920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108.xml"/></Relationships>
</file>

<file path=xl/drawings/_rels/drawing101.xml.rels><?xml version="1.0" encoding="UTF-8" standalone="yes"?>
<Relationships xmlns="http://schemas.openxmlformats.org/package/2006/relationships"><Relationship Id="rId1" Type="http://schemas.openxmlformats.org/officeDocument/2006/relationships/chart" Target="../charts/chart109.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110.xml"/></Relationships>
</file>

<file path=xl/drawings/_rels/drawing103.xml.rels><?xml version="1.0" encoding="UTF-8" standalone="yes"?>
<Relationships xmlns="http://schemas.openxmlformats.org/package/2006/relationships"><Relationship Id="rId1" Type="http://schemas.openxmlformats.org/officeDocument/2006/relationships/chart" Target="../charts/chart111.xml"/></Relationships>
</file>

<file path=xl/drawings/_rels/drawing104.xml.rels><?xml version="1.0" encoding="UTF-8" standalone="yes"?>
<Relationships xmlns="http://schemas.openxmlformats.org/package/2006/relationships"><Relationship Id="rId1" Type="http://schemas.openxmlformats.org/officeDocument/2006/relationships/chart" Target="../charts/chart112.xml"/></Relationships>
</file>

<file path=xl/drawings/_rels/drawing105.xml.rels><?xml version="1.0" encoding="UTF-8" standalone="yes"?>
<Relationships xmlns="http://schemas.openxmlformats.org/package/2006/relationships"><Relationship Id="rId1" Type="http://schemas.openxmlformats.org/officeDocument/2006/relationships/chart" Target="../charts/chart113.xml"/></Relationships>
</file>

<file path=xl/drawings/_rels/drawing106.xml.rels><?xml version="1.0" encoding="UTF-8" standalone="yes"?>
<Relationships xmlns="http://schemas.openxmlformats.org/package/2006/relationships"><Relationship Id="rId1" Type="http://schemas.openxmlformats.org/officeDocument/2006/relationships/chart" Target="../charts/chart114.xml"/></Relationships>
</file>

<file path=xl/drawings/_rels/drawing107.xml.rels><?xml version="1.0" encoding="UTF-8" standalone="yes"?>
<Relationships xmlns="http://schemas.openxmlformats.org/package/2006/relationships"><Relationship Id="rId1" Type="http://schemas.openxmlformats.org/officeDocument/2006/relationships/chart" Target="../charts/chart115.xml"/></Relationships>
</file>

<file path=xl/drawings/_rels/drawing108.xml.rels><?xml version="1.0" encoding="UTF-8" standalone="yes"?>
<Relationships xmlns="http://schemas.openxmlformats.org/package/2006/relationships"><Relationship Id="rId1" Type="http://schemas.openxmlformats.org/officeDocument/2006/relationships/chart" Target="../charts/chart116.xml"/></Relationships>
</file>

<file path=xl/drawings/_rels/drawing109.xml.rels><?xml version="1.0" encoding="UTF-8" standalone="yes"?>
<Relationships xmlns="http://schemas.openxmlformats.org/package/2006/relationships"><Relationship Id="rId1" Type="http://schemas.openxmlformats.org/officeDocument/2006/relationships/chart" Target="../charts/chart11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0.xml.rels><?xml version="1.0" encoding="UTF-8" standalone="yes"?>
<Relationships xmlns="http://schemas.openxmlformats.org/package/2006/relationships"><Relationship Id="rId1" Type="http://schemas.openxmlformats.org/officeDocument/2006/relationships/chart" Target="../charts/chart11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image" Target="../media/image1.emf"/><Relationship Id="rId1" Type="http://schemas.openxmlformats.org/officeDocument/2006/relationships/chart" Target="../charts/chart1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chart" Target="../charts/chart41.xml"/><Relationship Id="rId1" Type="http://schemas.openxmlformats.org/officeDocument/2006/relationships/chart" Target="../charts/chart40.xml"/><Relationship Id="rId4" Type="http://schemas.openxmlformats.org/officeDocument/2006/relationships/chart" Target="../charts/chart4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3.xml.rels><?xml version="1.0" encoding="UTF-8" standalone="yes"?>
<Relationships xmlns="http://schemas.openxmlformats.org/package/2006/relationships"><Relationship Id="rId3" Type="http://schemas.openxmlformats.org/officeDocument/2006/relationships/chart" Target="../charts/chart49.xml"/><Relationship Id="rId2" Type="http://schemas.openxmlformats.org/officeDocument/2006/relationships/chart" Target="../charts/chart48.xml"/><Relationship Id="rId1" Type="http://schemas.openxmlformats.org/officeDocument/2006/relationships/chart" Target="../charts/chart47.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46.xml.rels><?xml version="1.0" encoding="UTF-8" standalone="yes"?>
<Relationships xmlns="http://schemas.openxmlformats.org/package/2006/relationships"><Relationship Id="rId2" Type="http://schemas.openxmlformats.org/officeDocument/2006/relationships/chart" Target="../charts/chart53.xml"/><Relationship Id="rId1" Type="http://schemas.openxmlformats.org/officeDocument/2006/relationships/chart" Target="../charts/chart52.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49.xml.rels><?xml version="1.0" encoding="UTF-8" standalone="yes"?>
<Relationships xmlns="http://schemas.openxmlformats.org/package/2006/relationships"><Relationship Id="rId2" Type="http://schemas.openxmlformats.org/officeDocument/2006/relationships/chart" Target="../charts/chart57.xml"/><Relationship Id="rId1" Type="http://schemas.openxmlformats.org/officeDocument/2006/relationships/chart" Target="../charts/chart5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56.xml.rels><?xml version="1.0" encoding="UTF-8" standalone="yes"?>
<Relationships xmlns="http://schemas.openxmlformats.org/package/2006/relationships"><Relationship Id="rId2" Type="http://schemas.openxmlformats.org/officeDocument/2006/relationships/chart" Target="../charts/chart64.xml"/><Relationship Id="rId1" Type="http://schemas.openxmlformats.org/officeDocument/2006/relationships/chart" Target="../charts/chart63.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94.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95.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9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9.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103.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104.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105.xml"/></Relationships>
</file>

<file path=xl/drawings/_rels/drawing98.xml.rels><?xml version="1.0" encoding="UTF-8" standalone="yes"?>
<Relationships xmlns="http://schemas.openxmlformats.org/package/2006/relationships"><Relationship Id="rId1" Type="http://schemas.openxmlformats.org/officeDocument/2006/relationships/chart" Target="../charts/chart106.xml"/></Relationships>
</file>

<file path=xl/drawings/_rels/drawing99.xml.rels><?xml version="1.0" encoding="UTF-8" standalone="yes"?>
<Relationships xmlns="http://schemas.openxmlformats.org/package/2006/relationships"><Relationship Id="rId1" Type="http://schemas.openxmlformats.org/officeDocument/2006/relationships/chart" Target="../charts/chart107.xml"/></Relationships>
</file>

<file path=xl/drawings/drawing1.xml><?xml version="1.0" encoding="utf-8"?>
<xdr:wsDr xmlns:xdr="http://schemas.openxmlformats.org/drawingml/2006/spreadsheetDrawing" xmlns:a="http://schemas.openxmlformats.org/drawingml/2006/main">
  <xdr:twoCellAnchor>
    <xdr:from>
      <xdr:col>1</xdr:col>
      <xdr:colOff>19050</xdr:colOff>
      <xdr:row>14</xdr:row>
      <xdr:rowOff>104775</xdr:rowOff>
    </xdr:from>
    <xdr:to>
      <xdr:col>8</xdr:col>
      <xdr:colOff>47625</xdr:colOff>
      <xdr:row>28</xdr:row>
      <xdr:rowOff>57150</xdr:rowOff>
    </xdr:to>
    <xdr:graphicFrame macro="">
      <xdr:nvGraphicFramePr>
        <xdr:cNvPr id="5125" name="Диаграмма 5">
          <a:extLst>
            <a:ext uri="{FF2B5EF4-FFF2-40B4-BE49-F238E27FC236}">
              <a16:creationId xmlns:a16="http://schemas.microsoft.com/office/drawing/2014/main" id="{BE7E85A2-E6FD-4ECE-8791-106BEAAC95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47625</xdr:colOff>
      <xdr:row>3</xdr:row>
      <xdr:rowOff>85725</xdr:rowOff>
    </xdr:from>
    <xdr:to>
      <xdr:col>12</xdr:col>
      <xdr:colOff>333375</xdr:colOff>
      <xdr:row>17</xdr:row>
      <xdr:rowOff>47625</xdr:rowOff>
    </xdr:to>
    <xdr:graphicFrame macro="">
      <xdr:nvGraphicFramePr>
        <xdr:cNvPr id="14337" name="Диаграмма 1">
          <a:extLst>
            <a:ext uri="{FF2B5EF4-FFF2-40B4-BE49-F238E27FC236}">
              <a16:creationId xmlns:a16="http://schemas.microsoft.com/office/drawing/2014/main" id="{A1882F4B-50DB-4685-9F6F-4086562581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0.xml><?xml version="1.0" encoding="utf-8"?>
<xdr:wsDr xmlns:xdr="http://schemas.openxmlformats.org/drawingml/2006/spreadsheetDrawing" xmlns:a="http://schemas.openxmlformats.org/drawingml/2006/main">
  <xdr:twoCellAnchor>
    <xdr:from>
      <xdr:col>0</xdr:col>
      <xdr:colOff>600075</xdr:colOff>
      <xdr:row>9</xdr:row>
      <xdr:rowOff>19050</xdr:rowOff>
    </xdr:from>
    <xdr:to>
      <xdr:col>3</xdr:col>
      <xdr:colOff>600075</xdr:colOff>
      <xdr:row>21</xdr:row>
      <xdr:rowOff>85725</xdr:rowOff>
    </xdr:to>
    <xdr:graphicFrame macro="">
      <xdr:nvGraphicFramePr>
        <xdr:cNvPr id="104449" name="Диаграмма 1">
          <a:extLst>
            <a:ext uri="{FF2B5EF4-FFF2-40B4-BE49-F238E27FC236}">
              <a16:creationId xmlns:a16="http://schemas.microsoft.com/office/drawing/2014/main" id="{4A26781F-04A7-45C0-9ED6-A27073FF22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1.xml><?xml version="1.0" encoding="utf-8"?>
<xdr:wsDr xmlns:xdr="http://schemas.openxmlformats.org/drawingml/2006/spreadsheetDrawing" xmlns:a="http://schemas.openxmlformats.org/drawingml/2006/main">
  <xdr:twoCellAnchor>
    <xdr:from>
      <xdr:col>1</xdr:col>
      <xdr:colOff>9525</xdr:colOff>
      <xdr:row>11</xdr:row>
      <xdr:rowOff>28575</xdr:rowOff>
    </xdr:from>
    <xdr:to>
      <xdr:col>5</xdr:col>
      <xdr:colOff>352425</xdr:colOff>
      <xdr:row>23</xdr:row>
      <xdr:rowOff>104775</xdr:rowOff>
    </xdr:to>
    <xdr:graphicFrame macro="">
      <xdr:nvGraphicFramePr>
        <xdr:cNvPr id="105473" name="Диаграмма 1">
          <a:extLst>
            <a:ext uri="{FF2B5EF4-FFF2-40B4-BE49-F238E27FC236}">
              <a16:creationId xmlns:a16="http://schemas.microsoft.com/office/drawing/2014/main" id="{B20B3402-E70F-4487-A6FF-83FD9A580E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2.xml><?xml version="1.0" encoding="utf-8"?>
<xdr:wsDr xmlns:xdr="http://schemas.openxmlformats.org/drawingml/2006/spreadsheetDrawing" xmlns:a="http://schemas.openxmlformats.org/drawingml/2006/main">
  <xdr:twoCellAnchor>
    <xdr:from>
      <xdr:col>1</xdr:col>
      <xdr:colOff>9525</xdr:colOff>
      <xdr:row>18</xdr:row>
      <xdr:rowOff>9525</xdr:rowOff>
    </xdr:from>
    <xdr:to>
      <xdr:col>7</xdr:col>
      <xdr:colOff>257175</xdr:colOff>
      <xdr:row>41</xdr:row>
      <xdr:rowOff>57150</xdr:rowOff>
    </xdr:to>
    <xdr:graphicFrame macro="">
      <xdr:nvGraphicFramePr>
        <xdr:cNvPr id="106497" name="Диаграмма 1">
          <a:extLst>
            <a:ext uri="{FF2B5EF4-FFF2-40B4-BE49-F238E27FC236}">
              <a16:creationId xmlns:a16="http://schemas.microsoft.com/office/drawing/2014/main" id="{1A8C7FD1-099F-4BFB-B069-6A444BBBD1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3.xml><?xml version="1.0" encoding="utf-8"?>
<xdr:wsDr xmlns:xdr="http://schemas.openxmlformats.org/drawingml/2006/spreadsheetDrawing" xmlns:a="http://schemas.openxmlformats.org/drawingml/2006/main">
  <xdr:twoCellAnchor>
    <xdr:from>
      <xdr:col>1</xdr:col>
      <xdr:colOff>9525</xdr:colOff>
      <xdr:row>13</xdr:row>
      <xdr:rowOff>38100</xdr:rowOff>
    </xdr:from>
    <xdr:to>
      <xdr:col>7</xdr:col>
      <xdr:colOff>419100</xdr:colOff>
      <xdr:row>28</xdr:row>
      <xdr:rowOff>28575</xdr:rowOff>
    </xdr:to>
    <xdr:graphicFrame macro="">
      <xdr:nvGraphicFramePr>
        <xdr:cNvPr id="107521" name="Диаграмма 1">
          <a:extLst>
            <a:ext uri="{FF2B5EF4-FFF2-40B4-BE49-F238E27FC236}">
              <a16:creationId xmlns:a16="http://schemas.microsoft.com/office/drawing/2014/main" id="{4F3EE0FD-3877-400E-B88E-54F8BA8180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4.xml><?xml version="1.0" encoding="utf-8"?>
<xdr:wsDr xmlns:xdr="http://schemas.openxmlformats.org/drawingml/2006/spreadsheetDrawing" xmlns:a="http://schemas.openxmlformats.org/drawingml/2006/main">
  <xdr:twoCellAnchor>
    <xdr:from>
      <xdr:col>1</xdr:col>
      <xdr:colOff>28575</xdr:colOff>
      <xdr:row>13</xdr:row>
      <xdr:rowOff>19050</xdr:rowOff>
    </xdr:from>
    <xdr:to>
      <xdr:col>7</xdr:col>
      <xdr:colOff>438150</xdr:colOff>
      <xdr:row>27</xdr:row>
      <xdr:rowOff>57150</xdr:rowOff>
    </xdr:to>
    <xdr:graphicFrame macro="">
      <xdr:nvGraphicFramePr>
        <xdr:cNvPr id="108545" name="Диаграмма 1">
          <a:extLst>
            <a:ext uri="{FF2B5EF4-FFF2-40B4-BE49-F238E27FC236}">
              <a16:creationId xmlns:a16="http://schemas.microsoft.com/office/drawing/2014/main" id="{A2A14614-1078-4FA8-8C8E-2686546678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5.xml><?xml version="1.0" encoding="utf-8"?>
<xdr:wsDr xmlns:xdr="http://schemas.openxmlformats.org/drawingml/2006/spreadsheetDrawing" xmlns:a="http://schemas.openxmlformats.org/drawingml/2006/main">
  <xdr:twoCellAnchor>
    <xdr:from>
      <xdr:col>1</xdr:col>
      <xdr:colOff>19050</xdr:colOff>
      <xdr:row>16</xdr:row>
      <xdr:rowOff>28575</xdr:rowOff>
    </xdr:from>
    <xdr:to>
      <xdr:col>7</xdr:col>
      <xdr:colOff>619125</xdr:colOff>
      <xdr:row>31</xdr:row>
      <xdr:rowOff>28575</xdr:rowOff>
    </xdr:to>
    <xdr:graphicFrame macro="">
      <xdr:nvGraphicFramePr>
        <xdr:cNvPr id="109569" name="Диаграмма 1">
          <a:extLst>
            <a:ext uri="{FF2B5EF4-FFF2-40B4-BE49-F238E27FC236}">
              <a16:creationId xmlns:a16="http://schemas.microsoft.com/office/drawing/2014/main" id="{766CDE65-AF6D-4C53-911A-368629007A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6.xml><?xml version="1.0" encoding="utf-8"?>
<xdr:wsDr xmlns:xdr="http://schemas.openxmlformats.org/drawingml/2006/spreadsheetDrawing" xmlns:a="http://schemas.openxmlformats.org/drawingml/2006/main">
  <xdr:twoCellAnchor>
    <xdr:from>
      <xdr:col>1</xdr:col>
      <xdr:colOff>19050</xdr:colOff>
      <xdr:row>10</xdr:row>
      <xdr:rowOff>123825</xdr:rowOff>
    </xdr:from>
    <xdr:to>
      <xdr:col>5</xdr:col>
      <xdr:colOff>66675</xdr:colOff>
      <xdr:row>23</xdr:row>
      <xdr:rowOff>57150</xdr:rowOff>
    </xdr:to>
    <xdr:graphicFrame macro="">
      <xdr:nvGraphicFramePr>
        <xdr:cNvPr id="110593" name="Диаграмма 1">
          <a:extLst>
            <a:ext uri="{FF2B5EF4-FFF2-40B4-BE49-F238E27FC236}">
              <a16:creationId xmlns:a16="http://schemas.microsoft.com/office/drawing/2014/main" id="{492AB4DC-1B6C-42EB-AA79-9EF89FFB59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7.xml><?xml version="1.0" encoding="utf-8"?>
<xdr:wsDr xmlns:xdr="http://schemas.openxmlformats.org/drawingml/2006/spreadsheetDrawing" xmlns:a="http://schemas.openxmlformats.org/drawingml/2006/main">
  <xdr:twoCellAnchor>
    <xdr:from>
      <xdr:col>0</xdr:col>
      <xdr:colOff>590550</xdr:colOff>
      <xdr:row>8</xdr:row>
      <xdr:rowOff>114300</xdr:rowOff>
    </xdr:from>
    <xdr:to>
      <xdr:col>4</xdr:col>
      <xdr:colOff>485775</xdr:colOff>
      <xdr:row>21</xdr:row>
      <xdr:rowOff>104775</xdr:rowOff>
    </xdr:to>
    <xdr:graphicFrame macro="">
      <xdr:nvGraphicFramePr>
        <xdr:cNvPr id="111617" name="Диаграмма 1">
          <a:extLst>
            <a:ext uri="{FF2B5EF4-FFF2-40B4-BE49-F238E27FC236}">
              <a16:creationId xmlns:a16="http://schemas.microsoft.com/office/drawing/2014/main" id="{C796A418-2119-4F97-A4DA-6D3D0D7C49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8.xml><?xml version="1.0" encoding="utf-8"?>
<xdr:wsDr xmlns:xdr="http://schemas.openxmlformats.org/drawingml/2006/spreadsheetDrawing" xmlns:a="http://schemas.openxmlformats.org/drawingml/2006/main">
  <xdr:twoCellAnchor>
    <xdr:from>
      <xdr:col>1</xdr:col>
      <xdr:colOff>28575</xdr:colOff>
      <xdr:row>8</xdr:row>
      <xdr:rowOff>9525</xdr:rowOff>
    </xdr:from>
    <xdr:to>
      <xdr:col>8</xdr:col>
      <xdr:colOff>514350</xdr:colOff>
      <xdr:row>19</xdr:row>
      <xdr:rowOff>142875</xdr:rowOff>
    </xdr:to>
    <xdr:graphicFrame macro="">
      <xdr:nvGraphicFramePr>
        <xdr:cNvPr id="201729" name="Диаграмма 1">
          <a:extLst>
            <a:ext uri="{FF2B5EF4-FFF2-40B4-BE49-F238E27FC236}">
              <a16:creationId xmlns:a16="http://schemas.microsoft.com/office/drawing/2014/main" id="{0FC217A7-2CE0-4393-B5A1-3B5125CA1E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9.xml><?xml version="1.0" encoding="utf-8"?>
<xdr:wsDr xmlns:xdr="http://schemas.openxmlformats.org/drawingml/2006/spreadsheetDrawing" xmlns:a="http://schemas.openxmlformats.org/drawingml/2006/main">
  <xdr:twoCellAnchor>
    <xdr:from>
      <xdr:col>1</xdr:col>
      <xdr:colOff>28575</xdr:colOff>
      <xdr:row>8</xdr:row>
      <xdr:rowOff>9525</xdr:rowOff>
    </xdr:from>
    <xdr:to>
      <xdr:col>8</xdr:col>
      <xdr:colOff>514350</xdr:colOff>
      <xdr:row>18</xdr:row>
      <xdr:rowOff>152400</xdr:rowOff>
    </xdr:to>
    <xdr:graphicFrame macro="">
      <xdr:nvGraphicFramePr>
        <xdr:cNvPr id="203777" name="Диаграмма 1">
          <a:extLst>
            <a:ext uri="{FF2B5EF4-FFF2-40B4-BE49-F238E27FC236}">
              <a16:creationId xmlns:a16="http://schemas.microsoft.com/office/drawing/2014/main" id="{E75B5A58-CCAF-4F92-A83F-2BB3D5C06D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76200</xdr:colOff>
      <xdr:row>2</xdr:row>
      <xdr:rowOff>85725</xdr:rowOff>
    </xdr:from>
    <xdr:to>
      <xdr:col>18</xdr:col>
      <xdr:colOff>457200</xdr:colOff>
      <xdr:row>16</xdr:row>
      <xdr:rowOff>66675</xdr:rowOff>
    </xdr:to>
    <xdr:graphicFrame macro="">
      <xdr:nvGraphicFramePr>
        <xdr:cNvPr id="16386" name="Диаграмма 2">
          <a:extLst>
            <a:ext uri="{FF2B5EF4-FFF2-40B4-BE49-F238E27FC236}">
              <a16:creationId xmlns:a16="http://schemas.microsoft.com/office/drawing/2014/main" id="{FBD043D5-F0F5-4369-BD15-5F34E6E83D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0.xml><?xml version="1.0" encoding="utf-8"?>
<xdr:wsDr xmlns:xdr="http://schemas.openxmlformats.org/drawingml/2006/spreadsheetDrawing" xmlns:a="http://schemas.openxmlformats.org/drawingml/2006/main">
  <xdr:twoCellAnchor>
    <xdr:from>
      <xdr:col>1</xdr:col>
      <xdr:colOff>28575</xdr:colOff>
      <xdr:row>8</xdr:row>
      <xdr:rowOff>9525</xdr:rowOff>
    </xdr:from>
    <xdr:to>
      <xdr:col>8</xdr:col>
      <xdr:colOff>514350</xdr:colOff>
      <xdr:row>18</xdr:row>
      <xdr:rowOff>152400</xdr:rowOff>
    </xdr:to>
    <xdr:graphicFrame macro="">
      <xdr:nvGraphicFramePr>
        <xdr:cNvPr id="205825" name="Диаграмма 1">
          <a:extLst>
            <a:ext uri="{FF2B5EF4-FFF2-40B4-BE49-F238E27FC236}">
              <a16:creationId xmlns:a16="http://schemas.microsoft.com/office/drawing/2014/main" id="{69B3818C-06D4-4614-AABF-656749BB30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85725</xdr:colOff>
      <xdr:row>3</xdr:row>
      <xdr:rowOff>19050</xdr:rowOff>
    </xdr:from>
    <xdr:to>
      <xdr:col>14</xdr:col>
      <xdr:colOff>276225</xdr:colOff>
      <xdr:row>17</xdr:row>
      <xdr:rowOff>123825</xdr:rowOff>
    </xdr:to>
    <xdr:graphicFrame macro="">
      <xdr:nvGraphicFramePr>
        <xdr:cNvPr id="26625" name="Диаграмма 1">
          <a:extLst>
            <a:ext uri="{FF2B5EF4-FFF2-40B4-BE49-F238E27FC236}">
              <a16:creationId xmlns:a16="http://schemas.microsoft.com/office/drawing/2014/main" id="{E58F04E5-4E7F-40DD-B20B-F80F0E3AD1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9</xdr:col>
      <xdr:colOff>57150</xdr:colOff>
      <xdr:row>3</xdr:row>
      <xdr:rowOff>0</xdr:rowOff>
    </xdr:from>
    <xdr:to>
      <xdr:col>18</xdr:col>
      <xdr:colOff>142875</xdr:colOff>
      <xdr:row>17</xdr:row>
      <xdr:rowOff>57150</xdr:rowOff>
    </xdr:to>
    <xdr:graphicFrame macro="">
      <xdr:nvGraphicFramePr>
        <xdr:cNvPr id="13313" name="Диаграмма 1">
          <a:extLst>
            <a:ext uri="{FF2B5EF4-FFF2-40B4-BE49-F238E27FC236}">
              <a16:creationId xmlns:a16="http://schemas.microsoft.com/office/drawing/2014/main" id="{67874A43-AC69-4C32-8A8E-8C866A9EA7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66675</xdr:colOff>
      <xdr:row>3</xdr:row>
      <xdr:rowOff>0</xdr:rowOff>
    </xdr:from>
    <xdr:to>
      <xdr:col>16</xdr:col>
      <xdr:colOff>133350</xdr:colOff>
      <xdr:row>16</xdr:row>
      <xdr:rowOff>104775</xdr:rowOff>
    </xdr:to>
    <xdr:grpSp>
      <xdr:nvGrpSpPr>
        <xdr:cNvPr id="25620" name="Group 20">
          <a:extLst>
            <a:ext uri="{FF2B5EF4-FFF2-40B4-BE49-F238E27FC236}">
              <a16:creationId xmlns:a16="http://schemas.microsoft.com/office/drawing/2014/main" id="{3D3CA54E-4E04-4CDC-93A5-2437F642021F}"/>
            </a:ext>
          </a:extLst>
        </xdr:cNvPr>
        <xdr:cNvGrpSpPr>
          <a:grpSpLocks/>
        </xdr:cNvGrpSpPr>
      </xdr:nvGrpSpPr>
      <xdr:grpSpPr bwMode="auto">
        <a:xfrm>
          <a:off x="5448300" y="666750"/>
          <a:ext cx="4867275" cy="2381250"/>
          <a:chOff x="572" y="70"/>
          <a:chExt cx="511" cy="250"/>
        </a:xfrm>
      </xdr:grpSpPr>
      <xdr:graphicFrame macro="">
        <xdr:nvGraphicFramePr>
          <xdr:cNvPr id="25601" name="Диаграмма 1">
            <a:extLst>
              <a:ext uri="{FF2B5EF4-FFF2-40B4-BE49-F238E27FC236}">
                <a16:creationId xmlns:a16="http://schemas.microsoft.com/office/drawing/2014/main" id="{5FF141A6-7B02-489A-866F-1E9CABCEC5A2}"/>
              </a:ext>
            </a:extLst>
          </xdr:cNvPr>
          <xdr:cNvGraphicFramePr>
            <a:graphicFrameLocks/>
          </xdr:cNvGraphicFramePr>
        </xdr:nvGraphicFramePr>
        <xdr:xfrm>
          <a:off x="572" y="70"/>
          <a:ext cx="511" cy="25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5610" name="Rectangle 10">
            <a:extLst>
              <a:ext uri="{FF2B5EF4-FFF2-40B4-BE49-F238E27FC236}">
                <a16:creationId xmlns:a16="http://schemas.microsoft.com/office/drawing/2014/main" id="{289C2B7D-337D-419C-8A56-07891D110D27}"/>
              </a:ext>
            </a:extLst>
          </xdr:cNvPr>
          <xdr:cNvSpPr>
            <a:spLocks noChangeArrowheads="1"/>
          </xdr:cNvSpPr>
        </xdr:nvSpPr>
        <xdr:spPr bwMode="auto">
          <a:xfrm>
            <a:off x="708" y="125"/>
            <a:ext cx="169" cy="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ru-RU" sz="800" b="0" i="0" u="none" strike="noStrike" baseline="0">
                <a:solidFill>
                  <a:srgbClr val="000000"/>
                </a:solidFill>
                <a:latin typeface="Times New Roman"/>
                <a:cs typeface="Times New Roman"/>
              </a:rPr>
              <a:t>Beginning of mortgage crisis  </a:t>
            </a:r>
          </a:p>
        </xdr:txBody>
      </xdr:sp>
      <xdr:sp macro="" textlink="">
        <xdr:nvSpPr>
          <xdr:cNvPr id="25611" name="Rectangle 11">
            <a:extLst>
              <a:ext uri="{FF2B5EF4-FFF2-40B4-BE49-F238E27FC236}">
                <a16:creationId xmlns:a16="http://schemas.microsoft.com/office/drawing/2014/main" id="{FDC62B30-9A8D-4724-A716-1BF4618B475C}"/>
              </a:ext>
            </a:extLst>
          </xdr:cNvPr>
          <xdr:cNvSpPr>
            <a:spLocks noChangeArrowheads="1"/>
          </xdr:cNvSpPr>
        </xdr:nvSpPr>
        <xdr:spPr bwMode="auto">
          <a:xfrm>
            <a:off x="766" y="98"/>
            <a:ext cx="116"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ru-RU" sz="800" b="0" i="0" u="none" strike="noStrike" baseline="0">
                <a:solidFill>
                  <a:srgbClr val="000000"/>
                </a:solidFill>
                <a:latin typeface="Times New Roman"/>
                <a:cs typeface="Times New Roman"/>
              </a:rPr>
              <a:t>Liquidity squeeze</a:t>
            </a:r>
          </a:p>
        </xdr:txBody>
      </xdr:sp>
      <xdr:sp macro="" textlink="">
        <xdr:nvSpPr>
          <xdr:cNvPr id="25612" name="Rectangle 12">
            <a:extLst>
              <a:ext uri="{FF2B5EF4-FFF2-40B4-BE49-F238E27FC236}">
                <a16:creationId xmlns:a16="http://schemas.microsoft.com/office/drawing/2014/main" id="{238E5635-B77F-4F70-AEA3-1AB2455FBA08}"/>
              </a:ext>
            </a:extLst>
          </xdr:cNvPr>
          <xdr:cNvSpPr>
            <a:spLocks noChangeArrowheads="1"/>
          </xdr:cNvSpPr>
        </xdr:nvSpPr>
        <xdr:spPr bwMode="auto">
          <a:xfrm>
            <a:off x="791" y="83"/>
            <a:ext cx="174" cy="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ru-RU" sz="800" b="0" i="0" u="none" strike="noStrike" baseline="0">
                <a:solidFill>
                  <a:srgbClr val="000000"/>
                </a:solidFill>
                <a:latin typeface="Times New Roman"/>
                <a:cs typeface="Times New Roman"/>
              </a:rPr>
              <a:t>Decrease of credit rating</a:t>
            </a:r>
          </a:p>
        </xdr:txBody>
      </xdr:sp>
      <xdr:sp macro="" textlink="">
        <xdr:nvSpPr>
          <xdr:cNvPr id="25613" name="Line 13">
            <a:extLst>
              <a:ext uri="{FF2B5EF4-FFF2-40B4-BE49-F238E27FC236}">
                <a16:creationId xmlns:a16="http://schemas.microsoft.com/office/drawing/2014/main" id="{50A4798E-D90F-4C29-8BEF-ACB8613CF8BD}"/>
              </a:ext>
            </a:extLst>
          </xdr:cNvPr>
          <xdr:cNvSpPr>
            <a:spLocks noChangeShapeType="1"/>
          </xdr:cNvSpPr>
        </xdr:nvSpPr>
        <xdr:spPr bwMode="auto">
          <a:xfrm>
            <a:off x="854" y="131"/>
            <a:ext cx="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5615" name="Line 15">
            <a:extLst>
              <a:ext uri="{FF2B5EF4-FFF2-40B4-BE49-F238E27FC236}">
                <a16:creationId xmlns:a16="http://schemas.microsoft.com/office/drawing/2014/main" id="{84CEE017-A228-4EDB-B5F3-301CA4B70236}"/>
              </a:ext>
            </a:extLst>
          </xdr:cNvPr>
          <xdr:cNvSpPr>
            <a:spLocks noChangeShapeType="1"/>
          </xdr:cNvSpPr>
        </xdr:nvSpPr>
        <xdr:spPr bwMode="auto">
          <a:xfrm>
            <a:off x="875" y="108"/>
            <a:ext cx="4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wsDr>
</file>

<file path=xl/drawings/drawing15.xml><?xml version="1.0" encoding="utf-8"?>
<c:userShapes xmlns:c="http://schemas.openxmlformats.org/drawingml/2006/chart">
  <cdr:relSizeAnchor xmlns:cdr="http://schemas.openxmlformats.org/drawingml/2006/chartDrawing">
    <cdr:from>
      <cdr:x>0.74021</cdr:x>
      <cdr:y>0.11546</cdr:y>
    </cdr:from>
    <cdr:to>
      <cdr:x>0.80542</cdr:x>
      <cdr:y>0.11546</cdr:y>
    </cdr:to>
    <cdr:sp macro="" textlink="">
      <cdr:nvSpPr>
        <cdr:cNvPr id="27650" name="Line 2">
          <a:extLst xmlns:a="http://schemas.openxmlformats.org/drawingml/2006/main">
            <a:ext uri="{FF2B5EF4-FFF2-40B4-BE49-F238E27FC236}">
              <a16:creationId xmlns:a16="http://schemas.microsoft.com/office/drawing/2014/main" id="{8001EA7D-694C-4931-BA95-FB947F798E35}"/>
            </a:ext>
          </a:extLst>
        </cdr:cNvPr>
        <cdr:cNvSpPr>
          <a:spLocks xmlns:a="http://schemas.openxmlformats.org/drawingml/2006/main" noChangeShapeType="1"/>
        </cdr:cNvSpPr>
      </cdr:nvSpPr>
      <cdr:spPr bwMode="auto">
        <a:xfrm xmlns:a="http://schemas.openxmlformats.org/drawingml/2006/main">
          <a:off x="3613055" y="279205"/>
          <a:ext cx="317973"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sp>
  </cdr:relSizeAnchor>
</c:userShapes>
</file>

<file path=xl/drawings/drawing16.xml><?xml version="1.0" encoding="utf-8"?>
<xdr:wsDr xmlns:xdr="http://schemas.openxmlformats.org/drawingml/2006/spreadsheetDrawing" xmlns:a="http://schemas.openxmlformats.org/drawingml/2006/main">
  <xdr:twoCellAnchor>
    <xdr:from>
      <xdr:col>32</xdr:col>
      <xdr:colOff>523875</xdr:colOff>
      <xdr:row>0</xdr:row>
      <xdr:rowOff>0</xdr:rowOff>
    </xdr:from>
    <xdr:to>
      <xdr:col>42</xdr:col>
      <xdr:colOff>133350</xdr:colOff>
      <xdr:row>0</xdr:row>
      <xdr:rowOff>0</xdr:rowOff>
    </xdr:to>
    <xdr:graphicFrame macro="">
      <xdr:nvGraphicFramePr>
        <xdr:cNvPr id="11274" name="Диаграмма 10">
          <a:extLst>
            <a:ext uri="{FF2B5EF4-FFF2-40B4-BE49-F238E27FC236}">
              <a16:creationId xmlns:a16="http://schemas.microsoft.com/office/drawing/2014/main" id="{CAE18D10-1656-4F71-B0D1-8B7DD21930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32</xdr:col>
      <xdr:colOff>428625</xdr:colOff>
      <xdr:row>0</xdr:row>
      <xdr:rowOff>0</xdr:rowOff>
    </xdr:from>
    <xdr:to>
      <xdr:col>41</xdr:col>
      <xdr:colOff>133350</xdr:colOff>
      <xdr:row>0</xdr:row>
      <xdr:rowOff>0</xdr:rowOff>
    </xdr:to>
    <xdr:pic>
      <xdr:nvPicPr>
        <xdr:cNvPr id="11276" name="Picture 12">
          <a:extLst>
            <a:ext uri="{FF2B5EF4-FFF2-40B4-BE49-F238E27FC236}">
              <a16:creationId xmlns:a16="http://schemas.microsoft.com/office/drawing/2014/main" id="{2AB3C8E5-286A-47BB-A1A6-68BC883D0D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135725" y="0"/>
          <a:ext cx="4505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13</xdr:row>
      <xdr:rowOff>0</xdr:rowOff>
    </xdr:from>
    <xdr:to>
      <xdr:col>6</xdr:col>
      <xdr:colOff>457200</xdr:colOff>
      <xdr:row>32</xdr:row>
      <xdr:rowOff>123825</xdr:rowOff>
    </xdr:to>
    <xdr:graphicFrame macro="">
      <xdr:nvGraphicFramePr>
        <xdr:cNvPr id="11282" name="Диаграмма 18">
          <a:extLst>
            <a:ext uri="{FF2B5EF4-FFF2-40B4-BE49-F238E27FC236}">
              <a16:creationId xmlns:a16="http://schemas.microsoft.com/office/drawing/2014/main" id="{BF23120E-C271-4AB8-8211-DF2A888D4F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0.50049</cdr:x>
      <cdr:y>0.5148</cdr:y>
    </cdr:from>
    <cdr:to>
      <cdr:x>0.52498</cdr:x>
      <cdr:y>0.57253</cdr:y>
    </cdr:to>
    <cdr:sp macro="" textlink="">
      <cdr:nvSpPr>
        <cdr:cNvPr id="200705" name="Text Box 1">
          <a:extLst xmlns:a="http://schemas.openxmlformats.org/drawingml/2006/main">
            <a:ext uri="{FF2B5EF4-FFF2-40B4-BE49-F238E27FC236}">
              <a16:creationId xmlns:a16="http://schemas.microsoft.com/office/drawing/2014/main" id="{2D969CAA-8D30-42F1-99D8-02A23B392F4C}"/>
            </a:ext>
          </a:extLst>
        </cdr:cNvPr>
        <cdr:cNvSpPr txBox="1">
          <a:spLocks xmlns:a="http://schemas.openxmlformats.org/drawingml/2006/main" noChangeArrowheads="1"/>
        </cdr:cNvSpPr>
      </cdr:nvSpPr>
      <cdr:spPr bwMode="auto">
        <a:xfrm xmlns:a="http://schemas.openxmlformats.org/drawingml/2006/main">
          <a:off x="2348621" y="1655636"/>
          <a:ext cx="114776" cy="18532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ru-RU" sz="1000" b="0" i="0" u="none" strike="noStrike" baseline="0">
              <a:solidFill>
                <a:srgbClr val="000000"/>
              </a:solidFill>
              <a:latin typeface="Arial Cyr"/>
              <a:cs typeface="Arial Cyr"/>
            </a:rPr>
            <a:t>,</a:t>
          </a:r>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47625</xdr:colOff>
      <xdr:row>12</xdr:row>
      <xdr:rowOff>57150</xdr:rowOff>
    </xdr:from>
    <xdr:to>
      <xdr:col>9</xdr:col>
      <xdr:colOff>209550</xdr:colOff>
      <xdr:row>26</xdr:row>
      <xdr:rowOff>28575</xdr:rowOff>
    </xdr:to>
    <xdr:graphicFrame macro="">
      <xdr:nvGraphicFramePr>
        <xdr:cNvPr id="10273" name="Диаграмма 33">
          <a:extLst>
            <a:ext uri="{FF2B5EF4-FFF2-40B4-BE49-F238E27FC236}">
              <a16:creationId xmlns:a16="http://schemas.microsoft.com/office/drawing/2014/main" id="{D946A3FD-CF4B-46E6-BAB4-AE1245EBC1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13</xdr:row>
      <xdr:rowOff>9525</xdr:rowOff>
    </xdr:from>
    <xdr:to>
      <xdr:col>6</xdr:col>
      <xdr:colOff>361950</xdr:colOff>
      <xdr:row>23</xdr:row>
      <xdr:rowOff>104775</xdr:rowOff>
    </xdr:to>
    <xdr:graphicFrame macro="">
      <xdr:nvGraphicFramePr>
        <xdr:cNvPr id="40961" name="Chart 1">
          <a:extLst>
            <a:ext uri="{FF2B5EF4-FFF2-40B4-BE49-F238E27FC236}">
              <a16:creationId xmlns:a16="http://schemas.microsoft.com/office/drawing/2014/main" id="{15AB0A62-AD0C-4B9E-89CD-3DFDEBE2AF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14</xdr:row>
      <xdr:rowOff>152400</xdr:rowOff>
    </xdr:from>
    <xdr:to>
      <xdr:col>6</xdr:col>
      <xdr:colOff>333375</xdr:colOff>
      <xdr:row>30</xdr:row>
      <xdr:rowOff>123825</xdr:rowOff>
    </xdr:to>
    <xdr:graphicFrame macro="">
      <xdr:nvGraphicFramePr>
        <xdr:cNvPr id="19457" name="Диаграмма 1">
          <a:extLst>
            <a:ext uri="{FF2B5EF4-FFF2-40B4-BE49-F238E27FC236}">
              <a16:creationId xmlns:a16="http://schemas.microsoft.com/office/drawing/2014/main" id="{15861B2C-EF20-46EB-9343-E7E667D8AE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600075</xdr:colOff>
      <xdr:row>13</xdr:row>
      <xdr:rowOff>9525</xdr:rowOff>
    </xdr:from>
    <xdr:to>
      <xdr:col>4</xdr:col>
      <xdr:colOff>323850</xdr:colOff>
      <xdr:row>26</xdr:row>
      <xdr:rowOff>123825</xdr:rowOff>
    </xdr:to>
    <xdr:graphicFrame macro="">
      <xdr:nvGraphicFramePr>
        <xdr:cNvPr id="43009" name="Chart 1">
          <a:extLst>
            <a:ext uri="{FF2B5EF4-FFF2-40B4-BE49-F238E27FC236}">
              <a16:creationId xmlns:a16="http://schemas.microsoft.com/office/drawing/2014/main" id="{19C4A0D3-32FC-4325-9CB3-96E1CCD223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9525</xdr:colOff>
      <xdr:row>11</xdr:row>
      <xdr:rowOff>9525</xdr:rowOff>
    </xdr:from>
    <xdr:to>
      <xdr:col>3</xdr:col>
      <xdr:colOff>409575</xdr:colOff>
      <xdr:row>23</xdr:row>
      <xdr:rowOff>123825</xdr:rowOff>
    </xdr:to>
    <xdr:graphicFrame macro="">
      <xdr:nvGraphicFramePr>
        <xdr:cNvPr id="79873" name="Chart 3">
          <a:extLst>
            <a:ext uri="{FF2B5EF4-FFF2-40B4-BE49-F238E27FC236}">
              <a16:creationId xmlns:a16="http://schemas.microsoft.com/office/drawing/2014/main" id="{E833C4E8-DA48-43C1-A9A4-601A966C6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9525</xdr:colOff>
      <xdr:row>15</xdr:row>
      <xdr:rowOff>28575</xdr:rowOff>
    </xdr:from>
    <xdr:to>
      <xdr:col>5</xdr:col>
      <xdr:colOff>485775</xdr:colOff>
      <xdr:row>28</xdr:row>
      <xdr:rowOff>57150</xdr:rowOff>
    </xdr:to>
    <xdr:graphicFrame macro="">
      <xdr:nvGraphicFramePr>
        <xdr:cNvPr id="45057" name="Chart 2">
          <a:extLst>
            <a:ext uri="{FF2B5EF4-FFF2-40B4-BE49-F238E27FC236}">
              <a16:creationId xmlns:a16="http://schemas.microsoft.com/office/drawing/2014/main" id="{0C0BD677-4C57-4FFB-88A5-5BF2776555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19050</xdr:colOff>
      <xdr:row>18</xdr:row>
      <xdr:rowOff>0</xdr:rowOff>
    </xdr:from>
    <xdr:to>
      <xdr:col>4</xdr:col>
      <xdr:colOff>323850</xdr:colOff>
      <xdr:row>32</xdr:row>
      <xdr:rowOff>123825</xdr:rowOff>
    </xdr:to>
    <xdr:graphicFrame macro="">
      <xdr:nvGraphicFramePr>
        <xdr:cNvPr id="47105" name="Chart 2">
          <a:extLst>
            <a:ext uri="{FF2B5EF4-FFF2-40B4-BE49-F238E27FC236}">
              <a16:creationId xmlns:a16="http://schemas.microsoft.com/office/drawing/2014/main" id="{D21EC89D-0B09-4817-9656-D2AA174318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17</xdr:row>
      <xdr:rowOff>152400</xdr:rowOff>
    </xdr:from>
    <xdr:to>
      <xdr:col>7</xdr:col>
      <xdr:colOff>990600</xdr:colOff>
      <xdr:row>32</xdr:row>
      <xdr:rowOff>142875</xdr:rowOff>
    </xdr:to>
    <xdr:graphicFrame macro="">
      <xdr:nvGraphicFramePr>
        <xdr:cNvPr id="47106" name="Chart 3">
          <a:extLst>
            <a:ext uri="{FF2B5EF4-FFF2-40B4-BE49-F238E27FC236}">
              <a16:creationId xmlns:a16="http://schemas.microsoft.com/office/drawing/2014/main" id="{E6D4E99F-6A4C-42F1-9C0B-B11BA7428F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13</xdr:row>
      <xdr:rowOff>19050</xdr:rowOff>
    </xdr:from>
    <xdr:to>
      <xdr:col>4</xdr:col>
      <xdr:colOff>923925</xdr:colOff>
      <xdr:row>25</xdr:row>
      <xdr:rowOff>95250</xdr:rowOff>
    </xdr:to>
    <xdr:graphicFrame macro="">
      <xdr:nvGraphicFramePr>
        <xdr:cNvPr id="50177" name="Chart 1">
          <a:extLst>
            <a:ext uri="{FF2B5EF4-FFF2-40B4-BE49-F238E27FC236}">
              <a16:creationId xmlns:a16="http://schemas.microsoft.com/office/drawing/2014/main" id="{200DE928-6923-477C-BFE0-AA3A0ADC9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66675</xdr:colOff>
      <xdr:row>17</xdr:row>
      <xdr:rowOff>9525</xdr:rowOff>
    </xdr:from>
    <xdr:to>
      <xdr:col>2</xdr:col>
      <xdr:colOff>409575</xdr:colOff>
      <xdr:row>28</xdr:row>
      <xdr:rowOff>47625</xdr:rowOff>
    </xdr:to>
    <xdr:graphicFrame macro="">
      <xdr:nvGraphicFramePr>
        <xdr:cNvPr id="120833" name="Диаграмма 1">
          <a:extLst>
            <a:ext uri="{FF2B5EF4-FFF2-40B4-BE49-F238E27FC236}">
              <a16:creationId xmlns:a16="http://schemas.microsoft.com/office/drawing/2014/main" id="{94BCCA43-4912-4F43-845B-39D48C8A1B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571500</xdr:colOff>
      <xdr:row>17</xdr:row>
      <xdr:rowOff>9525</xdr:rowOff>
    </xdr:from>
    <xdr:to>
      <xdr:col>7</xdr:col>
      <xdr:colOff>238125</xdr:colOff>
      <xdr:row>28</xdr:row>
      <xdr:rowOff>19050</xdr:rowOff>
    </xdr:to>
    <xdr:graphicFrame macro="">
      <xdr:nvGraphicFramePr>
        <xdr:cNvPr id="120834" name="Диаграмма 2">
          <a:extLst>
            <a:ext uri="{FF2B5EF4-FFF2-40B4-BE49-F238E27FC236}">
              <a16:creationId xmlns:a16="http://schemas.microsoft.com/office/drawing/2014/main" id="{1325D248-8ACA-4931-8D89-73BFB13190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6</xdr:col>
      <xdr:colOff>0</xdr:colOff>
      <xdr:row>3</xdr:row>
      <xdr:rowOff>152400</xdr:rowOff>
    </xdr:from>
    <xdr:to>
      <xdr:col>9</xdr:col>
      <xdr:colOff>504825</xdr:colOff>
      <xdr:row>8</xdr:row>
      <xdr:rowOff>142875</xdr:rowOff>
    </xdr:to>
    <xdr:sp macro="" textlink="">
      <xdr:nvSpPr>
        <xdr:cNvPr id="53249" name="Arc 1">
          <a:extLst>
            <a:ext uri="{FF2B5EF4-FFF2-40B4-BE49-F238E27FC236}">
              <a16:creationId xmlns:a16="http://schemas.microsoft.com/office/drawing/2014/main" id="{A0F74FCD-D6A3-4B6B-8B2A-DFE772DBCBE1}"/>
            </a:ext>
          </a:extLst>
        </xdr:cNvPr>
        <xdr:cNvSpPr>
          <a:spLocks/>
        </xdr:cNvSpPr>
      </xdr:nvSpPr>
      <xdr:spPr bwMode="auto">
        <a:xfrm flipH="1" flipV="1">
          <a:off x="4914900" y="647700"/>
          <a:ext cx="2333625" cy="847725"/>
        </a:xfrm>
        <a:custGeom>
          <a:avLst/>
          <a:gdLst>
            <a:gd name="G0" fmla="+- 0 0 0"/>
            <a:gd name="G1" fmla="+- 21600 0 0"/>
            <a:gd name="G2" fmla="+- 21600 0 0"/>
            <a:gd name="T0" fmla="*/ 0 w 21600"/>
            <a:gd name="T1" fmla="*/ 0 h 21600"/>
            <a:gd name="T2" fmla="*/ 21600 w 21600"/>
            <a:gd name="T3" fmla="*/ 21600 h 21600"/>
            <a:gd name="T4" fmla="*/ 0 w 21600"/>
            <a:gd name="T5" fmla="*/ 21600 h 21600"/>
          </a:gdLst>
          <a:ahLst/>
          <a:cxnLst>
            <a:cxn ang="0">
              <a:pos x="T0" y="T1"/>
            </a:cxn>
            <a:cxn ang="0">
              <a:pos x="T2" y="T3"/>
            </a:cxn>
            <a:cxn ang="0">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9525</xdr:colOff>
      <xdr:row>3</xdr:row>
      <xdr:rowOff>28575</xdr:rowOff>
    </xdr:from>
    <xdr:to>
      <xdr:col>10</xdr:col>
      <xdr:colOff>552450</xdr:colOff>
      <xdr:row>15</xdr:row>
      <xdr:rowOff>152400</xdr:rowOff>
    </xdr:to>
    <xdr:graphicFrame macro="">
      <xdr:nvGraphicFramePr>
        <xdr:cNvPr id="53250" name="Chart 1">
          <a:extLst>
            <a:ext uri="{FF2B5EF4-FFF2-40B4-BE49-F238E27FC236}">
              <a16:creationId xmlns:a16="http://schemas.microsoft.com/office/drawing/2014/main" id="{84A276E7-5CE4-42C5-B083-90DD0B0152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600075</xdr:colOff>
      <xdr:row>3</xdr:row>
      <xdr:rowOff>152400</xdr:rowOff>
    </xdr:from>
    <xdr:to>
      <xdr:col>9</xdr:col>
      <xdr:colOff>552450</xdr:colOff>
      <xdr:row>8</xdr:row>
      <xdr:rowOff>114300</xdr:rowOff>
    </xdr:to>
    <xdr:sp macro="" textlink="">
      <xdr:nvSpPr>
        <xdr:cNvPr id="53251" name="Arc 3">
          <a:extLst>
            <a:ext uri="{FF2B5EF4-FFF2-40B4-BE49-F238E27FC236}">
              <a16:creationId xmlns:a16="http://schemas.microsoft.com/office/drawing/2014/main" id="{C180FE91-AADA-4DBC-9CA4-E77F10F7FA22}"/>
            </a:ext>
          </a:extLst>
        </xdr:cNvPr>
        <xdr:cNvSpPr>
          <a:spLocks/>
        </xdr:cNvSpPr>
      </xdr:nvSpPr>
      <xdr:spPr bwMode="auto">
        <a:xfrm flipH="1" flipV="1">
          <a:off x="4905375" y="647700"/>
          <a:ext cx="2390775" cy="819150"/>
        </a:xfrm>
        <a:custGeom>
          <a:avLst/>
          <a:gdLst>
            <a:gd name="G0" fmla="+- 0 0 0"/>
            <a:gd name="G1" fmla="+- 21600 0 0"/>
            <a:gd name="G2" fmla="+- 21600 0 0"/>
            <a:gd name="T0" fmla="*/ 0 w 21600"/>
            <a:gd name="T1" fmla="*/ 0 h 21600"/>
            <a:gd name="T2" fmla="*/ 21600 w 21600"/>
            <a:gd name="T3" fmla="*/ 21600 h 21600"/>
            <a:gd name="T4" fmla="*/ 0 w 21600"/>
            <a:gd name="T5" fmla="*/ 21600 h 21600"/>
          </a:gdLst>
          <a:ahLst/>
          <a:cxnLst>
            <a:cxn ang="0">
              <a:pos x="T0" y="T1"/>
            </a:cxn>
            <a:cxn ang="0">
              <a:pos x="T2" y="T3"/>
            </a:cxn>
            <a:cxn ang="0">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13</xdr:row>
      <xdr:rowOff>19050</xdr:rowOff>
    </xdr:from>
    <xdr:to>
      <xdr:col>4</xdr:col>
      <xdr:colOff>47625</xdr:colOff>
      <xdr:row>24</xdr:row>
      <xdr:rowOff>66675</xdr:rowOff>
    </xdr:to>
    <xdr:graphicFrame macro="">
      <xdr:nvGraphicFramePr>
        <xdr:cNvPr id="55297" name="Диаграмма 1">
          <a:extLst>
            <a:ext uri="{FF2B5EF4-FFF2-40B4-BE49-F238E27FC236}">
              <a16:creationId xmlns:a16="http://schemas.microsoft.com/office/drawing/2014/main" id="{84AD6339-8F38-44F3-A738-8172EA62E8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9525</xdr:colOff>
      <xdr:row>13</xdr:row>
      <xdr:rowOff>0</xdr:rowOff>
    </xdr:from>
    <xdr:to>
      <xdr:col>4</xdr:col>
      <xdr:colOff>314325</xdr:colOff>
      <xdr:row>27</xdr:row>
      <xdr:rowOff>142875</xdr:rowOff>
    </xdr:to>
    <xdr:graphicFrame macro="">
      <xdr:nvGraphicFramePr>
        <xdr:cNvPr id="56321" name="Chart 1">
          <a:extLst>
            <a:ext uri="{FF2B5EF4-FFF2-40B4-BE49-F238E27FC236}">
              <a16:creationId xmlns:a16="http://schemas.microsoft.com/office/drawing/2014/main" id="{8420EA5D-DBB8-4AC9-919A-19BA3E6F43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9525</xdr:colOff>
      <xdr:row>3</xdr:row>
      <xdr:rowOff>9525</xdr:rowOff>
    </xdr:from>
    <xdr:to>
      <xdr:col>13</xdr:col>
      <xdr:colOff>247650</xdr:colOff>
      <xdr:row>13</xdr:row>
      <xdr:rowOff>9525</xdr:rowOff>
    </xdr:to>
    <xdr:graphicFrame macro="">
      <xdr:nvGraphicFramePr>
        <xdr:cNvPr id="58369" name="Chart 1">
          <a:extLst>
            <a:ext uri="{FF2B5EF4-FFF2-40B4-BE49-F238E27FC236}">
              <a16:creationId xmlns:a16="http://schemas.microsoft.com/office/drawing/2014/main" id="{77952E82-9AD2-4950-995C-0780E15DC3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600075</xdr:colOff>
      <xdr:row>15</xdr:row>
      <xdr:rowOff>9525</xdr:rowOff>
    </xdr:from>
    <xdr:to>
      <xdr:col>9</xdr:col>
      <xdr:colOff>371475</xdr:colOff>
      <xdr:row>30</xdr:row>
      <xdr:rowOff>28575</xdr:rowOff>
    </xdr:to>
    <xdr:graphicFrame macro="">
      <xdr:nvGraphicFramePr>
        <xdr:cNvPr id="20482" name="Диаграмма 2">
          <a:extLst>
            <a:ext uri="{FF2B5EF4-FFF2-40B4-BE49-F238E27FC236}">
              <a16:creationId xmlns:a16="http://schemas.microsoft.com/office/drawing/2014/main" id="{163E05F7-BCA5-42CE-B0FB-F9BB9E361D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28575</xdr:colOff>
      <xdr:row>11</xdr:row>
      <xdr:rowOff>9525</xdr:rowOff>
    </xdr:from>
    <xdr:to>
      <xdr:col>6</xdr:col>
      <xdr:colOff>19050</xdr:colOff>
      <xdr:row>24</xdr:row>
      <xdr:rowOff>9525</xdr:rowOff>
    </xdr:to>
    <xdr:graphicFrame macro="">
      <xdr:nvGraphicFramePr>
        <xdr:cNvPr id="60417" name="Диаграмма 1">
          <a:extLst>
            <a:ext uri="{FF2B5EF4-FFF2-40B4-BE49-F238E27FC236}">
              <a16:creationId xmlns:a16="http://schemas.microsoft.com/office/drawing/2014/main" id="{C401EA08-1EBC-445F-B663-F93A1534F7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9525</xdr:colOff>
      <xdr:row>11</xdr:row>
      <xdr:rowOff>0</xdr:rowOff>
    </xdr:from>
    <xdr:to>
      <xdr:col>1</xdr:col>
      <xdr:colOff>3733800</xdr:colOff>
      <xdr:row>24</xdr:row>
      <xdr:rowOff>123825</xdr:rowOff>
    </xdr:to>
    <xdr:graphicFrame macro="">
      <xdr:nvGraphicFramePr>
        <xdr:cNvPr id="61441" name="Диаграмма 1">
          <a:extLst>
            <a:ext uri="{FF2B5EF4-FFF2-40B4-BE49-F238E27FC236}">
              <a16:creationId xmlns:a16="http://schemas.microsoft.com/office/drawing/2014/main" id="{CB0C3A13-0E57-40E0-A8EB-16D192818E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9525</xdr:colOff>
      <xdr:row>9</xdr:row>
      <xdr:rowOff>9525</xdr:rowOff>
    </xdr:from>
    <xdr:to>
      <xdr:col>6</xdr:col>
      <xdr:colOff>38100</xdr:colOff>
      <xdr:row>21</xdr:row>
      <xdr:rowOff>66675</xdr:rowOff>
    </xdr:to>
    <xdr:graphicFrame macro="">
      <xdr:nvGraphicFramePr>
        <xdr:cNvPr id="62465" name="Диаграмма 1">
          <a:extLst>
            <a:ext uri="{FF2B5EF4-FFF2-40B4-BE49-F238E27FC236}">
              <a16:creationId xmlns:a16="http://schemas.microsoft.com/office/drawing/2014/main" id="{D274F849-97A6-4AD6-8C32-8EDA39AFF6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9525</xdr:colOff>
      <xdr:row>12</xdr:row>
      <xdr:rowOff>142875</xdr:rowOff>
    </xdr:from>
    <xdr:to>
      <xdr:col>5</xdr:col>
      <xdr:colOff>581025</xdr:colOff>
      <xdr:row>27</xdr:row>
      <xdr:rowOff>19050</xdr:rowOff>
    </xdr:to>
    <xdr:graphicFrame macro="">
      <xdr:nvGraphicFramePr>
        <xdr:cNvPr id="63489" name="Диаграмма 1">
          <a:extLst>
            <a:ext uri="{FF2B5EF4-FFF2-40B4-BE49-F238E27FC236}">
              <a16:creationId xmlns:a16="http://schemas.microsoft.com/office/drawing/2014/main" id="{936F9BAF-B274-4193-A140-6F44301C1D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xdr:col>
      <xdr:colOff>9525</xdr:colOff>
      <xdr:row>15</xdr:row>
      <xdr:rowOff>0</xdr:rowOff>
    </xdr:from>
    <xdr:to>
      <xdr:col>5</xdr:col>
      <xdr:colOff>419100</xdr:colOff>
      <xdr:row>33</xdr:row>
      <xdr:rowOff>28575</xdr:rowOff>
    </xdr:to>
    <xdr:graphicFrame macro="">
      <xdr:nvGraphicFramePr>
        <xdr:cNvPr id="64513" name="Chart 1">
          <a:extLst>
            <a:ext uri="{FF2B5EF4-FFF2-40B4-BE49-F238E27FC236}">
              <a16:creationId xmlns:a16="http://schemas.microsoft.com/office/drawing/2014/main" id="{69B0B2CB-7999-4C90-85C2-22E9234D17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9525</xdr:colOff>
      <xdr:row>15</xdr:row>
      <xdr:rowOff>19050</xdr:rowOff>
    </xdr:from>
    <xdr:to>
      <xdr:col>7</xdr:col>
      <xdr:colOff>476250</xdr:colOff>
      <xdr:row>30</xdr:row>
      <xdr:rowOff>76200</xdr:rowOff>
    </xdr:to>
    <xdr:graphicFrame macro="">
      <xdr:nvGraphicFramePr>
        <xdr:cNvPr id="90113" name="Диаграмма 1">
          <a:extLst>
            <a:ext uri="{FF2B5EF4-FFF2-40B4-BE49-F238E27FC236}">
              <a16:creationId xmlns:a16="http://schemas.microsoft.com/office/drawing/2014/main" id="{4A66EB5A-6861-4C71-903B-90492BB64B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xdr:col>
      <xdr:colOff>28575</xdr:colOff>
      <xdr:row>18</xdr:row>
      <xdr:rowOff>104775</xdr:rowOff>
    </xdr:from>
    <xdr:to>
      <xdr:col>7</xdr:col>
      <xdr:colOff>228600</xdr:colOff>
      <xdr:row>34</xdr:row>
      <xdr:rowOff>123825</xdr:rowOff>
    </xdr:to>
    <xdr:graphicFrame macro="">
      <xdr:nvGraphicFramePr>
        <xdr:cNvPr id="91137" name="Диаграмма 1">
          <a:extLst>
            <a:ext uri="{FF2B5EF4-FFF2-40B4-BE49-F238E27FC236}">
              <a16:creationId xmlns:a16="http://schemas.microsoft.com/office/drawing/2014/main" id="{5B238013-A6A0-4C98-ABBD-91C3AD232A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xdr:col>
      <xdr:colOff>28575</xdr:colOff>
      <xdr:row>17</xdr:row>
      <xdr:rowOff>38100</xdr:rowOff>
    </xdr:from>
    <xdr:to>
      <xdr:col>7</xdr:col>
      <xdr:colOff>114300</xdr:colOff>
      <xdr:row>34</xdr:row>
      <xdr:rowOff>152400</xdr:rowOff>
    </xdr:to>
    <xdr:graphicFrame macro="">
      <xdr:nvGraphicFramePr>
        <xdr:cNvPr id="92161" name="Диаграмма 1">
          <a:extLst>
            <a:ext uri="{FF2B5EF4-FFF2-40B4-BE49-F238E27FC236}">
              <a16:creationId xmlns:a16="http://schemas.microsoft.com/office/drawing/2014/main" id="{F8A09EFE-38CF-4B1B-9BD8-47130A04EF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xdr:col>
      <xdr:colOff>19050</xdr:colOff>
      <xdr:row>11</xdr:row>
      <xdr:rowOff>9525</xdr:rowOff>
    </xdr:from>
    <xdr:to>
      <xdr:col>4</xdr:col>
      <xdr:colOff>428625</xdr:colOff>
      <xdr:row>22</xdr:row>
      <xdr:rowOff>152400</xdr:rowOff>
    </xdr:to>
    <xdr:graphicFrame macro="">
      <xdr:nvGraphicFramePr>
        <xdr:cNvPr id="66561" name="Chart 1">
          <a:extLst>
            <a:ext uri="{FF2B5EF4-FFF2-40B4-BE49-F238E27FC236}">
              <a16:creationId xmlns:a16="http://schemas.microsoft.com/office/drawing/2014/main" id="{DF82C391-D43E-4CA6-B63A-30E1D96627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1</xdr:col>
      <xdr:colOff>9525</xdr:colOff>
      <xdr:row>43</xdr:row>
      <xdr:rowOff>0</xdr:rowOff>
    </xdr:from>
    <xdr:to>
      <xdr:col>6</xdr:col>
      <xdr:colOff>514350</xdr:colOff>
      <xdr:row>43</xdr:row>
      <xdr:rowOff>0</xdr:rowOff>
    </xdr:to>
    <xdr:graphicFrame macro="">
      <xdr:nvGraphicFramePr>
        <xdr:cNvPr id="68609" name="Chart 1">
          <a:extLst>
            <a:ext uri="{FF2B5EF4-FFF2-40B4-BE49-F238E27FC236}">
              <a16:creationId xmlns:a16="http://schemas.microsoft.com/office/drawing/2014/main" id="{86595855-FB1B-4322-B7E5-F647471959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85725</xdr:colOff>
      <xdr:row>43</xdr:row>
      <xdr:rowOff>0</xdr:rowOff>
    </xdr:from>
    <xdr:to>
      <xdr:col>14</xdr:col>
      <xdr:colOff>19050</xdr:colOff>
      <xdr:row>43</xdr:row>
      <xdr:rowOff>0</xdr:rowOff>
    </xdr:to>
    <xdr:graphicFrame macro="">
      <xdr:nvGraphicFramePr>
        <xdr:cNvPr id="68610" name="Chart 2">
          <a:extLst>
            <a:ext uri="{FF2B5EF4-FFF2-40B4-BE49-F238E27FC236}">
              <a16:creationId xmlns:a16="http://schemas.microsoft.com/office/drawing/2014/main" id="{50A4E4F9-7F1B-4D73-BBBA-32806F0EAD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12</xdr:row>
      <xdr:rowOff>9525</xdr:rowOff>
    </xdr:from>
    <xdr:to>
      <xdr:col>6</xdr:col>
      <xdr:colOff>476250</xdr:colOff>
      <xdr:row>25</xdr:row>
      <xdr:rowOff>57150</xdr:rowOff>
    </xdr:to>
    <xdr:graphicFrame macro="">
      <xdr:nvGraphicFramePr>
        <xdr:cNvPr id="68611" name="Диаграмма 3">
          <a:extLst>
            <a:ext uri="{FF2B5EF4-FFF2-40B4-BE49-F238E27FC236}">
              <a16:creationId xmlns:a16="http://schemas.microsoft.com/office/drawing/2014/main" id="{F74B33BF-18C3-4131-9A94-AD5D9CF0A4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114300</xdr:colOff>
      <xdr:row>43</xdr:row>
      <xdr:rowOff>0</xdr:rowOff>
    </xdr:from>
    <xdr:to>
      <xdr:col>17</xdr:col>
      <xdr:colOff>19050</xdr:colOff>
      <xdr:row>43</xdr:row>
      <xdr:rowOff>0</xdr:rowOff>
    </xdr:to>
    <xdr:graphicFrame macro="">
      <xdr:nvGraphicFramePr>
        <xdr:cNvPr id="68612" name="Диаграмма 4">
          <a:extLst>
            <a:ext uri="{FF2B5EF4-FFF2-40B4-BE49-F238E27FC236}">
              <a16:creationId xmlns:a16="http://schemas.microsoft.com/office/drawing/2014/main" id="{D6A44757-07FF-4E2F-B7F2-AE27133292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2</xdr:row>
      <xdr:rowOff>114300</xdr:rowOff>
    </xdr:from>
    <xdr:to>
      <xdr:col>11</xdr:col>
      <xdr:colOff>428625</xdr:colOff>
      <xdr:row>11</xdr:row>
      <xdr:rowOff>152400</xdr:rowOff>
    </xdr:to>
    <xdr:graphicFrame macro="">
      <xdr:nvGraphicFramePr>
        <xdr:cNvPr id="22529" name="Диаграмма 1">
          <a:extLst>
            <a:ext uri="{FF2B5EF4-FFF2-40B4-BE49-F238E27FC236}">
              <a16:creationId xmlns:a16="http://schemas.microsoft.com/office/drawing/2014/main" id="{D3FACC5A-BA82-4870-8FF6-EC18C91F6F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1</xdr:col>
      <xdr:colOff>9525</xdr:colOff>
      <xdr:row>11</xdr:row>
      <xdr:rowOff>66675</xdr:rowOff>
    </xdr:from>
    <xdr:to>
      <xdr:col>6</xdr:col>
      <xdr:colOff>0</xdr:colOff>
      <xdr:row>23</xdr:row>
      <xdr:rowOff>152400</xdr:rowOff>
    </xdr:to>
    <xdr:graphicFrame macro="">
      <xdr:nvGraphicFramePr>
        <xdr:cNvPr id="71681" name="Диаграмма 1">
          <a:extLst>
            <a:ext uri="{FF2B5EF4-FFF2-40B4-BE49-F238E27FC236}">
              <a16:creationId xmlns:a16="http://schemas.microsoft.com/office/drawing/2014/main" id="{46DFE9FB-6DB0-4761-8D98-0F5588A6FB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1</xdr:col>
      <xdr:colOff>9525</xdr:colOff>
      <xdr:row>14</xdr:row>
      <xdr:rowOff>9525</xdr:rowOff>
    </xdr:from>
    <xdr:to>
      <xdr:col>6</xdr:col>
      <xdr:colOff>190500</xdr:colOff>
      <xdr:row>28</xdr:row>
      <xdr:rowOff>142875</xdr:rowOff>
    </xdr:to>
    <xdr:graphicFrame macro="">
      <xdr:nvGraphicFramePr>
        <xdr:cNvPr id="72705" name="Диаграмма 1">
          <a:extLst>
            <a:ext uri="{FF2B5EF4-FFF2-40B4-BE49-F238E27FC236}">
              <a16:creationId xmlns:a16="http://schemas.microsoft.com/office/drawing/2014/main" id="{37C47E08-69F6-44E4-BD66-BB96EDFE0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7</xdr:col>
      <xdr:colOff>0</xdr:colOff>
      <xdr:row>2</xdr:row>
      <xdr:rowOff>161925</xdr:rowOff>
    </xdr:from>
    <xdr:to>
      <xdr:col>14</xdr:col>
      <xdr:colOff>219075</xdr:colOff>
      <xdr:row>14</xdr:row>
      <xdr:rowOff>114300</xdr:rowOff>
    </xdr:to>
    <xdr:graphicFrame macro="">
      <xdr:nvGraphicFramePr>
        <xdr:cNvPr id="74753" name="Диаграмма 1">
          <a:extLst>
            <a:ext uri="{FF2B5EF4-FFF2-40B4-BE49-F238E27FC236}">
              <a16:creationId xmlns:a16="http://schemas.microsoft.com/office/drawing/2014/main" id="{4BA25D0E-A0B7-4F2F-8159-AD851EEDBE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41</xdr:col>
      <xdr:colOff>114300</xdr:colOff>
      <xdr:row>3</xdr:row>
      <xdr:rowOff>561975</xdr:rowOff>
    </xdr:from>
    <xdr:to>
      <xdr:col>50</xdr:col>
      <xdr:colOff>295275</xdr:colOff>
      <xdr:row>23</xdr:row>
      <xdr:rowOff>0</xdr:rowOff>
    </xdr:to>
    <xdr:graphicFrame macro="">
      <xdr:nvGraphicFramePr>
        <xdr:cNvPr id="75777" name="Chart 1">
          <a:extLst>
            <a:ext uri="{FF2B5EF4-FFF2-40B4-BE49-F238E27FC236}">
              <a16:creationId xmlns:a16="http://schemas.microsoft.com/office/drawing/2014/main" id="{6905865A-3FFB-4388-B4BE-BBA9DB340B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14</xdr:row>
      <xdr:rowOff>0</xdr:rowOff>
    </xdr:from>
    <xdr:to>
      <xdr:col>5</xdr:col>
      <xdr:colOff>485775</xdr:colOff>
      <xdr:row>29</xdr:row>
      <xdr:rowOff>38100</xdr:rowOff>
    </xdr:to>
    <xdr:graphicFrame macro="">
      <xdr:nvGraphicFramePr>
        <xdr:cNvPr id="75778" name="Диаграмма 2">
          <a:extLst>
            <a:ext uri="{FF2B5EF4-FFF2-40B4-BE49-F238E27FC236}">
              <a16:creationId xmlns:a16="http://schemas.microsoft.com/office/drawing/2014/main" id="{EA76712A-4698-4664-9918-12D46601B2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41</xdr:col>
      <xdr:colOff>114300</xdr:colOff>
      <xdr:row>3</xdr:row>
      <xdr:rowOff>561975</xdr:rowOff>
    </xdr:from>
    <xdr:to>
      <xdr:col>50</xdr:col>
      <xdr:colOff>295275</xdr:colOff>
      <xdr:row>23</xdr:row>
      <xdr:rowOff>0</xdr:rowOff>
    </xdr:to>
    <xdr:graphicFrame macro="">
      <xdr:nvGraphicFramePr>
        <xdr:cNvPr id="75779" name="Chart 1">
          <a:extLst>
            <a:ext uri="{FF2B5EF4-FFF2-40B4-BE49-F238E27FC236}">
              <a16:creationId xmlns:a16="http://schemas.microsoft.com/office/drawing/2014/main" id="{1611003A-78C3-4F46-AD85-285F7DB27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1</xdr:col>
      <xdr:colOff>19050</xdr:colOff>
      <xdr:row>10</xdr:row>
      <xdr:rowOff>152400</xdr:rowOff>
    </xdr:from>
    <xdr:to>
      <xdr:col>9</xdr:col>
      <xdr:colOff>66675</xdr:colOff>
      <xdr:row>26</xdr:row>
      <xdr:rowOff>114300</xdr:rowOff>
    </xdr:to>
    <xdr:graphicFrame macro="">
      <xdr:nvGraphicFramePr>
        <xdr:cNvPr id="77825" name="Диаграмма 1">
          <a:extLst>
            <a:ext uri="{FF2B5EF4-FFF2-40B4-BE49-F238E27FC236}">
              <a16:creationId xmlns:a16="http://schemas.microsoft.com/office/drawing/2014/main" id="{D22DE2FA-C3D6-412E-B558-FCD0EFA391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4</xdr:col>
      <xdr:colOff>9525</xdr:colOff>
      <xdr:row>3</xdr:row>
      <xdr:rowOff>19050</xdr:rowOff>
    </xdr:from>
    <xdr:to>
      <xdr:col>9</xdr:col>
      <xdr:colOff>38100</xdr:colOff>
      <xdr:row>17</xdr:row>
      <xdr:rowOff>95250</xdr:rowOff>
    </xdr:to>
    <xdr:graphicFrame macro="">
      <xdr:nvGraphicFramePr>
        <xdr:cNvPr id="87041" name="Диаграмма 1">
          <a:extLst>
            <a:ext uri="{FF2B5EF4-FFF2-40B4-BE49-F238E27FC236}">
              <a16:creationId xmlns:a16="http://schemas.microsoft.com/office/drawing/2014/main" id="{6BA2401C-884C-4D59-B7AC-EF8365C12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1</xdr:col>
      <xdr:colOff>28575</xdr:colOff>
      <xdr:row>15</xdr:row>
      <xdr:rowOff>9525</xdr:rowOff>
    </xdr:from>
    <xdr:to>
      <xdr:col>4</xdr:col>
      <xdr:colOff>571500</xdr:colOff>
      <xdr:row>32</xdr:row>
      <xdr:rowOff>133350</xdr:rowOff>
    </xdr:to>
    <xdr:graphicFrame macro="">
      <xdr:nvGraphicFramePr>
        <xdr:cNvPr id="81921" name="Диаграмма 1">
          <a:extLst>
            <a:ext uri="{FF2B5EF4-FFF2-40B4-BE49-F238E27FC236}">
              <a16:creationId xmlns:a16="http://schemas.microsoft.com/office/drawing/2014/main" id="{8B803912-CE32-410E-BE77-D940E218BE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66675</xdr:colOff>
      <xdr:row>15</xdr:row>
      <xdr:rowOff>28575</xdr:rowOff>
    </xdr:from>
    <xdr:to>
      <xdr:col>10</xdr:col>
      <xdr:colOff>571500</xdr:colOff>
      <xdr:row>33</xdr:row>
      <xdr:rowOff>9525</xdr:rowOff>
    </xdr:to>
    <xdr:graphicFrame macro="">
      <xdr:nvGraphicFramePr>
        <xdr:cNvPr id="81922" name="Диаграмма 2">
          <a:extLst>
            <a:ext uri="{FF2B5EF4-FFF2-40B4-BE49-F238E27FC236}">
              <a16:creationId xmlns:a16="http://schemas.microsoft.com/office/drawing/2014/main" id="{09ACC96A-BE17-43BE-9DBE-0B94B166F8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19050</xdr:colOff>
      <xdr:row>11</xdr:row>
      <xdr:rowOff>66675</xdr:rowOff>
    </xdr:from>
    <xdr:to>
      <xdr:col>4</xdr:col>
      <xdr:colOff>485775</xdr:colOff>
      <xdr:row>27</xdr:row>
      <xdr:rowOff>0</xdr:rowOff>
    </xdr:to>
    <xdr:graphicFrame macro="">
      <xdr:nvGraphicFramePr>
        <xdr:cNvPr id="82945" name="Диаграмма 1">
          <a:extLst>
            <a:ext uri="{FF2B5EF4-FFF2-40B4-BE49-F238E27FC236}">
              <a16:creationId xmlns:a16="http://schemas.microsoft.com/office/drawing/2014/main" id="{C465F33E-4040-40DD-ADDA-27A2042E22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1</xdr:col>
      <xdr:colOff>9525</xdr:colOff>
      <xdr:row>9</xdr:row>
      <xdr:rowOff>19050</xdr:rowOff>
    </xdr:from>
    <xdr:to>
      <xdr:col>4</xdr:col>
      <xdr:colOff>333375</xdr:colOff>
      <xdr:row>23</xdr:row>
      <xdr:rowOff>123825</xdr:rowOff>
    </xdr:to>
    <xdr:graphicFrame macro="">
      <xdr:nvGraphicFramePr>
        <xdr:cNvPr id="83969" name="Диаграмма 1">
          <a:extLst>
            <a:ext uri="{FF2B5EF4-FFF2-40B4-BE49-F238E27FC236}">
              <a16:creationId xmlns:a16="http://schemas.microsoft.com/office/drawing/2014/main" id="{ABE625BB-3CAF-4F97-AC44-EC2EC5996F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1</xdr:col>
      <xdr:colOff>19050</xdr:colOff>
      <xdr:row>36</xdr:row>
      <xdr:rowOff>57150</xdr:rowOff>
    </xdr:from>
    <xdr:to>
      <xdr:col>4</xdr:col>
      <xdr:colOff>352425</xdr:colOff>
      <xdr:row>57</xdr:row>
      <xdr:rowOff>38100</xdr:rowOff>
    </xdr:to>
    <xdr:graphicFrame macro="">
      <xdr:nvGraphicFramePr>
        <xdr:cNvPr id="84993" name="Диаграмма 1">
          <a:extLst>
            <a:ext uri="{FF2B5EF4-FFF2-40B4-BE49-F238E27FC236}">
              <a16:creationId xmlns:a16="http://schemas.microsoft.com/office/drawing/2014/main" id="{EE32890D-2498-428E-B642-9947650201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685800</xdr:colOff>
      <xdr:row>36</xdr:row>
      <xdr:rowOff>66675</xdr:rowOff>
    </xdr:from>
    <xdr:to>
      <xdr:col>9</xdr:col>
      <xdr:colOff>781050</xdr:colOff>
      <xdr:row>57</xdr:row>
      <xdr:rowOff>19050</xdr:rowOff>
    </xdr:to>
    <xdr:graphicFrame macro="">
      <xdr:nvGraphicFramePr>
        <xdr:cNvPr id="84994" name="Диаграмма 2">
          <a:extLst>
            <a:ext uri="{FF2B5EF4-FFF2-40B4-BE49-F238E27FC236}">
              <a16:creationId xmlns:a16="http://schemas.microsoft.com/office/drawing/2014/main" id="{B9131449-9F1D-4758-A2D4-D64A83BB8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47625</xdr:colOff>
      <xdr:row>4</xdr:row>
      <xdr:rowOff>38100</xdr:rowOff>
    </xdr:from>
    <xdr:to>
      <xdr:col>16</xdr:col>
      <xdr:colOff>295275</xdr:colOff>
      <xdr:row>17</xdr:row>
      <xdr:rowOff>0</xdr:rowOff>
    </xdr:to>
    <xdr:graphicFrame macro="">
      <xdr:nvGraphicFramePr>
        <xdr:cNvPr id="8206" name="Диаграмма 14">
          <a:extLst>
            <a:ext uri="{FF2B5EF4-FFF2-40B4-BE49-F238E27FC236}">
              <a16:creationId xmlns:a16="http://schemas.microsoft.com/office/drawing/2014/main" id="{038B187A-E752-4A64-B60C-D558ED201B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1</xdr:col>
      <xdr:colOff>9525</xdr:colOff>
      <xdr:row>13</xdr:row>
      <xdr:rowOff>9525</xdr:rowOff>
    </xdr:from>
    <xdr:to>
      <xdr:col>6</xdr:col>
      <xdr:colOff>114300</xdr:colOff>
      <xdr:row>28</xdr:row>
      <xdr:rowOff>0</xdr:rowOff>
    </xdr:to>
    <xdr:graphicFrame macro="">
      <xdr:nvGraphicFramePr>
        <xdr:cNvPr id="86017" name="Диаграмма 1">
          <a:extLst>
            <a:ext uri="{FF2B5EF4-FFF2-40B4-BE49-F238E27FC236}">
              <a16:creationId xmlns:a16="http://schemas.microsoft.com/office/drawing/2014/main" id="{03E0C7E8-7C09-4C5A-99C8-6C0D04B461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0</xdr:col>
      <xdr:colOff>342900</xdr:colOff>
      <xdr:row>12</xdr:row>
      <xdr:rowOff>66675</xdr:rowOff>
    </xdr:from>
    <xdr:to>
      <xdr:col>1</xdr:col>
      <xdr:colOff>1028700</xdr:colOff>
      <xdr:row>13</xdr:row>
      <xdr:rowOff>133350</xdr:rowOff>
    </xdr:to>
    <xdr:sp macro="" textlink="">
      <xdr:nvSpPr>
        <xdr:cNvPr id="197633" name="Rectangle 1">
          <a:extLst>
            <a:ext uri="{FF2B5EF4-FFF2-40B4-BE49-F238E27FC236}">
              <a16:creationId xmlns:a16="http://schemas.microsoft.com/office/drawing/2014/main" id="{4BFA9ECB-8858-4A34-B658-83B1356A4EB4}"/>
            </a:ext>
          </a:extLst>
        </xdr:cNvPr>
        <xdr:cNvSpPr>
          <a:spLocks noChangeArrowheads="1"/>
        </xdr:cNvSpPr>
      </xdr:nvSpPr>
      <xdr:spPr bwMode="auto">
        <a:xfrm>
          <a:off x="342900" y="2171700"/>
          <a:ext cx="1295400" cy="2286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342900</xdr:colOff>
      <xdr:row>12</xdr:row>
      <xdr:rowOff>66675</xdr:rowOff>
    </xdr:from>
    <xdr:to>
      <xdr:col>1</xdr:col>
      <xdr:colOff>1028700</xdr:colOff>
      <xdr:row>13</xdr:row>
      <xdr:rowOff>133350</xdr:rowOff>
    </xdr:to>
    <xdr:sp macro="" textlink="">
      <xdr:nvSpPr>
        <xdr:cNvPr id="197634" name="Rectangle 2">
          <a:extLst>
            <a:ext uri="{FF2B5EF4-FFF2-40B4-BE49-F238E27FC236}">
              <a16:creationId xmlns:a16="http://schemas.microsoft.com/office/drawing/2014/main" id="{98909ECE-3090-4A89-B485-81C463A15AD0}"/>
            </a:ext>
          </a:extLst>
        </xdr:cNvPr>
        <xdr:cNvSpPr>
          <a:spLocks noChangeArrowheads="1"/>
        </xdr:cNvSpPr>
      </xdr:nvSpPr>
      <xdr:spPr bwMode="auto">
        <a:xfrm>
          <a:off x="342900" y="2171700"/>
          <a:ext cx="1295400" cy="2286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2.xml><?xml version="1.0" encoding="utf-8"?>
<xdr:wsDr xmlns:xdr="http://schemas.openxmlformats.org/drawingml/2006/spreadsheetDrawing" xmlns:a="http://schemas.openxmlformats.org/drawingml/2006/main">
  <xdr:twoCellAnchor>
    <xdr:from>
      <xdr:col>6</xdr:col>
      <xdr:colOff>9525</xdr:colOff>
      <xdr:row>3</xdr:row>
      <xdr:rowOff>47625</xdr:rowOff>
    </xdr:from>
    <xdr:to>
      <xdr:col>10</xdr:col>
      <xdr:colOff>476250</xdr:colOff>
      <xdr:row>17</xdr:row>
      <xdr:rowOff>38100</xdr:rowOff>
    </xdr:to>
    <xdr:graphicFrame macro="">
      <xdr:nvGraphicFramePr>
        <xdr:cNvPr id="88065" name="Диаграмма 1">
          <a:extLst>
            <a:ext uri="{FF2B5EF4-FFF2-40B4-BE49-F238E27FC236}">
              <a16:creationId xmlns:a16="http://schemas.microsoft.com/office/drawing/2014/main" id="{A66C6A2D-B50F-49C0-810E-3DF361C885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1</xdr:col>
      <xdr:colOff>9525</xdr:colOff>
      <xdr:row>16</xdr:row>
      <xdr:rowOff>95250</xdr:rowOff>
    </xdr:from>
    <xdr:to>
      <xdr:col>5</xdr:col>
      <xdr:colOff>600075</xdr:colOff>
      <xdr:row>29</xdr:row>
      <xdr:rowOff>57150</xdr:rowOff>
    </xdr:to>
    <xdr:graphicFrame macro="">
      <xdr:nvGraphicFramePr>
        <xdr:cNvPr id="89090" name="Диаграмма 2">
          <a:extLst>
            <a:ext uri="{FF2B5EF4-FFF2-40B4-BE49-F238E27FC236}">
              <a16:creationId xmlns:a16="http://schemas.microsoft.com/office/drawing/2014/main" id="{4E00AC24-F86B-41C5-BE7F-A97AC2ED01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1</xdr:col>
      <xdr:colOff>9525</xdr:colOff>
      <xdr:row>10</xdr:row>
      <xdr:rowOff>76200</xdr:rowOff>
    </xdr:from>
    <xdr:to>
      <xdr:col>9</xdr:col>
      <xdr:colOff>447675</xdr:colOff>
      <xdr:row>23</xdr:row>
      <xdr:rowOff>85725</xdr:rowOff>
    </xdr:to>
    <xdr:graphicFrame macro="">
      <xdr:nvGraphicFramePr>
        <xdr:cNvPr id="187393" name="Chart 1">
          <a:extLst>
            <a:ext uri="{FF2B5EF4-FFF2-40B4-BE49-F238E27FC236}">
              <a16:creationId xmlns:a16="http://schemas.microsoft.com/office/drawing/2014/main" id="{0A9E2134-8A0E-4504-A552-97D03EDA5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0</xdr:col>
      <xdr:colOff>523875</xdr:colOff>
      <xdr:row>10</xdr:row>
      <xdr:rowOff>9525</xdr:rowOff>
    </xdr:from>
    <xdr:to>
      <xdr:col>9</xdr:col>
      <xdr:colOff>76200</xdr:colOff>
      <xdr:row>24</xdr:row>
      <xdr:rowOff>0</xdr:rowOff>
    </xdr:to>
    <xdr:graphicFrame macro="">
      <xdr:nvGraphicFramePr>
        <xdr:cNvPr id="189441" name="Chart 1">
          <a:extLst>
            <a:ext uri="{FF2B5EF4-FFF2-40B4-BE49-F238E27FC236}">
              <a16:creationId xmlns:a16="http://schemas.microsoft.com/office/drawing/2014/main" id="{E2BE314A-3B6C-4E3D-A3D2-86F09348F6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1</xdr:col>
      <xdr:colOff>38100</xdr:colOff>
      <xdr:row>15</xdr:row>
      <xdr:rowOff>0</xdr:rowOff>
    </xdr:from>
    <xdr:to>
      <xdr:col>4</xdr:col>
      <xdr:colOff>381000</xdr:colOff>
      <xdr:row>26</xdr:row>
      <xdr:rowOff>76200</xdr:rowOff>
    </xdr:to>
    <xdr:graphicFrame macro="">
      <xdr:nvGraphicFramePr>
        <xdr:cNvPr id="191489" name="Chart 1">
          <a:extLst>
            <a:ext uri="{FF2B5EF4-FFF2-40B4-BE49-F238E27FC236}">
              <a16:creationId xmlns:a16="http://schemas.microsoft.com/office/drawing/2014/main" id="{1A6A6ACE-16AE-4E24-9262-808A4B1CD4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15</xdr:row>
      <xdr:rowOff>85725</xdr:rowOff>
    </xdr:from>
    <xdr:to>
      <xdr:col>9</xdr:col>
      <xdr:colOff>247650</xdr:colOff>
      <xdr:row>27</xdr:row>
      <xdr:rowOff>95250</xdr:rowOff>
    </xdr:to>
    <xdr:graphicFrame macro="">
      <xdr:nvGraphicFramePr>
        <xdr:cNvPr id="191490" name="Chart 2">
          <a:extLst>
            <a:ext uri="{FF2B5EF4-FFF2-40B4-BE49-F238E27FC236}">
              <a16:creationId xmlns:a16="http://schemas.microsoft.com/office/drawing/2014/main" id="{7DD93BEB-5A34-4B42-AF25-BE02164D6B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1</xdr:col>
      <xdr:colOff>38100</xdr:colOff>
      <xdr:row>14</xdr:row>
      <xdr:rowOff>57150</xdr:rowOff>
    </xdr:from>
    <xdr:to>
      <xdr:col>4</xdr:col>
      <xdr:colOff>361950</xdr:colOff>
      <xdr:row>30</xdr:row>
      <xdr:rowOff>95250</xdr:rowOff>
    </xdr:to>
    <xdr:graphicFrame macro="">
      <xdr:nvGraphicFramePr>
        <xdr:cNvPr id="194561" name="Chart 1">
          <a:extLst>
            <a:ext uri="{FF2B5EF4-FFF2-40B4-BE49-F238E27FC236}">
              <a16:creationId xmlns:a16="http://schemas.microsoft.com/office/drawing/2014/main" id="{8D86E2DC-DBC7-4604-B3DE-59648ED02A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1</xdr:col>
      <xdr:colOff>19050</xdr:colOff>
      <xdr:row>10</xdr:row>
      <xdr:rowOff>152400</xdr:rowOff>
    </xdr:from>
    <xdr:to>
      <xdr:col>6</xdr:col>
      <xdr:colOff>533400</xdr:colOff>
      <xdr:row>21</xdr:row>
      <xdr:rowOff>9525</xdr:rowOff>
    </xdr:to>
    <xdr:graphicFrame macro="">
      <xdr:nvGraphicFramePr>
        <xdr:cNvPr id="121857" name="Chart 1">
          <a:extLst>
            <a:ext uri="{FF2B5EF4-FFF2-40B4-BE49-F238E27FC236}">
              <a16:creationId xmlns:a16="http://schemas.microsoft.com/office/drawing/2014/main" id="{2A083E77-32F3-49F3-9060-0118348C73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0</xdr:col>
      <xdr:colOff>685800</xdr:colOff>
      <xdr:row>9</xdr:row>
      <xdr:rowOff>142875</xdr:rowOff>
    </xdr:from>
    <xdr:to>
      <xdr:col>6</xdr:col>
      <xdr:colOff>228600</xdr:colOff>
      <xdr:row>23</xdr:row>
      <xdr:rowOff>19050</xdr:rowOff>
    </xdr:to>
    <xdr:graphicFrame macro="">
      <xdr:nvGraphicFramePr>
        <xdr:cNvPr id="123905" name="Chart 1">
          <a:extLst>
            <a:ext uri="{FF2B5EF4-FFF2-40B4-BE49-F238E27FC236}">
              <a16:creationId xmlns:a16="http://schemas.microsoft.com/office/drawing/2014/main" id="{F600440E-2985-4D03-B88A-EE87356103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581025</xdr:colOff>
      <xdr:row>13</xdr:row>
      <xdr:rowOff>133350</xdr:rowOff>
    </xdr:from>
    <xdr:to>
      <xdr:col>6</xdr:col>
      <xdr:colOff>190500</xdr:colOff>
      <xdr:row>27</xdr:row>
      <xdr:rowOff>47625</xdr:rowOff>
    </xdr:to>
    <xdr:graphicFrame macro="">
      <xdr:nvGraphicFramePr>
        <xdr:cNvPr id="21505" name="Диаграмма 1">
          <a:extLst>
            <a:ext uri="{FF2B5EF4-FFF2-40B4-BE49-F238E27FC236}">
              <a16:creationId xmlns:a16="http://schemas.microsoft.com/office/drawing/2014/main" id="{BA6D86A9-3DB1-4051-9C1B-2EFE77C66A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0</xdr:col>
      <xdr:colOff>638175</xdr:colOff>
      <xdr:row>9</xdr:row>
      <xdr:rowOff>57150</xdr:rowOff>
    </xdr:from>
    <xdr:to>
      <xdr:col>4</xdr:col>
      <xdr:colOff>819150</xdr:colOff>
      <xdr:row>22</xdr:row>
      <xdr:rowOff>19050</xdr:rowOff>
    </xdr:to>
    <xdr:graphicFrame macro="">
      <xdr:nvGraphicFramePr>
        <xdr:cNvPr id="125953" name="Chart 1">
          <a:extLst>
            <a:ext uri="{FF2B5EF4-FFF2-40B4-BE49-F238E27FC236}">
              <a16:creationId xmlns:a16="http://schemas.microsoft.com/office/drawing/2014/main" id="{6325DEB4-9C2D-4818-93CC-30C6867D9E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1</xdr:col>
      <xdr:colOff>85725</xdr:colOff>
      <xdr:row>13</xdr:row>
      <xdr:rowOff>66675</xdr:rowOff>
    </xdr:from>
    <xdr:to>
      <xdr:col>6</xdr:col>
      <xdr:colOff>352425</xdr:colOff>
      <xdr:row>25</xdr:row>
      <xdr:rowOff>133350</xdr:rowOff>
    </xdr:to>
    <xdr:graphicFrame macro="">
      <xdr:nvGraphicFramePr>
        <xdr:cNvPr id="128001" name="Chart 1">
          <a:extLst>
            <a:ext uri="{FF2B5EF4-FFF2-40B4-BE49-F238E27FC236}">
              <a16:creationId xmlns:a16="http://schemas.microsoft.com/office/drawing/2014/main" id="{E5FFBE92-D58F-4DC7-8048-C7526BF55A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0</xdr:col>
      <xdr:colOff>619125</xdr:colOff>
      <xdr:row>11</xdr:row>
      <xdr:rowOff>47625</xdr:rowOff>
    </xdr:from>
    <xdr:to>
      <xdr:col>5</xdr:col>
      <xdr:colOff>447675</xdr:colOff>
      <xdr:row>24</xdr:row>
      <xdr:rowOff>28575</xdr:rowOff>
    </xdr:to>
    <xdr:graphicFrame macro="">
      <xdr:nvGraphicFramePr>
        <xdr:cNvPr id="130049" name="Chart 1">
          <a:extLst>
            <a:ext uri="{FF2B5EF4-FFF2-40B4-BE49-F238E27FC236}">
              <a16:creationId xmlns:a16="http://schemas.microsoft.com/office/drawing/2014/main" id="{4ACEFDFF-F101-4F74-86B5-E0F10AF68B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1</xdr:col>
      <xdr:colOff>28575</xdr:colOff>
      <xdr:row>10</xdr:row>
      <xdr:rowOff>47625</xdr:rowOff>
    </xdr:from>
    <xdr:to>
      <xdr:col>5</xdr:col>
      <xdr:colOff>457200</xdr:colOff>
      <xdr:row>25</xdr:row>
      <xdr:rowOff>104775</xdr:rowOff>
    </xdr:to>
    <xdr:graphicFrame macro="">
      <xdr:nvGraphicFramePr>
        <xdr:cNvPr id="132097" name="Chart 4">
          <a:extLst>
            <a:ext uri="{FF2B5EF4-FFF2-40B4-BE49-F238E27FC236}">
              <a16:creationId xmlns:a16="http://schemas.microsoft.com/office/drawing/2014/main" id="{84B3512D-639B-4EB3-8341-1212BD7884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1</xdr:col>
      <xdr:colOff>9525</xdr:colOff>
      <xdr:row>9</xdr:row>
      <xdr:rowOff>57150</xdr:rowOff>
    </xdr:from>
    <xdr:to>
      <xdr:col>6</xdr:col>
      <xdr:colOff>285750</xdr:colOff>
      <xdr:row>20</xdr:row>
      <xdr:rowOff>9525</xdr:rowOff>
    </xdr:to>
    <xdr:graphicFrame macro="">
      <xdr:nvGraphicFramePr>
        <xdr:cNvPr id="134145" name="Chart 1">
          <a:extLst>
            <a:ext uri="{FF2B5EF4-FFF2-40B4-BE49-F238E27FC236}">
              <a16:creationId xmlns:a16="http://schemas.microsoft.com/office/drawing/2014/main" id="{63D2E7B2-F0FA-4211-91F3-7A9CC8D4AC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0</xdr:col>
      <xdr:colOff>771525</xdr:colOff>
      <xdr:row>11</xdr:row>
      <xdr:rowOff>0</xdr:rowOff>
    </xdr:from>
    <xdr:to>
      <xdr:col>6</xdr:col>
      <xdr:colOff>381000</xdr:colOff>
      <xdr:row>22</xdr:row>
      <xdr:rowOff>76200</xdr:rowOff>
    </xdr:to>
    <xdr:graphicFrame macro="">
      <xdr:nvGraphicFramePr>
        <xdr:cNvPr id="136193" name="Chart 1">
          <a:extLst>
            <a:ext uri="{FF2B5EF4-FFF2-40B4-BE49-F238E27FC236}">
              <a16:creationId xmlns:a16="http://schemas.microsoft.com/office/drawing/2014/main" id="{6B9AE1AC-7F77-494C-BC2F-F214CEBFC1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1</xdr:col>
      <xdr:colOff>76200</xdr:colOff>
      <xdr:row>15</xdr:row>
      <xdr:rowOff>0</xdr:rowOff>
    </xdr:from>
    <xdr:to>
      <xdr:col>7</xdr:col>
      <xdr:colOff>200025</xdr:colOff>
      <xdr:row>27</xdr:row>
      <xdr:rowOff>142875</xdr:rowOff>
    </xdr:to>
    <xdr:graphicFrame macro="">
      <xdr:nvGraphicFramePr>
        <xdr:cNvPr id="138241" name="Chart 1">
          <a:extLst>
            <a:ext uri="{FF2B5EF4-FFF2-40B4-BE49-F238E27FC236}">
              <a16:creationId xmlns:a16="http://schemas.microsoft.com/office/drawing/2014/main" id="{99338D29-5EB0-419E-A60C-08A734B681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0</xdr:col>
      <xdr:colOff>571500</xdr:colOff>
      <xdr:row>9</xdr:row>
      <xdr:rowOff>28575</xdr:rowOff>
    </xdr:from>
    <xdr:to>
      <xdr:col>6</xdr:col>
      <xdr:colOff>257175</xdr:colOff>
      <xdr:row>20</xdr:row>
      <xdr:rowOff>85725</xdr:rowOff>
    </xdr:to>
    <xdr:graphicFrame macro="">
      <xdr:nvGraphicFramePr>
        <xdr:cNvPr id="140289" name="Chart 1">
          <a:extLst>
            <a:ext uri="{FF2B5EF4-FFF2-40B4-BE49-F238E27FC236}">
              <a16:creationId xmlns:a16="http://schemas.microsoft.com/office/drawing/2014/main" id="{83E109D2-096D-4DD5-99A1-C51EED10D0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xdr:wsDr xmlns:xdr="http://schemas.openxmlformats.org/drawingml/2006/spreadsheetDrawing" xmlns:a="http://schemas.openxmlformats.org/drawingml/2006/main">
  <xdr:twoCellAnchor>
    <xdr:from>
      <xdr:col>1</xdr:col>
      <xdr:colOff>28575</xdr:colOff>
      <xdr:row>9</xdr:row>
      <xdr:rowOff>142875</xdr:rowOff>
    </xdr:from>
    <xdr:to>
      <xdr:col>6</xdr:col>
      <xdr:colOff>504825</xdr:colOff>
      <xdr:row>18</xdr:row>
      <xdr:rowOff>104775</xdr:rowOff>
    </xdr:to>
    <xdr:graphicFrame macro="">
      <xdr:nvGraphicFramePr>
        <xdr:cNvPr id="142337" name="Chart 1">
          <a:extLst>
            <a:ext uri="{FF2B5EF4-FFF2-40B4-BE49-F238E27FC236}">
              <a16:creationId xmlns:a16="http://schemas.microsoft.com/office/drawing/2014/main" id="{7604EC5D-41D4-4BA7-9265-5D9ED88A7A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xdr:from>
      <xdr:col>0</xdr:col>
      <xdr:colOff>600075</xdr:colOff>
      <xdr:row>8</xdr:row>
      <xdr:rowOff>85725</xdr:rowOff>
    </xdr:from>
    <xdr:to>
      <xdr:col>6</xdr:col>
      <xdr:colOff>323850</xdr:colOff>
      <xdr:row>20</xdr:row>
      <xdr:rowOff>142875</xdr:rowOff>
    </xdr:to>
    <xdr:graphicFrame macro="">
      <xdr:nvGraphicFramePr>
        <xdr:cNvPr id="144385" name="Chart 1">
          <a:extLst>
            <a:ext uri="{FF2B5EF4-FFF2-40B4-BE49-F238E27FC236}">
              <a16:creationId xmlns:a16="http://schemas.microsoft.com/office/drawing/2014/main" id="{3F301573-EE6C-4B0B-BEE0-30636BA795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38100</xdr:colOff>
      <xdr:row>12</xdr:row>
      <xdr:rowOff>9525</xdr:rowOff>
    </xdr:from>
    <xdr:to>
      <xdr:col>8</xdr:col>
      <xdr:colOff>9525</xdr:colOff>
      <xdr:row>24</xdr:row>
      <xdr:rowOff>152400</xdr:rowOff>
    </xdr:to>
    <xdr:graphicFrame macro="">
      <xdr:nvGraphicFramePr>
        <xdr:cNvPr id="4107" name="Диаграмма 11">
          <a:extLst>
            <a:ext uri="{FF2B5EF4-FFF2-40B4-BE49-F238E27FC236}">
              <a16:creationId xmlns:a16="http://schemas.microsoft.com/office/drawing/2014/main" id="{14B7F4CE-B2DE-4A19-A3F8-953E538C54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1</xdr:col>
      <xdr:colOff>0</xdr:colOff>
      <xdr:row>10</xdr:row>
      <xdr:rowOff>9525</xdr:rowOff>
    </xdr:from>
    <xdr:to>
      <xdr:col>7</xdr:col>
      <xdr:colOff>76200</xdr:colOff>
      <xdr:row>21</xdr:row>
      <xdr:rowOff>85725</xdr:rowOff>
    </xdr:to>
    <xdr:graphicFrame macro="">
      <xdr:nvGraphicFramePr>
        <xdr:cNvPr id="146433" name="Chart 1">
          <a:extLst>
            <a:ext uri="{FF2B5EF4-FFF2-40B4-BE49-F238E27FC236}">
              <a16:creationId xmlns:a16="http://schemas.microsoft.com/office/drawing/2014/main" id="{981F8F5E-EFF2-4AD4-BD5D-27C4E013B1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xdr:wsDr xmlns:xdr="http://schemas.openxmlformats.org/drawingml/2006/spreadsheetDrawing" xmlns:a="http://schemas.openxmlformats.org/drawingml/2006/main">
  <xdr:twoCellAnchor>
    <xdr:from>
      <xdr:col>1</xdr:col>
      <xdr:colOff>38100</xdr:colOff>
      <xdr:row>11</xdr:row>
      <xdr:rowOff>142875</xdr:rowOff>
    </xdr:from>
    <xdr:to>
      <xdr:col>6</xdr:col>
      <xdr:colOff>200025</xdr:colOff>
      <xdr:row>24</xdr:row>
      <xdr:rowOff>76200</xdr:rowOff>
    </xdr:to>
    <xdr:graphicFrame macro="">
      <xdr:nvGraphicFramePr>
        <xdr:cNvPr id="148481" name="Chart 1">
          <a:extLst>
            <a:ext uri="{FF2B5EF4-FFF2-40B4-BE49-F238E27FC236}">
              <a16:creationId xmlns:a16="http://schemas.microsoft.com/office/drawing/2014/main" id="{2414E4BE-6F76-4D5E-801B-DE23995693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0</xdr:col>
      <xdr:colOff>628650</xdr:colOff>
      <xdr:row>9</xdr:row>
      <xdr:rowOff>85725</xdr:rowOff>
    </xdr:from>
    <xdr:to>
      <xdr:col>6</xdr:col>
      <xdr:colOff>28575</xdr:colOff>
      <xdr:row>23</xdr:row>
      <xdr:rowOff>152400</xdr:rowOff>
    </xdr:to>
    <xdr:graphicFrame macro="">
      <xdr:nvGraphicFramePr>
        <xdr:cNvPr id="150529" name="Chart 1">
          <a:extLst>
            <a:ext uri="{FF2B5EF4-FFF2-40B4-BE49-F238E27FC236}">
              <a16:creationId xmlns:a16="http://schemas.microsoft.com/office/drawing/2014/main" id="{462D4766-0D56-4E1E-A0F9-795906AE93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xdr:from>
      <xdr:col>1</xdr:col>
      <xdr:colOff>9525</xdr:colOff>
      <xdr:row>14</xdr:row>
      <xdr:rowOff>142875</xdr:rowOff>
    </xdr:from>
    <xdr:to>
      <xdr:col>5</xdr:col>
      <xdr:colOff>304800</xdr:colOff>
      <xdr:row>29</xdr:row>
      <xdr:rowOff>19050</xdr:rowOff>
    </xdr:to>
    <xdr:graphicFrame macro="">
      <xdr:nvGraphicFramePr>
        <xdr:cNvPr id="152577" name="Chart 1">
          <a:extLst>
            <a:ext uri="{FF2B5EF4-FFF2-40B4-BE49-F238E27FC236}">
              <a16:creationId xmlns:a16="http://schemas.microsoft.com/office/drawing/2014/main" id="{3AFFB5AC-C6F5-47A4-A0B1-00E64327BC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1</xdr:col>
      <xdr:colOff>19050</xdr:colOff>
      <xdr:row>8</xdr:row>
      <xdr:rowOff>47625</xdr:rowOff>
    </xdr:from>
    <xdr:to>
      <xdr:col>6</xdr:col>
      <xdr:colOff>276225</xdr:colOff>
      <xdr:row>20</xdr:row>
      <xdr:rowOff>76200</xdr:rowOff>
    </xdr:to>
    <xdr:graphicFrame macro="">
      <xdr:nvGraphicFramePr>
        <xdr:cNvPr id="154625" name="Chart 1">
          <a:extLst>
            <a:ext uri="{FF2B5EF4-FFF2-40B4-BE49-F238E27FC236}">
              <a16:creationId xmlns:a16="http://schemas.microsoft.com/office/drawing/2014/main" id="{6761C9E1-CF51-4D62-8B59-FE67AD0A32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xdr:from>
      <xdr:col>0</xdr:col>
      <xdr:colOff>638175</xdr:colOff>
      <xdr:row>8</xdr:row>
      <xdr:rowOff>114300</xdr:rowOff>
    </xdr:from>
    <xdr:to>
      <xdr:col>5</xdr:col>
      <xdr:colOff>123825</xdr:colOff>
      <xdr:row>20</xdr:row>
      <xdr:rowOff>95250</xdr:rowOff>
    </xdr:to>
    <xdr:graphicFrame macro="">
      <xdr:nvGraphicFramePr>
        <xdr:cNvPr id="156673" name="Chart 1">
          <a:extLst>
            <a:ext uri="{FF2B5EF4-FFF2-40B4-BE49-F238E27FC236}">
              <a16:creationId xmlns:a16="http://schemas.microsoft.com/office/drawing/2014/main" id="{5AC71A3A-2268-4A50-8741-D657E8D5DF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6.xml><?xml version="1.0" encoding="utf-8"?>
<xdr:wsDr xmlns:xdr="http://schemas.openxmlformats.org/drawingml/2006/spreadsheetDrawing" xmlns:a="http://schemas.openxmlformats.org/drawingml/2006/main">
  <xdr:twoCellAnchor>
    <xdr:from>
      <xdr:col>0</xdr:col>
      <xdr:colOff>571500</xdr:colOff>
      <xdr:row>9</xdr:row>
      <xdr:rowOff>19050</xdr:rowOff>
    </xdr:from>
    <xdr:to>
      <xdr:col>7</xdr:col>
      <xdr:colOff>466725</xdr:colOff>
      <xdr:row>21</xdr:row>
      <xdr:rowOff>9525</xdr:rowOff>
    </xdr:to>
    <xdr:graphicFrame macro="">
      <xdr:nvGraphicFramePr>
        <xdr:cNvPr id="158721" name="Chart 1">
          <a:extLst>
            <a:ext uri="{FF2B5EF4-FFF2-40B4-BE49-F238E27FC236}">
              <a16:creationId xmlns:a16="http://schemas.microsoft.com/office/drawing/2014/main" id="{12406E1A-593C-495F-85EF-B0C2B9E1AE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7.xml><?xml version="1.0" encoding="utf-8"?>
<xdr:wsDr xmlns:xdr="http://schemas.openxmlformats.org/drawingml/2006/spreadsheetDrawing" xmlns:a="http://schemas.openxmlformats.org/drawingml/2006/main">
  <xdr:twoCellAnchor>
    <xdr:from>
      <xdr:col>1</xdr:col>
      <xdr:colOff>0</xdr:colOff>
      <xdr:row>8</xdr:row>
      <xdr:rowOff>152400</xdr:rowOff>
    </xdr:from>
    <xdr:to>
      <xdr:col>7</xdr:col>
      <xdr:colOff>228600</xdr:colOff>
      <xdr:row>21</xdr:row>
      <xdr:rowOff>76200</xdr:rowOff>
    </xdr:to>
    <xdr:graphicFrame macro="">
      <xdr:nvGraphicFramePr>
        <xdr:cNvPr id="160769" name="Chart 1">
          <a:extLst>
            <a:ext uri="{FF2B5EF4-FFF2-40B4-BE49-F238E27FC236}">
              <a16:creationId xmlns:a16="http://schemas.microsoft.com/office/drawing/2014/main" id="{2CCCA164-05A5-486E-8056-7C105ACD9D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8.xml><?xml version="1.0" encoding="utf-8"?>
<xdr:wsDr xmlns:xdr="http://schemas.openxmlformats.org/drawingml/2006/spreadsheetDrawing" xmlns:a="http://schemas.openxmlformats.org/drawingml/2006/main">
  <xdr:twoCellAnchor>
    <xdr:from>
      <xdr:col>0</xdr:col>
      <xdr:colOff>657225</xdr:colOff>
      <xdr:row>12</xdr:row>
      <xdr:rowOff>0</xdr:rowOff>
    </xdr:from>
    <xdr:to>
      <xdr:col>7</xdr:col>
      <xdr:colOff>9525</xdr:colOff>
      <xdr:row>23</xdr:row>
      <xdr:rowOff>114300</xdr:rowOff>
    </xdr:to>
    <xdr:graphicFrame macro="">
      <xdr:nvGraphicFramePr>
        <xdr:cNvPr id="162817" name="Chart 2">
          <a:extLst>
            <a:ext uri="{FF2B5EF4-FFF2-40B4-BE49-F238E27FC236}">
              <a16:creationId xmlns:a16="http://schemas.microsoft.com/office/drawing/2014/main" id="{E80D3C2F-D442-4AD2-9686-94A047837C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9.xml><?xml version="1.0" encoding="utf-8"?>
<xdr:wsDr xmlns:xdr="http://schemas.openxmlformats.org/drawingml/2006/spreadsheetDrawing" xmlns:a="http://schemas.openxmlformats.org/drawingml/2006/main">
  <xdr:twoCellAnchor>
    <xdr:from>
      <xdr:col>1</xdr:col>
      <xdr:colOff>0</xdr:colOff>
      <xdr:row>10</xdr:row>
      <xdr:rowOff>57150</xdr:rowOff>
    </xdr:from>
    <xdr:to>
      <xdr:col>6</xdr:col>
      <xdr:colOff>161925</xdr:colOff>
      <xdr:row>23</xdr:row>
      <xdr:rowOff>57150</xdr:rowOff>
    </xdr:to>
    <xdr:graphicFrame macro="">
      <xdr:nvGraphicFramePr>
        <xdr:cNvPr id="164865" name="Chart 1">
          <a:extLst>
            <a:ext uri="{FF2B5EF4-FFF2-40B4-BE49-F238E27FC236}">
              <a16:creationId xmlns:a16="http://schemas.microsoft.com/office/drawing/2014/main" id="{ACB1C314-3D9D-415D-B1EB-16B136E549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19050</xdr:colOff>
      <xdr:row>4</xdr:row>
      <xdr:rowOff>314325</xdr:rowOff>
    </xdr:from>
    <xdr:to>
      <xdr:col>16</xdr:col>
      <xdr:colOff>371475</xdr:colOff>
      <xdr:row>21</xdr:row>
      <xdr:rowOff>28575</xdr:rowOff>
    </xdr:to>
    <xdr:graphicFrame macro="">
      <xdr:nvGraphicFramePr>
        <xdr:cNvPr id="1028" name="Диаграмма 4">
          <a:extLst>
            <a:ext uri="{FF2B5EF4-FFF2-40B4-BE49-F238E27FC236}">
              <a16:creationId xmlns:a16="http://schemas.microsoft.com/office/drawing/2014/main" id="{BEF889F0-DC82-4357-AEC5-DE4E4C2FBD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xdr:from>
      <xdr:col>0</xdr:col>
      <xdr:colOff>600075</xdr:colOff>
      <xdr:row>12</xdr:row>
      <xdr:rowOff>104775</xdr:rowOff>
    </xdr:from>
    <xdr:to>
      <xdr:col>7</xdr:col>
      <xdr:colOff>352425</xdr:colOff>
      <xdr:row>24</xdr:row>
      <xdr:rowOff>95250</xdr:rowOff>
    </xdr:to>
    <xdr:graphicFrame macro="">
      <xdr:nvGraphicFramePr>
        <xdr:cNvPr id="166913" name="Chart 1">
          <a:extLst>
            <a:ext uri="{FF2B5EF4-FFF2-40B4-BE49-F238E27FC236}">
              <a16:creationId xmlns:a16="http://schemas.microsoft.com/office/drawing/2014/main" id="{F8677F77-407B-4C95-A3DD-A0C3346E62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xdr:from>
      <xdr:col>1</xdr:col>
      <xdr:colOff>9525</xdr:colOff>
      <xdr:row>13</xdr:row>
      <xdr:rowOff>104775</xdr:rowOff>
    </xdr:from>
    <xdr:to>
      <xdr:col>8</xdr:col>
      <xdr:colOff>276225</xdr:colOff>
      <xdr:row>27</xdr:row>
      <xdr:rowOff>38100</xdr:rowOff>
    </xdr:to>
    <xdr:graphicFrame macro="">
      <xdr:nvGraphicFramePr>
        <xdr:cNvPr id="168961" name="Chart 1">
          <a:extLst>
            <a:ext uri="{FF2B5EF4-FFF2-40B4-BE49-F238E27FC236}">
              <a16:creationId xmlns:a16="http://schemas.microsoft.com/office/drawing/2014/main" id="{95F9F4CC-F0B8-4541-A9C4-E1F2C3BC3A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xdr:from>
      <xdr:col>0</xdr:col>
      <xdr:colOff>628650</xdr:colOff>
      <xdr:row>11</xdr:row>
      <xdr:rowOff>133350</xdr:rowOff>
    </xdr:from>
    <xdr:to>
      <xdr:col>5</xdr:col>
      <xdr:colOff>581025</xdr:colOff>
      <xdr:row>24</xdr:row>
      <xdr:rowOff>114300</xdr:rowOff>
    </xdr:to>
    <xdr:graphicFrame macro="">
      <xdr:nvGraphicFramePr>
        <xdr:cNvPr id="171009" name="Chart 1">
          <a:extLst>
            <a:ext uri="{FF2B5EF4-FFF2-40B4-BE49-F238E27FC236}">
              <a16:creationId xmlns:a16="http://schemas.microsoft.com/office/drawing/2014/main" id="{C7A39891-C4DD-4951-A399-C53FECC2B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xdr:from>
      <xdr:col>0</xdr:col>
      <xdr:colOff>619125</xdr:colOff>
      <xdr:row>12</xdr:row>
      <xdr:rowOff>123825</xdr:rowOff>
    </xdr:from>
    <xdr:to>
      <xdr:col>6</xdr:col>
      <xdr:colOff>533400</xdr:colOff>
      <xdr:row>25</xdr:row>
      <xdr:rowOff>133350</xdr:rowOff>
    </xdr:to>
    <xdr:graphicFrame macro="">
      <xdr:nvGraphicFramePr>
        <xdr:cNvPr id="173057" name="Chart 1">
          <a:extLst>
            <a:ext uri="{FF2B5EF4-FFF2-40B4-BE49-F238E27FC236}">
              <a16:creationId xmlns:a16="http://schemas.microsoft.com/office/drawing/2014/main" id="{DA0FDDB0-3D26-4338-99B4-E35B26DC22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xdr:wsDr xmlns:xdr="http://schemas.openxmlformats.org/drawingml/2006/spreadsheetDrawing" xmlns:a="http://schemas.openxmlformats.org/drawingml/2006/main">
  <xdr:twoCellAnchor>
    <xdr:from>
      <xdr:col>1</xdr:col>
      <xdr:colOff>0</xdr:colOff>
      <xdr:row>15</xdr:row>
      <xdr:rowOff>28575</xdr:rowOff>
    </xdr:from>
    <xdr:to>
      <xdr:col>5</xdr:col>
      <xdr:colOff>723900</xdr:colOff>
      <xdr:row>25</xdr:row>
      <xdr:rowOff>85725</xdr:rowOff>
    </xdr:to>
    <xdr:graphicFrame macro="">
      <xdr:nvGraphicFramePr>
        <xdr:cNvPr id="175105" name="Chart 1">
          <a:extLst>
            <a:ext uri="{FF2B5EF4-FFF2-40B4-BE49-F238E27FC236}">
              <a16:creationId xmlns:a16="http://schemas.microsoft.com/office/drawing/2014/main" id="{20A4222B-2CD7-4571-B0CB-36E93FE632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5.xml><?xml version="1.0" encoding="utf-8"?>
<xdr:wsDr xmlns:xdr="http://schemas.openxmlformats.org/drawingml/2006/spreadsheetDrawing" xmlns:a="http://schemas.openxmlformats.org/drawingml/2006/main">
  <xdr:twoCellAnchor>
    <xdr:from>
      <xdr:col>1</xdr:col>
      <xdr:colOff>76200</xdr:colOff>
      <xdr:row>13</xdr:row>
      <xdr:rowOff>57150</xdr:rowOff>
    </xdr:from>
    <xdr:to>
      <xdr:col>5</xdr:col>
      <xdr:colOff>133350</xdr:colOff>
      <xdr:row>28</xdr:row>
      <xdr:rowOff>123825</xdr:rowOff>
    </xdr:to>
    <xdr:graphicFrame macro="">
      <xdr:nvGraphicFramePr>
        <xdr:cNvPr id="177153" name="Chart 2">
          <a:extLst>
            <a:ext uri="{FF2B5EF4-FFF2-40B4-BE49-F238E27FC236}">
              <a16:creationId xmlns:a16="http://schemas.microsoft.com/office/drawing/2014/main" id="{4F454BD3-4F15-4023-A893-DFEBF2985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6.xml><?xml version="1.0" encoding="utf-8"?>
<xdr:wsDr xmlns:xdr="http://schemas.openxmlformats.org/drawingml/2006/spreadsheetDrawing" xmlns:a="http://schemas.openxmlformats.org/drawingml/2006/main">
  <xdr:twoCellAnchor>
    <xdr:from>
      <xdr:col>0</xdr:col>
      <xdr:colOff>628650</xdr:colOff>
      <xdr:row>12</xdr:row>
      <xdr:rowOff>66675</xdr:rowOff>
    </xdr:from>
    <xdr:to>
      <xdr:col>6</xdr:col>
      <xdr:colOff>9525</xdr:colOff>
      <xdr:row>24</xdr:row>
      <xdr:rowOff>9525</xdr:rowOff>
    </xdr:to>
    <xdr:graphicFrame macro="">
      <xdr:nvGraphicFramePr>
        <xdr:cNvPr id="179201" name="Chart 1">
          <a:extLst>
            <a:ext uri="{FF2B5EF4-FFF2-40B4-BE49-F238E27FC236}">
              <a16:creationId xmlns:a16="http://schemas.microsoft.com/office/drawing/2014/main" id="{97FB2C9D-F4B3-48C4-A6A8-15DC25538D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7.xml><?xml version="1.0" encoding="utf-8"?>
<xdr:wsDr xmlns:xdr="http://schemas.openxmlformats.org/drawingml/2006/spreadsheetDrawing" xmlns:a="http://schemas.openxmlformats.org/drawingml/2006/main">
  <xdr:twoCellAnchor>
    <xdr:from>
      <xdr:col>0</xdr:col>
      <xdr:colOff>552450</xdr:colOff>
      <xdr:row>8</xdr:row>
      <xdr:rowOff>95250</xdr:rowOff>
    </xdr:from>
    <xdr:to>
      <xdr:col>7</xdr:col>
      <xdr:colOff>590550</xdr:colOff>
      <xdr:row>20</xdr:row>
      <xdr:rowOff>95250</xdr:rowOff>
    </xdr:to>
    <xdr:graphicFrame macro="">
      <xdr:nvGraphicFramePr>
        <xdr:cNvPr id="181249" name="Chart 1">
          <a:extLst>
            <a:ext uri="{FF2B5EF4-FFF2-40B4-BE49-F238E27FC236}">
              <a16:creationId xmlns:a16="http://schemas.microsoft.com/office/drawing/2014/main" id="{1AE3CC02-86D0-47BA-8AF7-49E3695015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8.xml><?xml version="1.0" encoding="utf-8"?>
<xdr:wsDr xmlns:xdr="http://schemas.openxmlformats.org/drawingml/2006/spreadsheetDrawing" xmlns:a="http://schemas.openxmlformats.org/drawingml/2006/main">
  <xdr:twoCellAnchor>
    <xdr:from>
      <xdr:col>1</xdr:col>
      <xdr:colOff>57150</xdr:colOff>
      <xdr:row>7</xdr:row>
      <xdr:rowOff>28575</xdr:rowOff>
    </xdr:from>
    <xdr:to>
      <xdr:col>7</xdr:col>
      <xdr:colOff>114300</xdr:colOff>
      <xdr:row>17</xdr:row>
      <xdr:rowOff>9525</xdr:rowOff>
    </xdr:to>
    <xdr:graphicFrame macro="">
      <xdr:nvGraphicFramePr>
        <xdr:cNvPr id="183297" name="Chart 1">
          <a:extLst>
            <a:ext uri="{FF2B5EF4-FFF2-40B4-BE49-F238E27FC236}">
              <a16:creationId xmlns:a16="http://schemas.microsoft.com/office/drawing/2014/main" id="{C38F85F4-FA5D-47AD-B44A-BB646BDDEE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9.xml><?xml version="1.0" encoding="utf-8"?>
<xdr:wsDr xmlns:xdr="http://schemas.openxmlformats.org/drawingml/2006/spreadsheetDrawing" xmlns:a="http://schemas.openxmlformats.org/drawingml/2006/main">
  <xdr:twoCellAnchor>
    <xdr:from>
      <xdr:col>1</xdr:col>
      <xdr:colOff>38100</xdr:colOff>
      <xdr:row>14</xdr:row>
      <xdr:rowOff>66675</xdr:rowOff>
    </xdr:from>
    <xdr:to>
      <xdr:col>6</xdr:col>
      <xdr:colOff>9525</xdr:colOff>
      <xdr:row>29</xdr:row>
      <xdr:rowOff>133350</xdr:rowOff>
    </xdr:to>
    <xdr:graphicFrame macro="">
      <xdr:nvGraphicFramePr>
        <xdr:cNvPr id="185345" name="Chart 1">
          <a:extLst>
            <a:ext uri="{FF2B5EF4-FFF2-40B4-BE49-F238E27FC236}">
              <a16:creationId xmlns:a16="http://schemas.microsoft.com/office/drawing/2014/main" id="{2BB62BAF-44CB-4858-8E61-471EFEF2C7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514350</xdr:colOff>
      <xdr:row>3</xdr:row>
      <xdr:rowOff>9525</xdr:rowOff>
    </xdr:from>
    <xdr:to>
      <xdr:col>12</xdr:col>
      <xdr:colOff>171450</xdr:colOff>
      <xdr:row>14</xdr:row>
      <xdr:rowOff>38100</xdr:rowOff>
    </xdr:to>
    <xdr:graphicFrame macro="">
      <xdr:nvGraphicFramePr>
        <xdr:cNvPr id="15361" name="Диаграмма 1">
          <a:extLst>
            <a:ext uri="{FF2B5EF4-FFF2-40B4-BE49-F238E27FC236}">
              <a16:creationId xmlns:a16="http://schemas.microsoft.com/office/drawing/2014/main" id="{BACB841A-6222-45C0-A346-8BD738B481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0.xml><?xml version="1.0" encoding="utf-8"?>
<xdr:wsDr xmlns:xdr="http://schemas.openxmlformats.org/drawingml/2006/spreadsheetDrawing" xmlns:a="http://schemas.openxmlformats.org/drawingml/2006/main">
  <xdr:twoCellAnchor>
    <xdr:from>
      <xdr:col>1</xdr:col>
      <xdr:colOff>19050</xdr:colOff>
      <xdr:row>9</xdr:row>
      <xdr:rowOff>19050</xdr:rowOff>
    </xdr:from>
    <xdr:to>
      <xdr:col>6</xdr:col>
      <xdr:colOff>390525</xdr:colOff>
      <xdr:row>27</xdr:row>
      <xdr:rowOff>9525</xdr:rowOff>
    </xdr:to>
    <xdr:graphicFrame macro="">
      <xdr:nvGraphicFramePr>
        <xdr:cNvPr id="94209" name="Диаграмма 1">
          <a:extLst>
            <a:ext uri="{FF2B5EF4-FFF2-40B4-BE49-F238E27FC236}">
              <a16:creationId xmlns:a16="http://schemas.microsoft.com/office/drawing/2014/main" id="{B2865598-73B0-43EE-A914-040D859B25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1.xml><?xml version="1.0" encoding="utf-8"?>
<xdr:wsDr xmlns:xdr="http://schemas.openxmlformats.org/drawingml/2006/spreadsheetDrawing" xmlns:a="http://schemas.openxmlformats.org/drawingml/2006/main">
  <xdr:twoCellAnchor>
    <xdr:from>
      <xdr:col>1</xdr:col>
      <xdr:colOff>9525</xdr:colOff>
      <xdr:row>10</xdr:row>
      <xdr:rowOff>57150</xdr:rowOff>
    </xdr:from>
    <xdr:to>
      <xdr:col>3</xdr:col>
      <xdr:colOff>1009650</xdr:colOff>
      <xdr:row>23</xdr:row>
      <xdr:rowOff>114300</xdr:rowOff>
    </xdr:to>
    <xdr:graphicFrame macro="">
      <xdr:nvGraphicFramePr>
        <xdr:cNvPr id="95233" name="Диаграмма 1">
          <a:extLst>
            <a:ext uri="{FF2B5EF4-FFF2-40B4-BE49-F238E27FC236}">
              <a16:creationId xmlns:a16="http://schemas.microsoft.com/office/drawing/2014/main" id="{C5639103-3F39-484C-94A3-EE60ED2C9F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2.xml><?xml version="1.0" encoding="utf-8"?>
<xdr:wsDr xmlns:xdr="http://schemas.openxmlformats.org/drawingml/2006/spreadsheetDrawing" xmlns:a="http://schemas.openxmlformats.org/drawingml/2006/main">
  <xdr:twoCellAnchor>
    <xdr:from>
      <xdr:col>1</xdr:col>
      <xdr:colOff>38100</xdr:colOff>
      <xdr:row>10</xdr:row>
      <xdr:rowOff>9525</xdr:rowOff>
    </xdr:from>
    <xdr:to>
      <xdr:col>4</xdr:col>
      <xdr:colOff>514350</xdr:colOff>
      <xdr:row>23</xdr:row>
      <xdr:rowOff>66675</xdr:rowOff>
    </xdr:to>
    <xdr:graphicFrame macro="">
      <xdr:nvGraphicFramePr>
        <xdr:cNvPr id="96257" name="Диаграмма 1">
          <a:extLst>
            <a:ext uri="{FF2B5EF4-FFF2-40B4-BE49-F238E27FC236}">
              <a16:creationId xmlns:a16="http://schemas.microsoft.com/office/drawing/2014/main" id="{A40EE8BE-55F1-4492-B807-507284876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3.xml><?xml version="1.0" encoding="utf-8"?>
<xdr:wsDr xmlns:xdr="http://schemas.openxmlformats.org/drawingml/2006/spreadsheetDrawing" xmlns:a="http://schemas.openxmlformats.org/drawingml/2006/main">
  <xdr:twoCellAnchor>
    <xdr:from>
      <xdr:col>1</xdr:col>
      <xdr:colOff>9525</xdr:colOff>
      <xdr:row>9</xdr:row>
      <xdr:rowOff>19050</xdr:rowOff>
    </xdr:from>
    <xdr:to>
      <xdr:col>4</xdr:col>
      <xdr:colOff>600075</xdr:colOff>
      <xdr:row>23</xdr:row>
      <xdr:rowOff>28575</xdr:rowOff>
    </xdr:to>
    <xdr:graphicFrame macro="">
      <xdr:nvGraphicFramePr>
        <xdr:cNvPr id="97281" name="Диаграмма 1">
          <a:extLst>
            <a:ext uri="{FF2B5EF4-FFF2-40B4-BE49-F238E27FC236}">
              <a16:creationId xmlns:a16="http://schemas.microsoft.com/office/drawing/2014/main" id="{79032ED2-0A64-43C6-85F6-F9DA9F1BC0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4.xml><?xml version="1.0" encoding="utf-8"?>
<xdr:wsDr xmlns:xdr="http://schemas.openxmlformats.org/drawingml/2006/spreadsheetDrawing" xmlns:a="http://schemas.openxmlformats.org/drawingml/2006/main">
  <xdr:twoCellAnchor>
    <xdr:from>
      <xdr:col>0</xdr:col>
      <xdr:colOff>590550</xdr:colOff>
      <xdr:row>8</xdr:row>
      <xdr:rowOff>152400</xdr:rowOff>
    </xdr:from>
    <xdr:to>
      <xdr:col>5</xdr:col>
      <xdr:colOff>857250</xdr:colOff>
      <xdr:row>25</xdr:row>
      <xdr:rowOff>47625</xdr:rowOff>
    </xdr:to>
    <xdr:graphicFrame macro="">
      <xdr:nvGraphicFramePr>
        <xdr:cNvPr id="98305" name="Диаграмма 1">
          <a:extLst>
            <a:ext uri="{FF2B5EF4-FFF2-40B4-BE49-F238E27FC236}">
              <a16:creationId xmlns:a16="http://schemas.microsoft.com/office/drawing/2014/main" id="{1A342EA8-48DF-4864-B51B-4B9D49F91E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5.xml><?xml version="1.0" encoding="utf-8"?>
<xdr:wsDr xmlns:xdr="http://schemas.openxmlformats.org/drawingml/2006/spreadsheetDrawing" xmlns:a="http://schemas.openxmlformats.org/drawingml/2006/main">
  <xdr:twoCellAnchor>
    <xdr:from>
      <xdr:col>1</xdr:col>
      <xdr:colOff>38100</xdr:colOff>
      <xdr:row>16</xdr:row>
      <xdr:rowOff>0</xdr:rowOff>
    </xdr:from>
    <xdr:to>
      <xdr:col>7</xdr:col>
      <xdr:colOff>104775</xdr:colOff>
      <xdr:row>31</xdr:row>
      <xdr:rowOff>133350</xdr:rowOff>
    </xdr:to>
    <xdr:graphicFrame macro="">
      <xdr:nvGraphicFramePr>
        <xdr:cNvPr id="99329" name="Диаграмма 1">
          <a:extLst>
            <a:ext uri="{FF2B5EF4-FFF2-40B4-BE49-F238E27FC236}">
              <a16:creationId xmlns:a16="http://schemas.microsoft.com/office/drawing/2014/main" id="{20C621E1-822A-4F04-9563-7B13A2A529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6.xml><?xml version="1.0" encoding="utf-8"?>
<xdr:wsDr xmlns:xdr="http://schemas.openxmlformats.org/drawingml/2006/spreadsheetDrawing" xmlns:a="http://schemas.openxmlformats.org/drawingml/2006/main">
  <xdr:twoCellAnchor>
    <xdr:from>
      <xdr:col>1</xdr:col>
      <xdr:colOff>0</xdr:colOff>
      <xdr:row>15</xdr:row>
      <xdr:rowOff>28575</xdr:rowOff>
    </xdr:from>
    <xdr:to>
      <xdr:col>5</xdr:col>
      <xdr:colOff>371475</xdr:colOff>
      <xdr:row>28</xdr:row>
      <xdr:rowOff>85725</xdr:rowOff>
    </xdr:to>
    <xdr:graphicFrame macro="">
      <xdr:nvGraphicFramePr>
        <xdr:cNvPr id="100353" name="Диаграмма 1">
          <a:extLst>
            <a:ext uri="{FF2B5EF4-FFF2-40B4-BE49-F238E27FC236}">
              <a16:creationId xmlns:a16="http://schemas.microsoft.com/office/drawing/2014/main" id="{02CF4C4B-E853-4D79-9D2A-F9E42778A6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7.xml><?xml version="1.0" encoding="utf-8"?>
<xdr:wsDr xmlns:xdr="http://schemas.openxmlformats.org/drawingml/2006/spreadsheetDrawing" xmlns:a="http://schemas.openxmlformats.org/drawingml/2006/main">
  <xdr:twoCellAnchor>
    <xdr:from>
      <xdr:col>0</xdr:col>
      <xdr:colOff>590550</xdr:colOff>
      <xdr:row>9</xdr:row>
      <xdr:rowOff>114300</xdr:rowOff>
    </xdr:from>
    <xdr:to>
      <xdr:col>5</xdr:col>
      <xdr:colOff>676275</xdr:colOff>
      <xdr:row>22</xdr:row>
      <xdr:rowOff>85725</xdr:rowOff>
    </xdr:to>
    <xdr:graphicFrame macro="">
      <xdr:nvGraphicFramePr>
        <xdr:cNvPr id="101377" name="Диаграмма 1">
          <a:extLst>
            <a:ext uri="{FF2B5EF4-FFF2-40B4-BE49-F238E27FC236}">
              <a16:creationId xmlns:a16="http://schemas.microsoft.com/office/drawing/2014/main" id="{D469942F-DE22-4637-9D93-5801F6DAB8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8.xml><?xml version="1.0" encoding="utf-8"?>
<xdr:wsDr xmlns:xdr="http://schemas.openxmlformats.org/drawingml/2006/spreadsheetDrawing" xmlns:a="http://schemas.openxmlformats.org/drawingml/2006/main">
  <xdr:twoCellAnchor>
    <xdr:from>
      <xdr:col>0</xdr:col>
      <xdr:colOff>600075</xdr:colOff>
      <xdr:row>11</xdr:row>
      <xdr:rowOff>152400</xdr:rowOff>
    </xdr:from>
    <xdr:to>
      <xdr:col>4</xdr:col>
      <xdr:colOff>952500</xdr:colOff>
      <xdr:row>30</xdr:row>
      <xdr:rowOff>47625</xdr:rowOff>
    </xdr:to>
    <xdr:graphicFrame macro="">
      <xdr:nvGraphicFramePr>
        <xdr:cNvPr id="102401" name="Диаграмма 1">
          <a:extLst>
            <a:ext uri="{FF2B5EF4-FFF2-40B4-BE49-F238E27FC236}">
              <a16:creationId xmlns:a16="http://schemas.microsoft.com/office/drawing/2014/main" id="{6D133A40-776F-497C-86A5-8CCF24D5F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9.xml><?xml version="1.0" encoding="utf-8"?>
<xdr:wsDr xmlns:xdr="http://schemas.openxmlformats.org/drawingml/2006/spreadsheetDrawing" xmlns:a="http://schemas.openxmlformats.org/drawingml/2006/main">
  <xdr:twoCellAnchor>
    <xdr:from>
      <xdr:col>1</xdr:col>
      <xdr:colOff>28575</xdr:colOff>
      <xdr:row>8</xdr:row>
      <xdr:rowOff>142875</xdr:rowOff>
    </xdr:from>
    <xdr:to>
      <xdr:col>6</xdr:col>
      <xdr:colOff>438150</xdr:colOff>
      <xdr:row>20</xdr:row>
      <xdr:rowOff>114300</xdr:rowOff>
    </xdr:to>
    <xdr:graphicFrame macro="">
      <xdr:nvGraphicFramePr>
        <xdr:cNvPr id="103425" name="Диаграмма 1">
          <a:extLst>
            <a:ext uri="{FF2B5EF4-FFF2-40B4-BE49-F238E27FC236}">
              <a16:creationId xmlns:a16="http://schemas.microsoft.com/office/drawing/2014/main" id="{9D5CA629-8365-4353-BC04-AE2E32BC89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leg_sma\&#1076;&#1072;&#1085;&#1085;&#1099;&#1077;%20&#1076;&#1083;&#1103;%20&#1086;&#1090;&#1095;&#1077;&#1090;&#1072;%20&#1086;%20&#1092;&#1080;&#1085;&#1089;&#1090;&#1072;&#1073;&#1080;&#1083;&#1100;&#1085;&#1086;&#1089;&#1090;&#1080;\Documents%20and%20Settings\FS_Aliya_B\&#1052;&#1086;&#1080;%20&#1076;&#1086;&#1082;&#1091;&#1084;&#1077;&#1085;&#1090;&#1099;\Financial%20stability\Households\&#1044;&#1086;&#1084;%20&#1093;&#1086;&#1079;-&#1074;&#107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Gov_debt\Mfi-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ayan_kk\&#1091;&#1092;&#1089;\!Dana\&#1050;&#1047;\WINDOWS\EXCEL\MY_PROG\DWR_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I (ПР-ВО)"/>
      <sheetName val="MFI (ПР-ВО)-вд"/>
      <sheetName val="дин ГД"/>
      <sheetName val="курсы"/>
      <sheetName val="IBRD"/>
      <sheetName val="ADB"/>
      <sheetName val="JEXIM"/>
      <sheetName val="OECF"/>
      <sheetName val="EBRD-G"/>
      <sheetName val="IsDB"/>
      <sheetName val="NBK Loans"/>
      <sheetName val="notes"/>
      <sheetName val="Германия"/>
      <sheetName val="Korea"/>
      <sheetName val="прочие "/>
      <sheetName val="прочие банки"/>
      <sheetName val="вспом прочие банки (Сж)"/>
      <sheetName val="Фонды развития"/>
      <sheetName val="Франция"/>
      <sheetName val="Short-term"/>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37.bin"/></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38.bin"/></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39.bin"/></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99.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40.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4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42.bin"/></Relationships>
</file>

<file path=xl/worksheets/_rels/sheet125.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26.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28.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5.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6.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0.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1.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22.bin"/></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4.bin"/></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25.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26.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27.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28.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30.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31.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3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33.bin"/></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34.bin"/></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35.bin"/></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36.bin"/></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8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5"/>
  <sheetViews>
    <sheetView topLeftCell="A18" workbookViewId="0">
      <selection activeCell="B36" sqref="B36"/>
    </sheetView>
  </sheetViews>
  <sheetFormatPr defaultColWidth="0" defaultRowHeight="12.75" zeroHeight="1"/>
  <cols>
    <col min="1" max="1" width="5.1640625" style="52" customWidth="1"/>
    <col min="2" max="2" width="18.33203125" style="77" customWidth="1"/>
    <col min="3" max="3" width="94.6640625" style="78" bestFit="1" customWidth="1"/>
    <col min="4" max="4" width="9.33203125" style="27" customWidth="1"/>
    <col min="5" max="16384" width="0" style="27" hidden="1"/>
  </cols>
  <sheetData>
    <row r="1" spans="1:3" customFormat="1">
      <c r="A1" s="41"/>
      <c r="B1" s="665"/>
      <c r="C1" s="666" t="s">
        <v>670</v>
      </c>
    </row>
    <row r="2" spans="1:3" customFormat="1">
      <c r="A2" s="557"/>
      <c r="B2" s="613"/>
      <c r="C2" s="614" t="s">
        <v>957</v>
      </c>
    </row>
    <row r="3" spans="1:3" customFormat="1">
      <c r="A3" s="52"/>
      <c r="B3" s="615" t="s">
        <v>2113</v>
      </c>
      <c r="C3" s="612" t="s">
        <v>2324</v>
      </c>
    </row>
    <row r="4" spans="1:3" customFormat="1">
      <c r="A4" s="52"/>
      <c r="B4" s="615" t="s">
        <v>2114</v>
      </c>
      <c r="C4" s="612" t="s">
        <v>1604</v>
      </c>
    </row>
    <row r="5" spans="1:3" customFormat="1">
      <c r="A5" s="52"/>
      <c r="B5" s="615" t="s">
        <v>2115</v>
      </c>
      <c r="C5" s="612" t="s">
        <v>753</v>
      </c>
    </row>
    <row r="6" spans="1:3" customFormat="1">
      <c r="A6" s="52"/>
      <c r="B6" s="615" t="s">
        <v>2118</v>
      </c>
      <c r="C6" s="612" t="s">
        <v>722</v>
      </c>
    </row>
    <row r="7" spans="1:3" customFormat="1">
      <c r="A7" s="52"/>
      <c r="B7" s="615" t="s">
        <v>2119</v>
      </c>
      <c r="C7" s="612" t="s">
        <v>2111</v>
      </c>
    </row>
    <row r="8" spans="1:3" customFormat="1">
      <c r="A8" s="52"/>
      <c r="B8" s="615" t="s">
        <v>2122</v>
      </c>
      <c r="C8" s="612" t="s">
        <v>1606</v>
      </c>
    </row>
    <row r="9" spans="1:3" customFormat="1">
      <c r="A9" s="52"/>
      <c r="B9" s="615" t="s">
        <v>2123</v>
      </c>
      <c r="C9" s="612" t="s">
        <v>2325</v>
      </c>
    </row>
    <row r="10" spans="1:3" customFormat="1">
      <c r="A10" s="52"/>
      <c r="B10" s="615" t="s">
        <v>117</v>
      </c>
      <c r="C10" s="612" t="s">
        <v>2326</v>
      </c>
    </row>
    <row r="11" spans="1:3" customFormat="1">
      <c r="A11" s="52"/>
      <c r="B11" s="615" t="s">
        <v>2124</v>
      </c>
      <c r="C11" s="612" t="s">
        <v>1608</v>
      </c>
    </row>
    <row r="12" spans="1:3" customFormat="1">
      <c r="A12" s="52"/>
      <c r="B12" s="615" t="s">
        <v>2125</v>
      </c>
      <c r="C12" s="612" t="s">
        <v>1610</v>
      </c>
    </row>
    <row r="13" spans="1:3" customFormat="1">
      <c r="A13" s="52"/>
      <c r="B13" s="615" t="s">
        <v>2128</v>
      </c>
      <c r="C13" s="612" t="s">
        <v>754</v>
      </c>
    </row>
    <row r="14" spans="1:3" customFormat="1">
      <c r="A14" s="52"/>
      <c r="B14" s="615" t="s">
        <v>2129</v>
      </c>
      <c r="C14" s="612" t="s">
        <v>2112</v>
      </c>
    </row>
    <row r="15" spans="1:3" customFormat="1">
      <c r="A15" s="52"/>
      <c r="B15" s="615" t="s">
        <v>617</v>
      </c>
      <c r="C15" s="612" t="s">
        <v>2327</v>
      </c>
    </row>
    <row r="16" spans="1:3" customFormat="1">
      <c r="A16" s="52"/>
      <c r="B16" s="615" t="s">
        <v>624</v>
      </c>
      <c r="C16" s="612" t="s">
        <v>755</v>
      </c>
    </row>
    <row r="17" spans="1:3" customFormat="1">
      <c r="A17" s="52"/>
      <c r="B17" s="615" t="s">
        <v>625</v>
      </c>
      <c r="C17" s="612" t="s">
        <v>732</v>
      </c>
    </row>
    <row r="18" spans="1:3" customFormat="1">
      <c r="A18" s="52"/>
      <c r="B18" s="615" t="s">
        <v>626</v>
      </c>
      <c r="C18" s="612" t="s">
        <v>846</v>
      </c>
    </row>
    <row r="19" spans="1:3" customFormat="1">
      <c r="A19" s="52"/>
      <c r="B19" s="615" t="s">
        <v>631</v>
      </c>
      <c r="C19" s="612" t="s">
        <v>1613</v>
      </c>
    </row>
    <row r="20" spans="1:3" customFormat="1">
      <c r="A20" s="52"/>
      <c r="B20" s="299"/>
      <c r="C20" s="10"/>
    </row>
    <row r="21" spans="1:3">
      <c r="B21" s="613"/>
      <c r="C21" s="614" t="s">
        <v>114</v>
      </c>
    </row>
    <row r="22" spans="1:3">
      <c r="B22" s="615" t="s">
        <v>665</v>
      </c>
      <c r="C22" s="612" t="s">
        <v>659</v>
      </c>
    </row>
    <row r="23" spans="1:3">
      <c r="B23" s="615" t="s">
        <v>666</v>
      </c>
      <c r="C23" s="612" t="s">
        <v>662</v>
      </c>
    </row>
    <row r="24" spans="1:3">
      <c r="B24" s="615" t="s">
        <v>667</v>
      </c>
      <c r="C24" s="612" t="s">
        <v>689</v>
      </c>
    </row>
    <row r="25" spans="1:3">
      <c r="B25" s="615" t="s">
        <v>668</v>
      </c>
      <c r="C25" s="612" t="s">
        <v>691</v>
      </c>
    </row>
    <row r="26" spans="1:3">
      <c r="B26" s="615" t="s">
        <v>669</v>
      </c>
      <c r="C26" s="612" t="s">
        <v>702</v>
      </c>
    </row>
    <row r="27" spans="1:3">
      <c r="B27" s="615" t="s">
        <v>671</v>
      </c>
      <c r="C27" s="612" t="s">
        <v>2340</v>
      </c>
    </row>
    <row r="28" spans="1:3">
      <c r="B28" s="615" t="s">
        <v>672</v>
      </c>
      <c r="C28" s="612" t="s">
        <v>709</v>
      </c>
    </row>
    <row r="29" spans="1:3">
      <c r="B29" s="615" t="s">
        <v>673</v>
      </c>
      <c r="C29" s="612" t="s">
        <v>2281</v>
      </c>
    </row>
    <row r="30" spans="1:3">
      <c r="B30" s="615" t="s">
        <v>674</v>
      </c>
      <c r="C30" s="612" t="s">
        <v>2239</v>
      </c>
    </row>
    <row r="31" spans="1:3">
      <c r="B31" s="615" t="s">
        <v>675</v>
      </c>
      <c r="C31" s="612" t="s">
        <v>2249</v>
      </c>
    </row>
    <row r="32" spans="1:3">
      <c r="B32" s="615" t="s">
        <v>676</v>
      </c>
      <c r="C32" s="612" t="s">
        <v>1750</v>
      </c>
    </row>
    <row r="33" spans="2:3">
      <c r="B33" s="615" t="s">
        <v>118</v>
      </c>
      <c r="C33" s="612" t="s">
        <v>2293</v>
      </c>
    </row>
    <row r="34" spans="2:3">
      <c r="B34" s="615" t="s">
        <v>677</v>
      </c>
      <c r="C34" s="612" t="s">
        <v>2282</v>
      </c>
    </row>
    <row r="35" spans="2:3">
      <c r="B35" s="615" t="s">
        <v>678</v>
      </c>
      <c r="C35" s="612" t="s">
        <v>2311</v>
      </c>
    </row>
    <row r="36" spans="2:3">
      <c r="B36" s="615" t="s">
        <v>119</v>
      </c>
      <c r="C36" s="612" t="s">
        <v>30</v>
      </c>
    </row>
    <row r="37" spans="2:3">
      <c r="B37" s="615" t="s">
        <v>679</v>
      </c>
      <c r="C37" s="612" t="s">
        <v>2354</v>
      </c>
    </row>
    <row r="38" spans="2:3">
      <c r="B38" s="615" t="s">
        <v>680</v>
      </c>
      <c r="C38" s="612" t="s">
        <v>2355</v>
      </c>
    </row>
    <row r="39" spans="2:3">
      <c r="B39" s="615" t="s">
        <v>681</v>
      </c>
      <c r="C39" s="612" t="s">
        <v>2283</v>
      </c>
    </row>
    <row r="40" spans="2:3">
      <c r="B40" s="615" t="s">
        <v>682</v>
      </c>
      <c r="C40" s="612" t="s">
        <v>2284</v>
      </c>
    </row>
    <row r="41" spans="2:3">
      <c r="B41" s="615" t="s">
        <v>120</v>
      </c>
      <c r="C41" s="612" t="s">
        <v>2285</v>
      </c>
    </row>
    <row r="42" spans="2:3">
      <c r="B42" s="615" t="s">
        <v>683</v>
      </c>
      <c r="C42" s="612" t="s">
        <v>2286</v>
      </c>
    </row>
    <row r="43" spans="2:3">
      <c r="B43" s="615" t="s">
        <v>684</v>
      </c>
      <c r="C43" s="612" t="s">
        <v>2287</v>
      </c>
    </row>
    <row r="44" spans="2:3">
      <c r="B44" s="615" t="s">
        <v>121</v>
      </c>
      <c r="C44" s="612" t="s">
        <v>744</v>
      </c>
    </row>
    <row r="45" spans="2:3">
      <c r="B45" s="615" t="s">
        <v>685</v>
      </c>
      <c r="C45" s="612" t="s">
        <v>750</v>
      </c>
    </row>
    <row r="46" spans="2:3">
      <c r="B46" s="615" t="s">
        <v>122</v>
      </c>
      <c r="C46" s="612" t="s">
        <v>729</v>
      </c>
    </row>
    <row r="47" spans="2:3">
      <c r="B47" s="615" t="s">
        <v>686</v>
      </c>
      <c r="C47" s="612" t="s">
        <v>570</v>
      </c>
    </row>
    <row r="48" spans="2:3">
      <c r="B48" s="615" t="s">
        <v>687</v>
      </c>
      <c r="C48" s="612" t="s">
        <v>2288</v>
      </c>
    </row>
    <row r="49" spans="2:3">
      <c r="B49" s="615" t="s">
        <v>688</v>
      </c>
      <c r="C49" s="612" t="s">
        <v>2274</v>
      </c>
    </row>
    <row r="50" spans="2:3">
      <c r="B50" s="172"/>
    </row>
    <row r="51" spans="2:3" ht="13.5">
      <c r="B51" s="616"/>
      <c r="C51" s="617" t="s">
        <v>115</v>
      </c>
    </row>
    <row r="52" spans="2:3">
      <c r="B52" s="615" t="s">
        <v>1020</v>
      </c>
      <c r="C52" s="618" t="s">
        <v>1243</v>
      </c>
    </row>
    <row r="53" spans="2:3">
      <c r="B53" s="615" t="s">
        <v>1021</v>
      </c>
      <c r="C53" s="612" t="s">
        <v>1245</v>
      </c>
    </row>
    <row r="54" spans="2:3">
      <c r="B54" s="615" t="s">
        <v>1022</v>
      </c>
      <c r="C54" s="612" t="s">
        <v>1247</v>
      </c>
    </row>
    <row r="55" spans="2:3">
      <c r="B55" s="615" t="s">
        <v>1023</v>
      </c>
      <c r="C55" s="612" t="s">
        <v>484</v>
      </c>
    </row>
    <row r="56" spans="2:3">
      <c r="B56" s="615" t="s">
        <v>1024</v>
      </c>
      <c r="C56" s="612" t="s">
        <v>1248</v>
      </c>
    </row>
    <row r="57" spans="2:3">
      <c r="B57" s="615" t="s">
        <v>1025</v>
      </c>
      <c r="C57" s="612" t="s">
        <v>1249</v>
      </c>
    </row>
    <row r="58" spans="2:3">
      <c r="B58" s="615" t="s">
        <v>1026</v>
      </c>
      <c r="C58" s="612" t="s">
        <v>1250</v>
      </c>
    </row>
    <row r="59" spans="2:3">
      <c r="B59" s="615" t="s">
        <v>1027</v>
      </c>
      <c r="C59" s="612" t="s">
        <v>2329</v>
      </c>
    </row>
    <row r="60" spans="2:3">
      <c r="B60" s="615" t="s">
        <v>123</v>
      </c>
      <c r="C60" s="612" t="s">
        <v>1251</v>
      </c>
    </row>
    <row r="61" spans="2:3">
      <c r="B61" s="615" t="s">
        <v>1028</v>
      </c>
      <c r="C61" s="612" t="s">
        <v>1216</v>
      </c>
    </row>
    <row r="62" spans="2:3">
      <c r="B62" s="615" t="s">
        <v>124</v>
      </c>
      <c r="C62" s="612" t="s">
        <v>1217</v>
      </c>
    </row>
    <row r="63" spans="2:3">
      <c r="B63" s="615" t="s">
        <v>125</v>
      </c>
      <c r="C63" s="612" t="s">
        <v>2330</v>
      </c>
    </row>
    <row r="64" spans="2:3">
      <c r="B64" s="615" t="s">
        <v>1029</v>
      </c>
      <c r="C64" s="612" t="s">
        <v>2331</v>
      </c>
    </row>
    <row r="65" spans="1:10">
      <c r="B65" s="615" t="s">
        <v>1030</v>
      </c>
      <c r="C65" s="612" t="s">
        <v>1254</v>
      </c>
    </row>
    <row r="66" spans="1:10"/>
    <row r="67" spans="1:10" ht="13.5">
      <c r="B67" s="613"/>
      <c r="C67" s="624" t="s">
        <v>2332</v>
      </c>
    </row>
    <row r="68" spans="1:10">
      <c r="B68" s="615" t="s">
        <v>1173</v>
      </c>
      <c r="C68" s="612" t="s">
        <v>1436</v>
      </c>
    </row>
    <row r="69" spans="1:10">
      <c r="A69" s="1072"/>
      <c r="B69" s="615" t="s">
        <v>1180</v>
      </c>
      <c r="C69" s="612" t="s">
        <v>1437</v>
      </c>
    </row>
    <row r="70" spans="1:10">
      <c r="A70" s="1072"/>
      <c r="B70" s="615" t="s">
        <v>1181</v>
      </c>
      <c r="C70" s="612" t="s">
        <v>1438</v>
      </c>
    </row>
    <row r="71" spans="1:10">
      <c r="A71" s="1072"/>
      <c r="B71" s="615" t="s">
        <v>126</v>
      </c>
      <c r="C71" s="612" t="s">
        <v>1439</v>
      </c>
    </row>
    <row r="72" spans="1:10">
      <c r="A72" s="1072"/>
      <c r="B72" s="615" t="s">
        <v>1182</v>
      </c>
      <c r="C72" s="612" t="s">
        <v>2333</v>
      </c>
    </row>
    <row r="73" spans="1:10">
      <c r="A73" s="1072"/>
      <c r="B73" s="24"/>
    </row>
    <row r="74" spans="1:10" ht="13.5">
      <c r="A74" s="1072"/>
      <c r="B74" s="623"/>
      <c r="C74" s="624" t="s">
        <v>116</v>
      </c>
    </row>
    <row r="75" spans="1:10">
      <c r="A75" s="1072"/>
      <c r="B75" s="615" t="s">
        <v>127</v>
      </c>
      <c r="C75" s="612" t="s">
        <v>1434</v>
      </c>
    </row>
    <row r="76" spans="1:10">
      <c r="A76" s="1072"/>
      <c r="B76" s="615" t="s">
        <v>1183</v>
      </c>
      <c r="C76" s="612" t="s">
        <v>1435</v>
      </c>
    </row>
    <row r="77" spans="1:10">
      <c r="A77" s="1072"/>
      <c r="B77" s="615" t="s">
        <v>1184</v>
      </c>
      <c r="C77" s="612" t="s">
        <v>454</v>
      </c>
      <c r="J77" s="26"/>
    </row>
    <row r="78" spans="1:10">
      <c r="A78" s="1072"/>
      <c r="B78" s="615" t="s">
        <v>1185</v>
      </c>
      <c r="C78" s="612" t="s">
        <v>1443</v>
      </c>
    </row>
    <row r="79" spans="1:10">
      <c r="A79" s="1072"/>
      <c r="B79" s="615" t="s">
        <v>1186</v>
      </c>
      <c r="C79" s="612" t="s">
        <v>1259</v>
      </c>
    </row>
    <row r="80" spans="1:10">
      <c r="A80" s="1072"/>
      <c r="B80" s="615" t="s">
        <v>1187</v>
      </c>
      <c r="C80" s="612" t="s">
        <v>1260</v>
      </c>
    </row>
    <row r="81" spans="1:3">
      <c r="A81" s="1072"/>
      <c r="B81" s="615" t="s">
        <v>1188</v>
      </c>
      <c r="C81" s="612" t="s">
        <v>2</v>
      </c>
    </row>
    <row r="82" spans="1:3">
      <c r="A82" s="1072"/>
      <c r="B82" s="615" t="s">
        <v>1189</v>
      </c>
      <c r="C82" s="612" t="s">
        <v>3</v>
      </c>
    </row>
    <row r="83" spans="1:3">
      <c r="A83" s="1072"/>
      <c r="B83" s="615" t="s">
        <v>1190</v>
      </c>
      <c r="C83" s="612" t="s">
        <v>1261</v>
      </c>
    </row>
    <row r="84" spans="1:3">
      <c r="A84" s="1072"/>
      <c r="B84" s="615" t="s">
        <v>128</v>
      </c>
      <c r="C84" s="612" t="s">
        <v>1262</v>
      </c>
    </row>
    <row r="85" spans="1:3">
      <c r="A85" s="1072"/>
      <c r="B85" s="615" t="s">
        <v>1191</v>
      </c>
      <c r="C85" s="612" t="s">
        <v>1170</v>
      </c>
    </row>
    <row r="86" spans="1:3">
      <c r="A86" s="1072"/>
      <c r="B86" s="615" t="s">
        <v>1192</v>
      </c>
      <c r="C86" s="612" t="s">
        <v>1172</v>
      </c>
    </row>
    <row r="87" spans="1:3">
      <c r="A87" s="1072"/>
      <c r="B87" s="615" t="s">
        <v>1193</v>
      </c>
      <c r="C87" s="612" t="s">
        <v>1263</v>
      </c>
    </row>
    <row r="88" spans="1:3">
      <c r="A88" s="1072"/>
      <c r="B88" s="615" t="s">
        <v>1194</v>
      </c>
      <c r="C88" s="622" t="s">
        <v>1264</v>
      </c>
    </row>
    <row r="89" spans="1:3">
      <c r="A89" s="1072"/>
      <c r="B89" s="615" t="s">
        <v>1195</v>
      </c>
      <c r="C89" s="612" t="s">
        <v>12</v>
      </c>
    </row>
    <row r="90" spans="1:3">
      <c r="A90" s="1072"/>
      <c r="B90" s="615" t="s">
        <v>1196</v>
      </c>
      <c r="C90" s="622" t="s">
        <v>1265</v>
      </c>
    </row>
    <row r="91" spans="1:3">
      <c r="A91" s="1072"/>
      <c r="B91" s="615" t="s">
        <v>1197</v>
      </c>
      <c r="C91" s="612" t="s">
        <v>1062</v>
      </c>
    </row>
    <row r="92" spans="1:3">
      <c r="A92" s="1072"/>
      <c r="B92" s="615" t="s">
        <v>1198</v>
      </c>
      <c r="C92" s="612" t="s">
        <v>1266</v>
      </c>
    </row>
    <row r="93" spans="1:3">
      <c r="A93" s="1072"/>
      <c r="B93" s="619" t="s">
        <v>1199</v>
      </c>
      <c r="C93" s="612" t="s">
        <v>1267</v>
      </c>
    </row>
    <row r="94" spans="1:3">
      <c r="A94" s="1072"/>
      <c r="B94" s="619" t="s">
        <v>1200</v>
      </c>
      <c r="C94" s="612" t="s">
        <v>1268</v>
      </c>
    </row>
    <row r="95" spans="1:3">
      <c r="A95" s="1072"/>
      <c r="B95" s="615" t="s">
        <v>1201</v>
      </c>
      <c r="C95" s="622" t="s">
        <v>1269</v>
      </c>
    </row>
    <row r="96" spans="1:3">
      <c r="A96" s="1072"/>
      <c r="B96" s="615" t="s">
        <v>1202</v>
      </c>
      <c r="C96" s="618" t="s">
        <v>1075</v>
      </c>
    </row>
    <row r="97" spans="1:3">
      <c r="A97" s="1072"/>
      <c r="B97" s="615" t="s">
        <v>129</v>
      </c>
      <c r="C97" s="612" t="s">
        <v>1082</v>
      </c>
    </row>
    <row r="98" spans="1:3" ht="14.25" customHeight="1">
      <c r="A98" s="1072"/>
      <c r="B98" s="615" t="s">
        <v>1203</v>
      </c>
      <c r="C98" s="982" t="s">
        <v>1084</v>
      </c>
    </row>
    <row r="99" spans="1:3">
      <c r="A99" s="1072"/>
      <c r="B99" s="615" t="s">
        <v>1204</v>
      </c>
      <c r="C99" s="612" t="s">
        <v>1092</v>
      </c>
    </row>
    <row r="100" spans="1:3">
      <c r="A100" s="1072"/>
      <c r="B100" s="615" t="s">
        <v>1205</v>
      </c>
      <c r="C100" s="612" t="s">
        <v>1099</v>
      </c>
    </row>
    <row r="101" spans="1:3">
      <c r="A101" s="1072"/>
      <c r="B101" s="615" t="s">
        <v>1206</v>
      </c>
      <c r="C101" s="612" t="s">
        <v>1270</v>
      </c>
    </row>
    <row r="102" spans="1:3">
      <c r="A102" s="1072"/>
      <c r="B102" s="615" t="s">
        <v>1207</v>
      </c>
      <c r="C102" s="612" t="s">
        <v>1271</v>
      </c>
    </row>
    <row r="103" spans="1:3">
      <c r="A103" s="1072"/>
      <c r="B103" s="615" t="s">
        <v>1208</v>
      </c>
      <c r="C103" s="612" t="s">
        <v>1112</v>
      </c>
    </row>
    <row r="104" spans="1:3" ht="13.5" customHeight="1">
      <c r="A104" s="1072"/>
      <c r="B104" s="615" t="s">
        <v>1209</v>
      </c>
      <c r="C104" s="982" t="s">
        <v>1272</v>
      </c>
    </row>
    <row r="105" spans="1:3">
      <c r="A105" s="1072"/>
      <c r="B105" s="615" t="s">
        <v>130</v>
      </c>
      <c r="C105" s="612" t="s">
        <v>1133</v>
      </c>
    </row>
    <row r="106" spans="1:3">
      <c r="A106" s="1072"/>
      <c r="B106" s="615" t="s">
        <v>1210</v>
      </c>
      <c r="C106" s="622" t="s">
        <v>1274</v>
      </c>
    </row>
    <row r="107" spans="1:3">
      <c r="A107" s="1072"/>
      <c r="B107" s="615" t="s">
        <v>131</v>
      </c>
      <c r="C107" s="612" t="s">
        <v>1275</v>
      </c>
    </row>
    <row r="108" spans="1:3">
      <c r="A108" s="1072"/>
      <c r="B108" s="615" t="s">
        <v>1211</v>
      </c>
      <c r="C108" s="612" t="s">
        <v>1146</v>
      </c>
    </row>
    <row r="109" spans="1:3">
      <c r="A109" s="1072"/>
      <c r="B109" s="615" t="s">
        <v>132</v>
      </c>
      <c r="C109" s="612" t="s">
        <v>1147</v>
      </c>
    </row>
    <row r="110" spans="1:3">
      <c r="A110" s="1072"/>
      <c r="B110" s="615" t="s">
        <v>1212</v>
      </c>
      <c r="C110" s="612" t="s">
        <v>1276</v>
      </c>
    </row>
    <row r="111" spans="1:3">
      <c r="A111" s="1072"/>
      <c r="B111" s="615" t="s">
        <v>1213</v>
      </c>
      <c r="C111" s="612" t="s">
        <v>1156</v>
      </c>
    </row>
    <row r="112" spans="1:3">
      <c r="A112" s="1072"/>
      <c r="B112" s="615" t="s">
        <v>1214</v>
      </c>
      <c r="C112" s="612" t="s">
        <v>1159</v>
      </c>
    </row>
    <row r="113" spans="1:3">
      <c r="A113" s="1072"/>
      <c r="B113" s="615" t="s">
        <v>133</v>
      </c>
      <c r="C113" s="612" t="s">
        <v>1166</v>
      </c>
    </row>
    <row r="114" spans="1:3">
      <c r="A114" s="1072"/>
      <c r="B114" s="615" t="s">
        <v>134</v>
      </c>
      <c r="C114" s="612" t="s">
        <v>1167</v>
      </c>
    </row>
    <row r="115" spans="1:3">
      <c r="A115" s="1072"/>
    </row>
    <row r="116" spans="1:3">
      <c r="A116" s="1072"/>
      <c r="B116" s="613"/>
      <c r="C116" s="614" t="s">
        <v>62</v>
      </c>
    </row>
    <row r="117" spans="1:3">
      <c r="B117" s="619" t="s">
        <v>1002</v>
      </c>
      <c r="C117" s="612" t="s">
        <v>1031</v>
      </c>
    </row>
    <row r="118" spans="1:3">
      <c r="B118" s="619" t="s">
        <v>1003</v>
      </c>
      <c r="C118" s="622" t="s">
        <v>1057</v>
      </c>
    </row>
    <row r="119" spans="1:3">
      <c r="B119" s="619" t="s">
        <v>1004</v>
      </c>
      <c r="C119" s="612" t="s">
        <v>1058</v>
      </c>
    </row>
    <row r="120" spans="1:3">
      <c r="B120" s="619" t="s">
        <v>1005</v>
      </c>
      <c r="C120" s="612" t="s">
        <v>1035</v>
      </c>
    </row>
    <row r="121" spans="1:3">
      <c r="B121" s="619" t="s">
        <v>1006</v>
      </c>
      <c r="C121" s="612" t="s">
        <v>1038</v>
      </c>
    </row>
    <row r="122" spans="1:3">
      <c r="B122" s="619" t="s">
        <v>1007</v>
      </c>
      <c r="C122" s="612" t="s">
        <v>1041</v>
      </c>
    </row>
    <row r="123" spans="1:3">
      <c r="B123" s="619" t="s">
        <v>1008</v>
      </c>
      <c r="C123" s="612" t="s">
        <v>1042</v>
      </c>
    </row>
    <row r="124" spans="1:3">
      <c r="B124" s="619" t="s">
        <v>1009</v>
      </c>
      <c r="C124" s="612" t="s">
        <v>1044</v>
      </c>
    </row>
    <row r="125" spans="1:3">
      <c r="B125" s="619" t="s">
        <v>1010</v>
      </c>
      <c r="C125" s="612" t="s">
        <v>1048</v>
      </c>
    </row>
    <row r="126" spans="1:3">
      <c r="B126" s="619" t="s">
        <v>1011</v>
      </c>
      <c r="C126" s="612" t="s">
        <v>1050</v>
      </c>
    </row>
    <row r="127" spans="1:3">
      <c r="B127" s="619" t="s">
        <v>1012</v>
      </c>
      <c r="C127" s="612" t="s">
        <v>1051</v>
      </c>
    </row>
    <row r="128" spans="1:3">
      <c r="B128" s="619" t="s">
        <v>1013</v>
      </c>
      <c r="C128" s="612" t="s">
        <v>1052</v>
      </c>
    </row>
    <row r="129" spans="2:3">
      <c r="B129" s="619" t="s">
        <v>1014</v>
      </c>
      <c r="C129" s="612" t="s">
        <v>1218</v>
      </c>
    </row>
    <row r="130" spans="2:3">
      <c r="B130" s="619" t="s">
        <v>1015</v>
      </c>
      <c r="C130" s="612" t="s">
        <v>1219</v>
      </c>
    </row>
    <row r="131" spans="2:3">
      <c r="B131" s="619" t="s">
        <v>1016</v>
      </c>
      <c r="C131" s="612" t="s">
        <v>1228</v>
      </c>
    </row>
    <row r="132" spans="2:3">
      <c r="B132" s="619" t="s">
        <v>1017</v>
      </c>
      <c r="C132" s="612" t="s">
        <v>1220</v>
      </c>
    </row>
    <row r="133" spans="2:3">
      <c r="B133" s="619" t="s">
        <v>1018</v>
      </c>
      <c r="C133" s="612" t="s">
        <v>2334</v>
      </c>
    </row>
    <row r="134" spans="2:3">
      <c r="B134" s="619" t="s">
        <v>1019</v>
      </c>
      <c r="C134" s="612" t="s">
        <v>2335</v>
      </c>
    </row>
    <row r="135" spans="2:3">
      <c r="B135" s="619" t="s">
        <v>135</v>
      </c>
      <c r="C135" s="612" t="s">
        <v>2337</v>
      </c>
    </row>
    <row r="136" spans="2:3"/>
    <row r="137" spans="2:3">
      <c r="B137" s="613"/>
      <c r="C137" s="614" t="s">
        <v>47</v>
      </c>
    </row>
    <row r="138" spans="2:3">
      <c r="B138" s="619" t="s">
        <v>632</v>
      </c>
      <c r="C138" s="612" t="s">
        <v>107</v>
      </c>
    </row>
    <row r="139" spans="2:3">
      <c r="B139" s="619" t="s">
        <v>633</v>
      </c>
      <c r="C139" s="612" t="s">
        <v>2338</v>
      </c>
    </row>
    <row r="140" spans="2:3">
      <c r="B140" s="619" t="s">
        <v>136</v>
      </c>
      <c r="C140" s="612" t="s">
        <v>954</v>
      </c>
    </row>
    <row r="141" spans="2:3">
      <c r="B141" s="619" t="s">
        <v>634</v>
      </c>
      <c r="C141" s="612" t="s">
        <v>41</v>
      </c>
    </row>
    <row r="142" spans="2:3">
      <c r="B142" s="619" t="s">
        <v>137</v>
      </c>
      <c r="C142" s="612" t="s">
        <v>50</v>
      </c>
    </row>
    <row r="143" spans="2:3">
      <c r="B143" s="619" t="s">
        <v>138</v>
      </c>
      <c r="C143" s="612" t="s">
        <v>955</v>
      </c>
    </row>
    <row r="144" spans="2:3">
      <c r="B144" s="619" t="s">
        <v>139</v>
      </c>
      <c r="C144" s="612" t="s">
        <v>956</v>
      </c>
    </row>
    <row r="145"/>
  </sheetData>
  <phoneticPr fontId="9" type="noConversion"/>
  <hyperlinks>
    <hyperlink ref="B3" location="'Figure 1.1.1'!A1" display="Figure 1.1.1"/>
    <hyperlink ref="B4" location="'Figure 1.1.2'!A1" display="Figure 1.1.2"/>
    <hyperlink ref="B5" location="'Figure 1.1.3'!A1" display="Figure 1.1.3"/>
    <hyperlink ref="B6" location="'Figure 1.1.4'!A1" display="Figure 1.1.4          "/>
    <hyperlink ref="B7" location="'Figure 1.1.5'!A1" display="Figure 1.1.5"/>
    <hyperlink ref="B8" location="'Figure 1.1.6'!A1" display="Figure 1.1.6                                             "/>
    <hyperlink ref="B9" location="'Figure 1.1.7'!A1" display="Figure 1.1.7"/>
    <hyperlink ref="B10" location="'Table 1.2.1'!A1" display="Table 1.2.1"/>
    <hyperlink ref="B11" location="'Figure 1.2.1'!A1" display="Figure 1.2.1"/>
    <hyperlink ref="B12" location="'Figure 1.2.2'!A1" display="Figure 1.2.2  "/>
    <hyperlink ref="B13" location="'Figure 1.2.3'!A1" display="Figure 1.2.3"/>
    <hyperlink ref="B14" location="'Figure 1.2.4'!A1" display="Figure 1.2.4"/>
    <hyperlink ref="B15" location="'Figure 1.2.5'!A1" display="Figure 1.2.5"/>
    <hyperlink ref="B16" location="'Figure 1.2.6'!A1" display="Figure 1.2.6"/>
    <hyperlink ref="B17" location="'Figure 1.2.7'!A1" display="Figure 1.2.7"/>
    <hyperlink ref="B18" location="'Figure 1.3.1'!A1" display="Figure 1.3.1"/>
    <hyperlink ref="B19" location="'Figure 1.3.2'!A1" display="Figure 1.3.2"/>
    <hyperlink ref="B22" location="'Figure 2.1.1'!A1" display="Figure 2.1.1"/>
    <hyperlink ref="B23" location="'Figure 2.1.2'!A1" display="Figure 2.1.2"/>
    <hyperlink ref="B24" location="'Figure 2.1.3'!A1" display="Figure 2.1.3"/>
    <hyperlink ref="B25" location="'Figure 2.1.4'!A1" display="Figure 2.1.4"/>
    <hyperlink ref="B26" location="'Figure 2.1.5'!A1" display="Figure 2.1.5"/>
    <hyperlink ref="B27" location="'Figure 2.1.6'!A1" display="Figure 2.1.6"/>
    <hyperlink ref="B28" location="'Figure 2.1.7'!A1" display="Figure 2.1.7"/>
    <hyperlink ref="B29" location="'Figure 2.1.8'!A1" display="Figure 2.1.8"/>
    <hyperlink ref="B30" location="'Figure 2.1.9'!A1" display="Figure 2.1.9"/>
    <hyperlink ref="B31" location="'Figure 2.1.10'!A1" display="Figure 2.1.10"/>
    <hyperlink ref="B32" location="'Figure 2.1.11'!A1" display="Figure 2.1.11"/>
    <hyperlink ref="B33" location="'Table 2.2.1'!A1" display="Table 2.2.1"/>
    <hyperlink ref="B34" location="'Figure 2.2.1'!A1" display="Figure 2.2.1 "/>
    <hyperlink ref="B35" location="'Figure 2.2.2'!A1" display="Figure 2.2.2"/>
    <hyperlink ref="B36" location="'Table 2.2.2'!A1" display="Table 2.2.2"/>
    <hyperlink ref="B37" location="'Figure 2.2.3'!A1" display="Figure 2.2.3"/>
    <hyperlink ref="B38" location="'Figure 2.2.4'!A1" display="Figure 2.2.4"/>
    <hyperlink ref="B39" location="'Figure 2.3.1'!A1" display="Figure 2.3.1"/>
    <hyperlink ref="B44" location="'Table 2.5.1'!A1" display="Table 2.5.1"/>
    <hyperlink ref="B45" location="'Figure 2.5.1'!A1" display="Figure 2.5.1"/>
    <hyperlink ref="B46" location="'Table 2.5.2'!A1" display="Table 2.5.2 "/>
    <hyperlink ref="B47" location="'Figure 2.6.1'!A1" display="Figure 2.6.1"/>
    <hyperlink ref="B48" location="'Figure 2.6.2'!A1" display="Figure 2.6.2"/>
    <hyperlink ref="B52" location="'Figure 3.1.1'!A1" display="Figure 3.1.1 "/>
    <hyperlink ref="B53" location="'Figure 3.1.2'!A1" display="Figure 3.1.2"/>
    <hyperlink ref="B54" location="'Figure 3.1.3'!A1" display="Figure 3.1.3"/>
    <hyperlink ref="B56" location="'Figure 3.2.1.1'!A1" display="Figure 3.2.1.1"/>
    <hyperlink ref="B57" location="'Figure 3.2.1.2'!A1" display="Figure 3.2.1.2"/>
    <hyperlink ref="B58" location="'Figure 3.2.1.3'!A1" display="Figure 3.2.1.3"/>
    <hyperlink ref="B59" location="'Figure 3.2.1.4'!A1" display="Figure 3.2.1.4"/>
    <hyperlink ref="B60" location="'Table 3.2.1.1'!A1" display="Table 3.2.1.1"/>
    <hyperlink ref="B61" location="'Figure 3.2.2.1'!A1" display="Figure 3.2.2.1"/>
    <hyperlink ref="B62" location="'Table 3.2.3.1'!A1" display="Table 3.2.3.1"/>
    <hyperlink ref="B63" location="'Table 3.2.3.2'!A1" display="Table 3.2.3.2"/>
    <hyperlink ref="B40" location="'Figure 2.4.1'!A1" display="Figure 2.4.1"/>
    <hyperlink ref="B41" location="'Table 2.4.1'!A1" display="Table 2.4.1"/>
    <hyperlink ref="B42" location="'Figure 2.4.2'!A1" display="Figure 2.4.2"/>
    <hyperlink ref="B43" location="'Figure 2.4.3'!A1" display="Figure 2.4.3"/>
    <hyperlink ref="B117" location="'Figure 6.1.1.1'!A1" display="Figure 6.1.1.1"/>
    <hyperlink ref="B118" location="'Figure 6.1.1.2'!A1" display="Figure 6.1.1.2"/>
    <hyperlink ref="B119" location="'Figure 6.1.1.3'!A1" display="Figure 6.1.1.3"/>
    <hyperlink ref="B120" location="'Figure 6.1.2.1'!A1" display="Figure 6.1.2.1"/>
    <hyperlink ref="B121" location="'Figure 6.1.2.2'!A1" display="Figure 6.1.2.2"/>
    <hyperlink ref="B122" location="'Figure 6.1.2.3'!A1" display="Figure 6.1.2.3"/>
    <hyperlink ref="B123" location="'Figure 6.1.3.1'!A1" display="Figure 6.1.3.1"/>
    <hyperlink ref="B124" location="'Figure 6.1.3.2'!A1" display="Figure 6.1.3.2 "/>
    <hyperlink ref="B125" location="'Figure 6.1.3.3'!A1" display="Figure 6.1.3.3"/>
    <hyperlink ref="B126" location="'Figure 6.1.3.4'!A1" display="Figure 6.1.3.4"/>
    <hyperlink ref="B127" location="'Figure 6.1.3.5'!A1" display="Figugre 6.1.3.5"/>
    <hyperlink ref="B128" location="'Figure 6.1.3.6'!A1" display="Figure 6.1.3.6"/>
    <hyperlink ref="B129" location="'Figure 6.2.1'!A1" display="Figure 6.2.1"/>
    <hyperlink ref="B130" location="'Figure 6.2.2'!A1" display="Figure 6.2.2"/>
    <hyperlink ref="B131" location="'Figure 6.2.3'!A1" display="Figure 6.2.3"/>
    <hyperlink ref="B132" location="'Figure 6.2.4'!A1" display="Figure 6.2.4 "/>
    <hyperlink ref="B133" location="'Figure 6.3.1'!A1" display="Figure 6.3.1"/>
    <hyperlink ref="B134" location="'Figure 6.3.2'!A1" display="Figure 6.3.2"/>
    <hyperlink ref="B135" location="'Table 6.3.1'!A1" display="Table 6.3.1"/>
    <hyperlink ref="B138" location="'Figure 7.1.1.1'!A1" display="Figure 7.1.1.1"/>
    <hyperlink ref="B139" location="'Figure 7.1.1.2'!A1" display="Figure 7.1.1.2"/>
    <hyperlink ref="B140" location="'Table 7.1.1.1'!A1" display="Table 7.1.1.1"/>
    <hyperlink ref="B141" location="'Figure 7.1.1.3'!A1" display="Figure 7.1.1.3"/>
    <hyperlink ref="B142" location="'Table 7.1.1.2'!A1" display="Table 7.1.1.2"/>
    <hyperlink ref="B143" location="'Table 7.1.1.3'!A1" display="Table 7.1.1.3"/>
    <hyperlink ref="B144" location="'Table 7.1.1.4 '!A1" display="Table 7.1.1.4"/>
    <hyperlink ref="B49" location="'Figure 2.6.3'!A1" display="Figure 2.6.3"/>
    <hyperlink ref="B55" location="'Figure 3.1.4'!A1" display="Figure 3.1.4"/>
    <hyperlink ref="B64" location="'Figure 3.2.3.1'!A1" display="Figure 3.2.3.1"/>
    <hyperlink ref="B65" location="'Figure 3.2.3.2'!A1" display="Figure 3.2.3.2                       "/>
    <hyperlink ref="B75" location="'Table 5.1.1'!A1" display="Table 5.1.1"/>
    <hyperlink ref="B76" location="'Figure 5.1.1'!A1" display="Figure 5.1.1"/>
    <hyperlink ref="B77" location="'Figure 5.1.2'!A1" display="Figure 5.1.2"/>
    <hyperlink ref="B78" location="'Figure 5.2.1'!A1" display="Figure 5.2.1"/>
    <hyperlink ref="B79" location="'Figure 5.2.2'!A1" display="Figure 5.2.2"/>
    <hyperlink ref="B80" location="'Figure 5.2.3'!A1" display="Figure 5.2.3"/>
    <hyperlink ref="B81" location="'Figure 5.2.4'!A1" display="Figure 5.2.4"/>
    <hyperlink ref="B82" location="'Figure 5.2.5'!A1" display="Figure 5.2.5"/>
    <hyperlink ref="B83" location="'Figure 5.2.6'!A1" display="Figure 5.2.6"/>
    <hyperlink ref="B84" location="'Table 5.2.1'!A1" display="Table 5.2.1"/>
    <hyperlink ref="B85" location="'Figure 5.2.7'!A1" display="Figure 5.2.7"/>
    <hyperlink ref="B86" location="'Figure 5.2.8'!A1" display="Figure 5.2.8"/>
    <hyperlink ref="B87" location="'Figure 5.2.9'!A1" display="Figure 5.2.9"/>
    <hyperlink ref="B88" location="'Figure 5.2.10'!A1" display="Figure 5.2.10"/>
    <hyperlink ref="B89" location="'Figure 5.2.11'!A1" display="Figure 5.2.11"/>
    <hyperlink ref="B90" location="'Figure 5.2.12'!A1" display="Figure 5.2.12"/>
    <hyperlink ref="B91" location="'Figure 5.2.13'!A1" display="Figure 5.2.13"/>
    <hyperlink ref="B92" location="'Figure 5.2.14'!A1" display="Figure 5.2.14"/>
    <hyperlink ref="B93" location="'Figure 5.2.15'!A1" display="Figure 5.2.15"/>
    <hyperlink ref="B94" location="'Figure 5.2.16'!A1" display="Figure 5.2.16"/>
    <hyperlink ref="B95" location="'Figure 5.3.1'!A1" display="Figure 5.3.1"/>
    <hyperlink ref="B96" location="'Figure 5.3.2'!A1" display="Figure 5.3.2"/>
    <hyperlink ref="B97" location="'Table 5.3.1'!A1" display="Table 5.3.1"/>
    <hyperlink ref="B98" location="'Figure 5.4.1'!A1" display="Figure 5.4.1"/>
    <hyperlink ref="B99" location="'Figure 5.4.2'!A1" display="Figure 5.4.2"/>
    <hyperlink ref="B100" location="'Figure 5.4.3'!A1" display="Figure 5.4.3"/>
    <hyperlink ref="B101" location="'Figure 5.4.4'!A1" display="Figure 5.4.4"/>
    <hyperlink ref="B102" location="'Figure 5.4.5'!A1" display="Figure 5.4.5"/>
    <hyperlink ref="B103" location="'Figure 5.4.6'!A1" display="Figure 5.4.6"/>
    <hyperlink ref="B104" location="'Figure 5.4.7'!A1" display="Figure 5.4.7"/>
    <hyperlink ref="B105" location="'Table 5.4.1'!A1" display="Table 5.4.1 "/>
    <hyperlink ref="B106" location="'Figure 5.4.8'!A1" display="Figure 5.4.8"/>
    <hyperlink ref="B107" location="'Table 5.4.2'!A1" display="Table 5.4.2"/>
    <hyperlink ref="B108" location="'Figure 5.4.9'!A1" display="Figure 5.4.9"/>
    <hyperlink ref="B109" location="'Table 5.5.1'!A1" display="Table 5.5.1"/>
    <hyperlink ref="B110" location="'Figure 5.5.1'!A1" display="Figure 5.5.1"/>
    <hyperlink ref="B111" location="'Figure 5.5.2'!A1" display="Figure 5.5.2"/>
    <hyperlink ref="B112" location="'Figure 5.5.3'!A1" display="Figure 5.5.3"/>
    <hyperlink ref="B113" location="'Table 5.5.3'!A1" display="Table 5.5.3"/>
    <hyperlink ref="B68" location="'Figure 4.1.1'!A1" display="Figure 4.1.1"/>
    <hyperlink ref="B69" location="'Figure 4.1.2'!A1" display="Figure 4.1.2"/>
    <hyperlink ref="B70" location="'Figure 4.2.1'!A1" display="Figure 4.2.1"/>
    <hyperlink ref="B71" location="'Table 4.2.1'!A1" display="Table 4.2.1"/>
    <hyperlink ref="B72" location="'Figure 4.2.2'!A1" display="Figure 4.2.2"/>
    <hyperlink ref="B114" location="'Table 5.5.4'!A1" display="Table 5.5.4"/>
  </hyperlinks>
  <pageMargins left="0.75" right="0.75" top="1" bottom="1" header="0.5" footer="0.5"/>
  <pageSetup paperSize="9" orientation="portrait"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I78"/>
  <sheetViews>
    <sheetView topLeftCell="A19" workbookViewId="0">
      <selection activeCell="I27" sqref="I27"/>
    </sheetView>
  </sheetViews>
  <sheetFormatPr defaultRowHeight="12.75"/>
  <cols>
    <col min="1" max="1" width="10.33203125" style="1" bestFit="1" customWidth="1"/>
    <col min="2" max="2" width="9.33203125" style="4"/>
    <col min="3" max="3" width="13.6640625" style="4" bestFit="1" customWidth="1"/>
    <col min="4" max="4" width="9.33203125" style="4"/>
    <col min="5" max="5" width="15.83203125" style="4" customWidth="1"/>
    <col min="6" max="6" width="13.33203125" style="4" customWidth="1"/>
    <col min="7" max="7" width="14.33203125" style="4" customWidth="1"/>
    <col min="8" max="16384" width="9.33203125" style="1"/>
  </cols>
  <sheetData>
    <row r="1" spans="1:9">
      <c r="B1" s="5"/>
      <c r="C1" s="5"/>
      <c r="D1" s="5"/>
      <c r="E1" s="5"/>
      <c r="F1" s="5"/>
      <c r="G1" s="5"/>
    </row>
    <row r="2" spans="1:9">
      <c r="A2" s="1" t="s">
        <v>1303</v>
      </c>
      <c r="B2" s="42" t="s">
        <v>1608</v>
      </c>
      <c r="C2" s="5"/>
      <c r="D2" s="5"/>
      <c r="E2" s="5"/>
      <c r="F2" s="5"/>
      <c r="G2" s="5"/>
    </row>
    <row r="3" spans="1:9">
      <c r="B3" s="42" t="s">
        <v>522</v>
      </c>
      <c r="C3" s="5"/>
      <c r="D3" s="5"/>
      <c r="E3" s="5"/>
      <c r="F3" s="5"/>
      <c r="G3" s="5"/>
      <c r="I3" s="42" t="s">
        <v>1608</v>
      </c>
    </row>
    <row r="4" spans="1:9" ht="13.5" thickBot="1">
      <c r="B4"/>
      <c r="C4" s="5"/>
      <c r="D4" s="5"/>
      <c r="E4" s="5"/>
      <c r="F4" s="5"/>
      <c r="G4" s="5"/>
      <c r="I4" s="42"/>
    </row>
    <row r="5" spans="1:9" ht="26.25" thickBot="1">
      <c r="B5" s="638" t="s">
        <v>1304</v>
      </c>
      <c r="C5" s="639" t="s">
        <v>1410</v>
      </c>
      <c r="D5" s="639" t="s">
        <v>1411</v>
      </c>
      <c r="E5" s="639" t="s">
        <v>1412</v>
      </c>
      <c r="F5" s="639" t="s">
        <v>1413</v>
      </c>
      <c r="G5" s="639" t="s">
        <v>1414</v>
      </c>
    </row>
    <row r="6" spans="1:9">
      <c r="B6" s="637" t="s">
        <v>725</v>
      </c>
      <c r="C6" s="620">
        <v>101.27489605374633</v>
      </c>
      <c r="D6" s="620">
        <v>95.942851909515511</v>
      </c>
      <c r="E6" s="620">
        <v>99.800399201596818</v>
      </c>
      <c r="F6" s="620">
        <v>97.815978582499667</v>
      </c>
      <c r="G6" s="620">
        <v>102.06129650615298</v>
      </c>
    </row>
    <row r="7" spans="1:9">
      <c r="B7" s="583" t="s">
        <v>726</v>
      </c>
      <c r="C7" s="585">
        <v>101.81801499413193</v>
      </c>
      <c r="D7" s="585">
        <v>95.173550691455247</v>
      </c>
      <c r="E7" s="585">
        <v>100</v>
      </c>
      <c r="F7" s="585">
        <v>97.985064111596472</v>
      </c>
      <c r="G7" s="585">
        <v>102.97984817470835</v>
      </c>
    </row>
    <row r="8" spans="1:9">
      <c r="B8" s="583" t="s">
        <v>1416</v>
      </c>
      <c r="C8" s="585">
        <v>101.73164662823812</v>
      </c>
      <c r="D8" s="585">
        <v>95.393351039472464</v>
      </c>
      <c r="E8" s="585">
        <v>99.301397205588842</v>
      </c>
      <c r="F8" s="585">
        <v>98.576863463435259</v>
      </c>
      <c r="G8" s="585">
        <v>102.36196908566011</v>
      </c>
    </row>
    <row r="9" spans="1:9">
      <c r="B9" s="583" t="s">
        <v>831</v>
      </c>
      <c r="C9" s="585">
        <v>101.73994954324567</v>
      </c>
      <c r="D9" s="585">
        <v>95.723051561498295</v>
      </c>
      <c r="E9" s="585">
        <v>100.09980039920161</v>
      </c>
      <c r="F9" s="585">
        <v>97.393264759757656</v>
      </c>
      <c r="G9" s="585">
        <v>101.64543530206049</v>
      </c>
    </row>
    <row r="10" spans="1:9">
      <c r="B10" s="583" t="s">
        <v>1417</v>
      </c>
      <c r="C10" s="585">
        <v>100.46752781833763</v>
      </c>
      <c r="D10" s="585">
        <v>98.030955215679086</v>
      </c>
      <c r="E10" s="585">
        <v>98.802395209580851</v>
      </c>
      <c r="F10" s="585">
        <v>99.168662815274061</v>
      </c>
      <c r="G10" s="585">
        <v>100.93391725494607</v>
      </c>
    </row>
    <row r="11" spans="1:9">
      <c r="B11" s="583" t="s">
        <v>758</v>
      </c>
      <c r="C11" s="585">
        <v>99.291311608625847</v>
      </c>
      <c r="D11" s="585">
        <v>100.77845956589431</v>
      </c>
      <c r="E11" s="585">
        <v>97.804391217564884</v>
      </c>
      <c r="F11" s="585">
        <v>100.43680428350008</v>
      </c>
      <c r="G11" s="585">
        <v>99.419908496121863</v>
      </c>
    </row>
    <row r="12" spans="1:9">
      <c r="B12" s="583" t="s">
        <v>759</v>
      </c>
      <c r="C12" s="585">
        <v>97.802743346292857</v>
      </c>
      <c r="D12" s="585">
        <v>102.86656287205787</v>
      </c>
      <c r="E12" s="585">
        <v>100.09980039920161</v>
      </c>
      <c r="F12" s="585">
        <v>104.15668592362972</v>
      </c>
      <c r="G12" s="585">
        <v>97.928609868680041</v>
      </c>
    </row>
    <row r="13" spans="1:9">
      <c r="B13" s="583" t="s">
        <v>1418</v>
      </c>
      <c r="C13" s="585">
        <v>99.079587275933164</v>
      </c>
      <c r="D13" s="585">
        <v>102.31706200201482</v>
      </c>
      <c r="E13" s="585">
        <v>100.09980039920161</v>
      </c>
      <c r="F13" s="585">
        <v>103.81851486543611</v>
      </c>
      <c r="G13" s="585">
        <v>98.61411013776079</v>
      </c>
    </row>
    <row r="14" spans="1:9">
      <c r="B14" s="583" t="s">
        <v>1419</v>
      </c>
      <c r="C14" s="585">
        <v>99.703659637642446</v>
      </c>
      <c r="D14" s="585">
        <v>102.64676252404065</v>
      </c>
      <c r="E14" s="585">
        <v>101.19760479041918</v>
      </c>
      <c r="F14" s="585">
        <v>101.7894885162745</v>
      </c>
      <c r="G14" s="585">
        <v>98.31826780734751</v>
      </c>
    </row>
    <row r="15" spans="1:9">
      <c r="B15" s="583" t="s">
        <v>1420</v>
      </c>
      <c r="C15" s="585">
        <v>100.23423395644053</v>
      </c>
      <c r="D15" s="585">
        <v>102.97646304606648</v>
      </c>
      <c r="E15" s="585">
        <v>101.39720558882237</v>
      </c>
      <c r="F15" s="585">
        <v>98.999577286177271</v>
      </c>
      <c r="G15" s="585">
        <v>98.908177414191599</v>
      </c>
    </row>
    <row r="16" spans="1:9">
      <c r="B16" s="583" t="s">
        <v>1421</v>
      </c>
      <c r="C16" s="585">
        <v>98.823640895917634</v>
      </c>
      <c r="D16" s="585">
        <v>103.52596391610953</v>
      </c>
      <c r="E16" s="585">
        <v>100.7984031936128</v>
      </c>
      <c r="F16" s="585">
        <v>100.26771875440328</v>
      </c>
      <c r="G16" s="585">
        <v>98.611452881949035</v>
      </c>
    </row>
    <row r="17" spans="2:9">
      <c r="B17" s="583" t="s">
        <v>764</v>
      </c>
      <c r="C17" s="585">
        <v>98.032788241447875</v>
      </c>
      <c r="D17" s="585">
        <v>104.62496565619561</v>
      </c>
      <c r="E17" s="585">
        <v>100.5988023952096</v>
      </c>
      <c r="F17" s="585">
        <v>99.591376638016072</v>
      </c>
      <c r="G17" s="585">
        <v>98.217007070421232</v>
      </c>
    </row>
    <row r="18" spans="2:9">
      <c r="B18" s="583" t="s">
        <v>765</v>
      </c>
      <c r="C18" s="585">
        <v>96.776521101174112</v>
      </c>
      <c r="D18" s="585">
        <v>107.48237018041944</v>
      </c>
      <c r="E18" s="585">
        <v>99.900199600798416</v>
      </c>
      <c r="F18" s="585">
        <v>100.26771875440328</v>
      </c>
      <c r="G18" s="585">
        <v>97.529488020928284</v>
      </c>
    </row>
    <row r="19" spans="2:9">
      <c r="B19" s="583" t="s">
        <v>766</v>
      </c>
      <c r="C19" s="585">
        <v>96.895920628945802</v>
      </c>
      <c r="D19" s="585">
        <v>109.02097261653998</v>
      </c>
      <c r="E19" s="585">
        <v>98.403193612774459</v>
      </c>
      <c r="F19" s="585">
        <v>99.33774834437088</v>
      </c>
      <c r="G19" s="585">
        <v>98.114664949053861</v>
      </c>
    </row>
    <row r="20" spans="2:9">
      <c r="B20" s="583" t="s">
        <v>767</v>
      </c>
      <c r="C20" s="585">
        <v>96.976513053964823</v>
      </c>
      <c r="D20" s="585">
        <v>109.68037366059163</v>
      </c>
      <c r="E20" s="585">
        <v>96.806387225548917</v>
      </c>
      <c r="F20" s="585">
        <v>98.661406227983676</v>
      </c>
      <c r="G20" s="585">
        <v>99.782614253187759</v>
      </c>
    </row>
    <row r="21" spans="2:9">
      <c r="B21" s="583" t="s">
        <v>768</v>
      </c>
      <c r="C21" s="585">
        <v>96.163098130452781</v>
      </c>
      <c r="D21" s="585">
        <v>109.68037366059163</v>
      </c>
      <c r="E21" s="585">
        <v>95.908183632734534</v>
      </c>
      <c r="F21" s="585">
        <v>98.661406227983676</v>
      </c>
      <c r="G21" s="585">
        <v>100.88022300997281</v>
      </c>
    </row>
    <row r="22" spans="2:9">
      <c r="B22" s="583" t="s">
        <v>769</v>
      </c>
      <c r="C22" s="585">
        <v>93.093095306408784</v>
      </c>
      <c r="D22" s="585">
        <v>113.85658027291873</v>
      </c>
      <c r="E22" s="585">
        <v>94.810379241516969</v>
      </c>
      <c r="F22" s="585">
        <v>99.506833873467684</v>
      </c>
      <c r="G22" s="585">
        <v>98.761738326763378</v>
      </c>
    </row>
    <row r="23" spans="2:9">
      <c r="B23" s="583" t="s">
        <v>770</v>
      </c>
      <c r="C23" s="585">
        <v>92.800959046849428</v>
      </c>
      <c r="D23" s="585">
        <v>114.4060811429618</v>
      </c>
      <c r="E23" s="585">
        <v>96.506986027944137</v>
      </c>
      <c r="F23" s="585">
        <v>98.06960687614486</v>
      </c>
      <c r="G23" s="585">
        <v>99.848117448357769</v>
      </c>
      <c r="I23" s="79" t="s">
        <v>1415</v>
      </c>
    </row>
    <row r="24" spans="2:9">
      <c r="B24" s="583" t="s">
        <v>771</v>
      </c>
      <c r="C24" s="585">
        <v>93.771768359200365</v>
      </c>
      <c r="D24" s="585">
        <v>112.75757853283265</v>
      </c>
      <c r="E24" s="585">
        <v>95.80838323353295</v>
      </c>
      <c r="F24" s="585">
        <v>97.731435817951251</v>
      </c>
      <c r="G24" s="585">
        <v>102.34432038456669</v>
      </c>
      <c r="I24" s="920" t="s">
        <v>1609</v>
      </c>
    </row>
    <row r="25" spans="2:9">
      <c r="B25" s="583" t="s">
        <v>1422</v>
      </c>
      <c r="C25" s="585">
        <v>94.964861146155755</v>
      </c>
      <c r="D25" s="585">
        <v>111.54867661873797</v>
      </c>
      <c r="E25" s="585">
        <v>95.209580838323376</v>
      </c>
      <c r="F25" s="585">
        <v>98.238692405241665</v>
      </c>
      <c r="G25" s="585">
        <v>103.06073062725866</v>
      </c>
    </row>
    <row r="26" spans="2:9">
      <c r="B26" s="583" t="s">
        <v>1423</v>
      </c>
      <c r="C26" s="585">
        <v>93.87239607912889</v>
      </c>
      <c r="D26" s="585">
        <v>111.43877644472937</v>
      </c>
      <c r="E26" s="585">
        <v>95.508982035928156</v>
      </c>
      <c r="F26" s="585">
        <v>100.85951810624209</v>
      </c>
      <c r="G26" s="585">
        <v>101.82400185973155</v>
      </c>
      <c r="I26"/>
    </row>
    <row r="27" spans="2:9">
      <c r="B27" s="583" t="s">
        <v>1424</v>
      </c>
      <c r="C27" s="585">
        <v>91.649922329388829</v>
      </c>
      <c r="D27" s="585">
        <v>113.41697957688433</v>
      </c>
      <c r="E27" s="585">
        <v>96.706586826347319</v>
      </c>
      <c r="F27" s="585">
        <v>103.90305762998453</v>
      </c>
      <c r="G27" s="585">
        <v>101.21305784857317</v>
      </c>
      <c r="I27" s="556" t="s">
        <v>737</v>
      </c>
    </row>
    <row r="28" spans="2:9">
      <c r="B28" s="583" t="s">
        <v>1425</v>
      </c>
      <c r="C28" s="585">
        <v>90.873419278029957</v>
      </c>
      <c r="D28" s="585">
        <v>113.3070794028757</v>
      </c>
      <c r="E28" s="585">
        <v>97.305389221556894</v>
      </c>
      <c r="F28" s="585">
        <v>104.91757080456532</v>
      </c>
      <c r="G28" s="585">
        <v>102.9336798319989</v>
      </c>
    </row>
    <row r="29" spans="2:9">
      <c r="B29" s="583" t="s">
        <v>776</v>
      </c>
      <c r="C29" s="585">
        <v>89.419235913717372</v>
      </c>
      <c r="D29" s="585">
        <v>116.49418444912536</v>
      </c>
      <c r="E29" s="585">
        <v>97.804391217564884</v>
      </c>
      <c r="F29" s="585">
        <v>104.57939974637172</v>
      </c>
      <c r="G29" s="585">
        <v>102.0072767135109</v>
      </c>
    </row>
    <row r="30" spans="2:9">
      <c r="B30" s="583" t="s">
        <v>777</v>
      </c>
      <c r="C30" s="585">
        <v>88.073622188036211</v>
      </c>
      <c r="D30" s="585">
        <v>117.70308636322007</v>
      </c>
      <c r="E30" s="585">
        <v>100.09980039920161</v>
      </c>
      <c r="F30" s="585">
        <v>104.83302804001693</v>
      </c>
      <c r="G30" s="585">
        <v>103.02734948064602</v>
      </c>
    </row>
    <row r="31" spans="2:9">
      <c r="B31" s="583" t="s">
        <v>778</v>
      </c>
      <c r="C31" s="585">
        <v>88.699048285888011</v>
      </c>
      <c r="D31" s="585">
        <v>117.59318618921147</v>
      </c>
      <c r="E31" s="585">
        <v>102.49500998003992</v>
      </c>
      <c r="F31" s="585">
        <v>103.05762998450052</v>
      </c>
      <c r="G31" s="585">
        <v>104.88184177129764</v>
      </c>
    </row>
    <row r="32" spans="2:9">
      <c r="B32" s="583" t="s">
        <v>779</v>
      </c>
      <c r="C32" s="585">
        <v>90.027604936173219</v>
      </c>
      <c r="D32" s="585">
        <v>115.39518270903928</v>
      </c>
      <c r="E32" s="585">
        <v>102.09580838323353</v>
      </c>
      <c r="F32" s="585">
        <v>101.28223192898409</v>
      </c>
      <c r="G32" s="585">
        <v>106.8745967649523</v>
      </c>
    </row>
    <row r="33" spans="2:7">
      <c r="B33" s="583" t="s">
        <v>780</v>
      </c>
      <c r="C33" s="585">
        <v>90.826128762117335</v>
      </c>
      <c r="D33" s="585">
        <v>113.41697957688433</v>
      </c>
      <c r="E33" s="585">
        <v>102.09580838323353</v>
      </c>
      <c r="F33" s="585">
        <v>102.8040016908553</v>
      </c>
      <c r="G33" s="585">
        <v>108.26396652289665</v>
      </c>
    </row>
    <row r="34" spans="2:7">
      <c r="B34" s="583" t="s">
        <v>781</v>
      </c>
      <c r="C34" s="585">
        <v>92.708092747471426</v>
      </c>
      <c r="D34" s="585">
        <v>114.73578166498764</v>
      </c>
      <c r="E34" s="585">
        <v>101.69660678642715</v>
      </c>
      <c r="F34" s="585">
        <v>98.407777934338469</v>
      </c>
      <c r="G34" s="585">
        <v>107.93917462332799</v>
      </c>
    </row>
    <row r="35" spans="2:7">
      <c r="B35" s="583" t="s">
        <v>782</v>
      </c>
      <c r="C35" s="585">
        <v>92.056765164759085</v>
      </c>
      <c r="D35" s="585">
        <v>114.62588149097901</v>
      </c>
      <c r="E35" s="585">
        <v>102.99401197604791</v>
      </c>
      <c r="F35" s="585">
        <v>100.35226151895169</v>
      </c>
      <c r="G35" s="585">
        <v>107.29153957558802</v>
      </c>
    </row>
    <row r="36" spans="2:7">
      <c r="B36" s="583" t="s">
        <v>783</v>
      </c>
      <c r="C36" s="585">
        <v>91.069981765926229</v>
      </c>
      <c r="D36" s="585">
        <v>115.17538236102205</v>
      </c>
      <c r="E36" s="585">
        <v>103.0938123752495</v>
      </c>
      <c r="F36" s="585">
        <v>100.77497534169369</v>
      </c>
      <c r="G36" s="585">
        <v>107.29153957558802</v>
      </c>
    </row>
    <row r="37" spans="2:7">
      <c r="B37" s="583" t="s">
        <v>1426</v>
      </c>
      <c r="C37" s="585">
        <v>91.077472439248268</v>
      </c>
      <c r="D37" s="585">
        <v>115.17538236102205</v>
      </c>
      <c r="E37" s="585">
        <v>102.29540918163673</v>
      </c>
      <c r="F37" s="585">
        <v>99.845004931661279</v>
      </c>
      <c r="G37" s="585">
        <v>107.61341419431476</v>
      </c>
    </row>
    <row r="38" spans="2:7">
      <c r="B38" s="583" t="s">
        <v>1427</v>
      </c>
      <c r="C38" s="585">
        <v>90.62225609905137</v>
      </c>
      <c r="D38" s="585">
        <v>115.28528253503067</v>
      </c>
      <c r="E38" s="585">
        <v>100.5988023952096</v>
      </c>
      <c r="F38" s="585">
        <v>99.506833873467684</v>
      </c>
      <c r="G38" s="585">
        <v>107.50580078012044</v>
      </c>
    </row>
    <row r="39" spans="2:7">
      <c r="B39" s="583" t="s">
        <v>1428</v>
      </c>
      <c r="C39" s="585">
        <v>89.430336550086167</v>
      </c>
      <c r="D39" s="585">
        <v>116.49418444912536</v>
      </c>
      <c r="E39" s="585">
        <v>99.70059880239522</v>
      </c>
      <c r="F39" s="585">
        <v>98.999577286177271</v>
      </c>
      <c r="G39" s="585">
        <v>106.86076597543972</v>
      </c>
    </row>
    <row r="40" spans="2:7">
      <c r="B40" s="583" t="s">
        <v>1429</v>
      </c>
      <c r="C40" s="585">
        <v>86.932603118030372</v>
      </c>
      <c r="D40" s="585">
        <v>117.92288671123727</v>
      </c>
      <c r="E40" s="585">
        <v>99.600798403193622</v>
      </c>
      <c r="F40" s="585">
        <v>101.1976891644357</v>
      </c>
      <c r="G40" s="585">
        <v>106.43332291153796</v>
      </c>
    </row>
    <row r="41" spans="2:7">
      <c r="B41" s="583" t="s">
        <v>788</v>
      </c>
      <c r="C41" s="585">
        <v>85.696010276361477</v>
      </c>
      <c r="D41" s="585">
        <v>118.69218792929755</v>
      </c>
      <c r="E41" s="585">
        <v>101.09780439121758</v>
      </c>
      <c r="F41" s="585">
        <v>101.36677469353251</v>
      </c>
      <c r="G41" s="585">
        <v>106.85905620318412</v>
      </c>
    </row>
    <row r="42" spans="2:7">
      <c r="B42" s="583" t="s">
        <v>789</v>
      </c>
      <c r="C42" s="585">
        <v>86.29391040598172</v>
      </c>
      <c r="D42" s="585">
        <v>117.59318618921147</v>
      </c>
      <c r="E42" s="585">
        <v>99.800399201596818</v>
      </c>
      <c r="F42" s="585">
        <v>101.95857404537129</v>
      </c>
      <c r="G42" s="585">
        <v>109.53053260826371</v>
      </c>
    </row>
    <row r="43" spans="2:7">
      <c r="B43" s="583" t="s">
        <v>790</v>
      </c>
      <c r="C43" s="585">
        <v>86.362770451098726</v>
      </c>
      <c r="D43" s="585">
        <v>116.49418444912536</v>
      </c>
      <c r="E43" s="585">
        <v>100.69860279441119</v>
      </c>
      <c r="F43" s="585">
        <v>99.422291108919268</v>
      </c>
      <c r="G43" s="585">
        <v>110.95442953217112</v>
      </c>
    </row>
    <row r="44" spans="2:7">
      <c r="B44" s="583" t="s">
        <v>791</v>
      </c>
      <c r="C44" s="585">
        <v>86.519262349175932</v>
      </c>
      <c r="D44" s="585">
        <v>117.59318618921147</v>
      </c>
      <c r="E44" s="585">
        <v>100.7984031936128</v>
      </c>
      <c r="F44" s="585">
        <v>98.323235169790067</v>
      </c>
      <c r="G44" s="585">
        <v>112.28588268655717</v>
      </c>
    </row>
    <row r="45" spans="2:7">
      <c r="B45" s="583" t="s">
        <v>792</v>
      </c>
      <c r="C45" s="585">
        <v>87.790059590712914</v>
      </c>
      <c r="D45" s="585">
        <v>116.49418444912536</v>
      </c>
      <c r="E45" s="585">
        <v>101.79640718562875</v>
      </c>
      <c r="F45" s="585">
        <v>96.970550937015659</v>
      </c>
      <c r="G45" s="585">
        <v>114.08245680954208</v>
      </c>
    </row>
    <row r="46" spans="2:7">
      <c r="B46" s="583" t="s">
        <v>793</v>
      </c>
      <c r="C46" s="585">
        <v>88.074975924178744</v>
      </c>
      <c r="D46" s="585">
        <v>115.17538236102205</v>
      </c>
      <c r="E46" s="585">
        <v>100.7984031936128</v>
      </c>
      <c r="F46" s="585">
        <v>97.477807524306058</v>
      </c>
      <c r="G46" s="585">
        <v>115.10919892082796</v>
      </c>
    </row>
    <row r="47" spans="2:7">
      <c r="B47" s="583" t="s">
        <v>794</v>
      </c>
      <c r="C47" s="585">
        <v>89.007880624538657</v>
      </c>
      <c r="D47" s="585">
        <v>112.20807766278962</v>
      </c>
      <c r="E47" s="585">
        <v>101.49700598802396</v>
      </c>
      <c r="F47" s="585">
        <v>96.547837114273648</v>
      </c>
      <c r="G47" s="585">
        <v>116.26029091003625</v>
      </c>
    </row>
    <row r="48" spans="2:7">
      <c r="B48" s="583" t="s">
        <v>795</v>
      </c>
      <c r="C48" s="585">
        <v>89.433314769599761</v>
      </c>
      <c r="D48" s="585">
        <v>112.42787801080685</v>
      </c>
      <c r="E48" s="585">
        <v>98.602794411177655</v>
      </c>
      <c r="F48" s="585">
        <v>94.349725236015232</v>
      </c>
      <c r="G48" s="585">
        <v>116.72533207367638</v>
      </c>
    </row>
    <row r="49" spans="2:7">
      <c r="B49" s="583" t="s">
        <v>1430</v>
      </c>
      <c r="C49" s="585">
        <v>88.577031534907405</v>
      </c>
      <c r="D49" s="585">
        <v>113.1971792288671</v>
      </c>
      <c r="E49" s="585">
        <v>99.500998003992024</v>
      </c>
      <c r="F49" s="585">
        <v>94.349725236015232</v>
      </c>
      <c r="G49" s="585">
        <v>115.79152941708696</v>
      </c>
    </row>
    <row r="50" spans="2:7">
      <c r="B50" s="583" t="s">
        <v>1431</v>
      </c>
      <c r="C50" s="585">
        <v>89.169336221805167</v>
      </c>
      <c r="D50" s="585">
        <v>112.64767835882405</v>
      </c>
      <c r="E50" s="585">
        <v>100.39920159680639</v>
      </c>
      <c r="F50" s="585">
        <v>93.419754825982821</v>
      </c>
      <c r="G50" s="585">
        <v>115.90732094650404</v>
      </c>
    </row>
    <row r="51" spans="2:7">
      <c r="B51" s="583" t="s">
        <v>1432</v>
      </c>
      <c r="C51" s="585">
        <v>89.893404559909783</v>
      </c>
      <c r="D51" s="585">
        <v>111.87837714076379</v>
      </c>
      <c r="E51" s="585">
        <v>99.401197604790426</v>
      </c>
      <c r="F51" s="585">
        <v>90.038044244046787</v>
      </c>
      <c r="G51" s="585">
        <v>116.95048683502256</v>
      </c>
    </row>
    <row r="52" spans="2:7">
      <c r="B52" s="583" t="s">
        <v>1433</v>
      </c>
      <c r="C52" s="585">
        <v>89.609300468129476</v>
      </c>
      <c r="D52" s="585">
        <v>110.77937540067771</v>
      </c>
      <c r="E52" s="585">
        <v>99.201596806387244</v>
      </c>
      <c r="F52" s="585">
        <v>88.68536001127238</v>
      </c>
      <c r="G52" s="585">
        <v>118.23694219020781</v>
      </c>
    </row>
    <row r="53" spans="2:7">
      <c r="B53" s="583" t="s">
        <v>800</v>
      </c>
      <c r="C53" s="585">
        <v>88.660692428516157</v>
      </c>
      <c r="D53" s="585">
        <v>110.88927557468634</v>
      </c>
      <c r="E53" s="585">
        <v>99.201596806387244</v>
      </c>
      <c r="F53" s="585">
        <v>87.670846836691567</v>
      </c>
      <c r="G53" s="585">
        <v>118.23694219020781</v>
      </c>
    </row>
    <row r="54" spans="2:7">
      <c r="B54" s="583" t="s">
        <v>801</v>
      </c>
      <c r="C54" s="585">
        <v>87.790601085169925</v>
      </c>
      <c r="D54" s="585">
        <v>111.43877644472937</v>
      </c>
      <c r="E54" s="585">
        <v>98.702594810379267</v>
      </c>
      <c r="F54" s="585">
        <v>88.431731717627173</v>
      </c>
      <c r="G54" s="585">
        <v>120.95639186058258</v>
      </c>
    </row>
    <row r="55" spans="2:7">
      <c r="B55" s="583" t="s">
        <v>832</v>
      </c>
      <c r="C55" s="585">
        <v>87.815419581116444</v>
      </c>
      <c r="D55" s="585">
        <v>110.44967487865188</v>
      </c>
      <c r="E55" s="585">
        <v>98.602794411177655</v>
      </c>
      <c r="F55" s="585">
        <v>87.501761307594776</v>
      </c>
      <c r="G55" s="585">
        <v>123.73838887337598</v>
      </c>
    </row>
    <row r="56" spans="2:7">
      <c r="B56" s="583" t="s">
        <v>1445</v>
      </c>
      <c r="C56" s="585">
        <v>88.454924534850619</v>
      </c>
      <c r="D56" s="585">
        <v>111.43877644472937</v>
      </c>
      <c r="E56" s="585">
        <v>98.00399201596808</v>
      </c>
      <c r="F56" s="585">
        <v>87.839932365788371</v>
      </c>
      <c r="G56" s="585">
        <v>125.71820309534998</v>
      </c>
    </row>
    <row r="57" spans="2:7">
      <c r="B57" s="583" t="s">
        <v>804</v>
      </c>
      <c r="C57" s="585">
        <v>88.416297930250252</v>
      </c>
      <c r="D57" s="585">
        <v>112.64767835882405</v>
      </c>
      <c r="E57" s="585">
        <v>98.00399201596808</v>
      </c>
      <c r="F57" s="585">
        <v>86.571790897562366</v>
      </c>
      <c r="G57" s="585">
        <v>125.71820309534998</v>
      </c>
    </row>
    <row r="58" spans="2:7">
      <c r="B58" s="583" t="s">
        <v>805</v>
      </c>
      <c r="C58" s="585">
        <v>86.896683985715072</v>
      </c>
      <c r="D58" s="585">
        <v>114.18628079494459</v>
      </c>
      <c r="E58" s="585">
        <v>100.7984031936128</v>
      </c>
      <c r="F58" s="585">
        <v>89.530787656756388</v>
      </c>
      <c r="G58" s="585">
        <v>124.96389387677789</v>
      </c>
    </row>
    <row r="59" spans="2:7">
      <c r="B59" s="583" t="s">
        <v>806</v>
      </c>
      <c r="C59" s="585">
        <v>88.076510158473624</v>
      </c>
      <c r="D59" s="585">
        <v>114.73578166498764</v>
      </c>
      <c r="E59" s="585">
        <v>100.499001996008</v>
      </c>
      <c r="F59" s="585">
        <v>87.670846836691567</v>
      </c>
      <c r="G59" s="585">
        <v>126.71338839105277</v>
      </c>
    </row>
    <row r="60" spans="2:7">
      <c r="B60" s="583" t="s">
        <v>807</v>
      </c>
      <c r="C60" s="585">
        <v>88.005574384604714</v>
      </c>
      <c r="D60" s="585">
        <v>114.95558201300484</v>
      </c>
      <c r="E60" s="585">
        <v>100.499001996008</v>
      </c>
      <c r="F60" s="585">
        <v>86.74087642665917</v>
      </c>
      <c r="G60" s="585">
        <v>127.72709549818121</v>
      </c>
    </row>
    <row r="61" spans="2:7">
      <c r="B61" s="583" t="s">
        <v>1446</v>
      </c>
      <c r="C61" s="585">
        <v>87.430687769407598</v>
      </c>
      <c r="D61" s="585">
        <v>114.95558201300484</v>
      </c>
      <c r="E61" s="585">
        <v>102.49500998003992</v>
      </c>
      <c r="F61" s="585">
        <v>86.74087642665917</v>
      </c>
      <c r="G61" s="585">
        <v>127.59936840268304</v>
      </c>
    </row>
    <row r="62" spans="2:7">
      <c r="B62" s="583" t="s">
        <v>1447</v>
      </c>
      <c r="C62" s="585">
        <v>87.095773447744094</v>
      </c>
      <c r="D62" s="585">
        <v>114.51598131697041</v>
      </c>
      <c r="E62" s="585">
        <v>102.49500998003992</v>
      </c>
      <c r="F62" s="585">
        <v>86.487248133013964</v>
      </c>
      <c r="G62" s="585">
        <v>127.8545671394884</v>
      </c>
    </row>
    <row r="63" spans="2:7">
      <c r="B63" s="583" t="s">
        <v>1448</v>
      </c>
      <c r="C63" s="585">
        <v>86.680356950137764</v>
      </c>
      <c r="D63" s="585">
        <v>113.85658027291873</v>
      </c>
      <c r="E63" s="585">
        <v>102.59481037924152</v>
      </c>
      <c r="F63" s="585">
        <v>85.134563900239556</v>
      </c>
      <c r="G63" s="585">
        <v>127.8545671394884</v>
      </c>
    </row>
    <row r="64" spans="2:7">
      <c r="B64" s="583" t="s">
        <v>1449</v>
      </c>
      <c r="C64" s="585">
        <v>85.512443655433529</v>
      </c>
      <c r="D64" s="585">
        <v>114.51598131697041</v>
      </c>
      <c r="E64" s="585">
        <v>102.8942115768463</v>
      </c>
      <c r="F64" s="585">
        <v>85.726363252078357</v>
      </c>
      <c r="G64" s="585">
        <v>127.47100343806994</v>
      </c>
    </row>
    <row r="65" spans="1:7">
      <c r="B65" s="583" t="s">
        <v>812</v>
      </c>
      <c r="C65" s="585">
        <v>84.784584856129811</v>
      </c>
      <c r="D65" s="585">
        <v>115.39518270903928</v>
      </c>
      <c r="E65" s="585">
        <v>103.79241516966069</v>
      </c>
      <c r="F65" s="585">
        <v>84.796392842045947</v>
      </c>
      <c r="G65" s="585">
        <v>127.21606143119379</v>
      </c>
    </row>
    <row r="66" spans="1:7">
      <c r="B66" s="583" t="s">
        <v>813</v>
      </c>
      <c r="C66" s="585">
        <v>85.766314306697197</v>
      </c>
      <c r="D66" s="585">
        <v>114.62588149097901</v>
      </c>
      <c r="E66" s="585">
        <v>104.89021956087825</v>
      </c>
      <c r="F66" s="585">
        <v>82.175567141045519</v>
      </c>
      <c r="G66" s="585">
        <v>129.37873447552411</v>
      </c>
    </row>
    <row r="67" spans="1:7">
      <c r="B67" s="583" t="s">
        <v>814</v>
      </c>
      <c r="C67" s="585">
        <v>85.419938352360219</v>
      </c>
      <c r="D67" s="585">
        <v>114.95558201300484</v>
      </c>
      <c r="E67" s="585">
        <v>104.29141716566868</v>
      </c>
      <c r="F67" s="585">
        <v>82.006481611948729</v>
      </c>
      <c r="G67" s="585">
        <v>130.54314308580379</v>
      </c>
    </row>
    <row r="68" spans="1:7">
      <c r="B68" s="583" t="s">
        <v>833</v>
      </c>
      <c r="C68" s="585">
        <v>85.676426226832774</v>
      </c>
      <c r="D68" s="585">
        <v>115.83478340507372</v>
      </c>
      <c r="E68" s="585">
        <v>102.79441117764472</v>
      </c>
      <c r="F68" s="585">
        <v>83.443708609271539</v>
      </c>
      <c r="G68" s="585">
        <v>130.67368622888961</v>
      </c>
    </row>
    <row r="69" spans="1:7">
      <c r="B69" s="583" t="s">
        <v>816</v>
      </c>
      <c r="C69" s="585">
        <v>85.096756410598701</v>
      </c>
      <c r="D69" s="585">
        <v>116.82388497115119</v>
      </c>
      <c r="E69" s="585">
        <v>103.49301397205591</v>
      </c>
      <c r="F69" s="585">
        <v>81.330139495561511</v>
      </c>
      <c r="G69" s="585">
        <v>130.28166517020293</v>
      </c>
    </row>
    <row r="70" spans="1:7">
      <c r="B70" s="583" t="s">
        <v>817</v>
      </c>
      <c r="C70" s="585">
        <v>84.752456185013614</v>
      </c>
      <c r="D70" s="585">
        <v>116.60408462313396</v>
      </c>
      <c r="E70" s="585">
        <v>103.0938123752495</v>
      </c>
      <c r="F70" s="585">
        <v>79.723826969141896</v>
      </c>
      <c r="G70" s="585">
        <v>130.28166517020293</v>
      </c>
    </row>
    <row r="71" spans="1:7">
      <c r="B71" s="583" t="s">
        <v>818</v>
      </c>
      <c r="C71" s="585">
        <v>84.552012986842058</v>
      </c>
      <c r="D71" s="585">
        <v>116.05458375309092</v>
      </c>
      <c r="E71" s="585">
        <v>103.79241516966069</v>
      </c>
      <c r="F71" s="585">
        <v>78.455685500915877</v>
      </c>
      <c r="G71" s="585">
        <v>131.45420015673474</v>
      </c>
    </row>
    <row r="72" spans="1:7">
      <c r="B72" s="583" t="s">
        <v>819</v>
      </c>
      <c r="C72" s="585">
        <v>83.157755009105756</v>
      </c>
      <c r="D72" s="585">
        <v>116.82388497115119</v>
      </c>
      <c r="E72" s="585">
        <v>104.39121756487026</v>
      </c>
      <c r="F72" s="585">
        <v>78.371142736367489</v>
      </c>
      <c r="G72" s="585">
        <v>132.24292535767515</v>
      </c>
    </row>
    <row r="73" spans="1:7">
      <c r="B73" s="583" t="s">
        <v>1450</v>
      </c>
      <c r="C73" s="585">
        <v>83.201796558276271</v>
      </c>
      <c r="D73" s="585">
        <v>116.60408462313396</v>
      </c>
      <c r="E73" s="585">
        <v>103.8236526946108</v>
      </c>
      <c r="F73" s="585">
        <v>82.513738199239114</v>
      </c>
      <c r="G73" s="585">
        <v>132.24292535767515</v>
      </c>
    </row>
    <row r="74" spans="1:7" ht="13.5" thickBot="1">
      <c r="B74" s="584" t="s">
        <v>1451</v>
      </c>
      <c r="C74" s="586">
        <v>82.010599001920426</v>
      </c>
      <c r="D74" s="586">
        <v>117.70308636322007</v>
      </c>
      <c r="E74" s="586">
        <v>102.58073852295411</v>
      </c>
      <c r="F74" s="586">
        <v>83.443708609271539</v>
      </c>
      <c r="G74" s="586">
        <v>132.37516828303282</v>
      </c>
    </row>
    <row r="75" spans="1:7">
      <c r="A75" s="11"/>
      <c r="B75" s="56"/>
      <c r="C75" s="50"/>
      <c r="D75" s="50"/>
      <c r="E75" s="50"/>
      <c r="F75" s="50"/>
      <c r="G75" s="50"/>
    </row>
    <row r="76" spans="1:7">
      <c r="A76" s="11"/>
      <c r="C76" s="5"/>
      <c r="D76" s="5"/>
      <c r="E76" s="5"/>
    </row>
    <row r="77" spans="1:7">
      <c r="A77" s="11"/>
      <c r="B77" s="5"/>
      <c r="C77" s="5"/>
      <c r="D77" s="5"/>
      <c r="E77" s="5"/>
    </row>
    <row r="78" spans="1:7">
      <c r="A78" s="11"/>
      <c r="B78" s="5"/>
      <c r="C78" s="5"/>
      <c r="D78" s="5"/>
      <c r="E78" s="5"/>
    </row>
  </sheetData>
  <phoneticPr fontId="5" type="noConversion"/>
  <hyperlinks>
    <hyperlink ref="I27" location="Contents!B11" display="to contents"/>
  </hyperlinks>
  <pageMargins left="0.75" right="0.75" top="1" bottom="1" header="0.5" footer="0.5"/>
  <pageSetup paperSize="9" orientation="portrait" verticalDpi="0" r:id="rId1"/>
  <headerFooter alignWithMargins="0"/>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8"/>
  <sheetViews>
    <sheetView workbookViewId="0">
      <selection activeCell="B18" sqref="B18"/>
    </sheetView>
  </sheetViews>
  <sheetFormatPr defaultColWidth="10.6640625" defaultRowHeight="12.75"/>
  <cols>
    <col min="1" max="1" width="13.83203125" style="667" customWidth="1"/>
    <col min="2" max="2" width="47.33203125" style="667" customWidth="1"/>
    <col min="3" max="4" width="11.5" style="667" bestFit="1" customWidth="1"/>
    <col min="5" max="16384" width="10.6640625" style="667"/>
  </cols>
  <sheetData>
    <row r="2" spans="1:5">
      <c r="A2" s="795" t="s">
        <v>1303</v>
      </c>
      <c r="B2" s="668" t="s">
        <v>1147</v>
      </c>
    </row>
    <row r="3" spans="1:5" ht="13.5" thickBot="1"/>
    <row r="4" spans="1:5">
      <c r="B4" s="1123"/>
      <c r="C4" s="1125">
        <v>38991</v>
      </c>
      <c r="D4" s="1125">
        <v>39356</v>
      </c>
      <c r="E4" s="945" t="s">
        <v>2219</v>
      </c>
    </row>
    <row r="5" spans="1:5" ht="13.5" thickBot="1">
      <c r="B5" s="1124"/>
      <c r="C5" s="1126"/>
      <c r="D5" s="1126"/>
      <c r="E5" s="944" t="s">
        <v>2220</v>
      </c>
    </row>
    <row r="6" spans="1:5" ht="13.5" thickBot="1">
      <c r="B6" s="933" t="s">
        <v>1148</v>
      </c>
      <c r="C6" s="941">
        <v>422.4</v>
      </c>
      <c r="D6" s="941">
        <v>886.7</v>
      </c>
      <c r="E6" s="941" t="s">
        <v>2221</v>
      </c>
    </row>
    <row r="7" spans="1:5" ht="13.5" thickBot="1">
      <c r="B7" s="939" t="s">
        <v>1149</v>
      </c>
      <c r="C7" s="941">
        <v>230.4</v>
      </c>
      <c r="D7" s="941">
        <v>469.9</v>
      </c>
      <c r="E7" s="941" t="s">
        <v>2222</v>
      </c>
    </row>
    <row r="8" spans="1:5" ht="13.5" thickBot="1">
      <c r="B8" s="946" t="s">
        <v>1150</v>
      </c>
      <c r="C8" s="944">
        <v>192</v>
      </c>
      <c r="D8" s="944">
        <v>416.8</v>
      </c>
      <c r="E8" s="944" t="s">
        <v>2223</v>
      </c>
    </row>
    <row r="9" spans="1:5" ht="13.5" thickBot="1">
      <c r="B9" s="939" t="s">
        <v>1151</v>
      </c>
      <c r="C9" s="941">
        <v>189.4</v>
      </c>
      <c r="D9" s="941">
        <v>382.7</v>
      </c>
      <c r="E9" s="941" t="s">
        <v>2222</v>
      </c>
    </row>
    <row r="10" spans="1:5" ht="13.5" thickBot="1">
      <c r="B10" s="939" t="s">
        <v>1152</v>
      </c>
      <c r="C10" s="941">
        <v>281.3</v>
      </c>
      <c r="D10" s="941">
        <v>578</v>
      </c>
      <c r="E10" s="941" t="s">
        <v>2222</v>
      </c>
    </row>
    <row r="11" spans="1:5" ht="13.5" thickBot="1">
      <c r="B11" s="946" t="s">
        <v>1153</v>
      </c>
      <c r="C11" s="944">
        <v>-91.9</v>
      </c>
      <c r="D11" s="944">
        <v>-195.3</v>
      </c>
      <c r="E11" s="944" t="s">
        <v>22</v>
      </c>
    </row>
    <row r="12" spans="1:5" ht="13.5" thickBot="1">
      <c r="B12" s="946" t="s">
        <v>1154</v>
      </c>
      <c r="C12" s="944">
        <v>0.9</v>
      </c>
      <c r="D12" s="944">
        <v>0.2</v>
      </c>
      <c r="E12" s="944">
        <v>-65.319999999999993</v>
      </c>
    </row>
    <row r="13" spans="1:5" ht="13.5" thickBot="1">
      <c r="B13" s="939" t="s">
        <v>1155</v>
      </c>
      <c r="C13" s="941">
        <v>101</v>
      </c>
      <c r="D13" s="941">
        <v>221.7</v>
      </c>
      <c r="E13" s="941" t="s">
        <v>23</v>
      </c>
    </row>
    <row r="14" spans="1:5" ht="13.5" thickBot="1">
      <c r="B14" s="939" t="s">
        <v>24</v>
      </c>
      <c r="C14" s="941">
        <v>12.9</v>
      </c>
      <c r="D14" s="941">
        <v>37.299999999999997</v>
      </c>
      <c r="E14" s="941" t="s">
        <v>25</v>
      </c>
    </row>
    <row r="16" spans="1:5">
      <c r="B16" s="673" t="s">
        <v>1322</v>
      </c>
    </row>
    <row r="18" spans="2:2">
      <c r="B18" s="556" t="s">
        <v>737</v>
      </c>
    </row>
  </sheetData>
  <mergeCells count="3">
    <mergeCell ref="B4:B5"/>
    <mergeCell ref="C4:C5"/>
    <mergeCell ref="D4:D5"/>
  </mergeCells>
  <phoneticPr fontId="5" type="noConversion"/>
  <hyperlinks>
    <hyperlink ref="B18" location="Contents!B109" display="to contents"/>
  </hyperlinks>
  <pageMargins left="0.75" right="0.75" top="1" bottom="1" header="0.5" footer="0.5"/>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4"/>
  <sheetViews>
    <sheetView workbookViewId="0">
      <selection activeCell="B24" sqref="B24"/>
    </sheetView>
  </sheetViews>
  <sheetFormatPr defaultColWidth="10.6640625" defaultRowHeight="12.75"/>
  <cols>
    <col min="1" max="1" width="10.6640625" style="667" customWidth="1"/>
    <col min="2" max="2" width="12.5" style="667" customWidth="1"/>
    <col min="3" max="3" width="12.33203125" style="667" customWidth="1"/>
    <col min="4" max="10" width="11.83203125" style="667" bestFit="1" customWidth="1"/>
    <col min="11" max="16384" width="10.6640625" style="667"/>
  </cols>
  <sheetData>
    <row r="2" spans="1:10">
      <c r="A2" s="795" t="s">
        <v>1303</v>
      </c>
      <c r="B2" s="668" t="s">
        <v>1276</v>
      </c>
    </row>
    <row r="3" spans="1:10" ht="13.5" thickBot="1"/>
    <row r="4" spans="1:10" ht="13.5" thickBot="1">
      <c r="B4" s="763"/>
      <c r="C4" s="708" t="s">
        <v>884</v>
      </c>
      <c r="D4" s="708" t="s">
        <v>966</v>
      </c>
      <c r="E4" s="708" t="s">
        <v>967</v>
      </c>
      <c r="F4" s="708" t="s">
        <v>886</v>
      </c>
      <c r="G4" s="708" t="s">
        <v>885</v>
      </c>
      <c r="H4" s="708" t="s">
        <v>888</v>
      </c>
      <c r="I4" s="708" t="s">
        <v>889</v>
      </c>
      <c r="J4" s="709" t="s">
        <v>1347</v>
      </c>
    </row>
    <row r="5" spans="1:10">
      <c r="B5" s="796" t="s">
        <v>857</v>
      </c>
      <c r="C5" s="766">
        <v>1.83</v>
      </c>
      <c r="D5" s="766">
        <v>1.73</v>
      </c>
      <c r="E5" s="766">
        <v>2.72</v>
      </c>
      <c r="F5" s="766">
        <v>2.04</v>
      </c>
      <c r="G5" s="766">
        <v>1.44</v>
      </c>
      <c r="H5" s="766">
        <v>2.69</v>
      </c>
      <c r="I5" s="766">
        <v>2.48</v>
      </c>
      <c r="J5" s="767">
        <v>2.57</v>
      </c>
    </row>
    <row r="6" spans="1:10" ht="13.5" thickBot="1">
      <c r="B6" s="744" t="s">
        <v>856</v>
      </c>
      <c r="C6" s="771">
        <v>18.72</v>
      </c>
      <c r="D6" s="771">
        <v>18.100000000000001</v>
      </c>
      <c r="E6" s="771">
        <v>27.42</v>
      </c>
      <c r="F6" s="771">
        <v>21.49</v>
      </c>
      <c r="G6" s="771">
        <v>14.56</v>
      </c>
      <c r="H6" s="771">
        <v>27.06</v>
      </c>
      <c r="I6" s="771">
        <v>23.52</v>
      </c>
      <c r="J6" s="745">
        <v>22</v>
      </c>
    </row>
    <row r="8" spans="1:10">
      <c r="B8" s="668" t="s">
        <v>1276</v>
      </c>
    </row>
    <row r="22" spans="2:2">
      <c r="B22" s="685" t="s">
        <v>1322</v>
      </c>
    </row>
    <row r="24" spans="2:2">
      <c r="B24" s="556" t="s">
        <v>737</v>
      </c>
    </row>
  </sheetData>
  <phoneticPr fontId="5" type="noConversion"/>
  <hyperlinks>
    <hyperlink ref="B24" location="Contents!B110" display="to contents"/>
  </hyperlinks>
  <pageMargins left="0.75" right="0.75" top="1" bottom="1" header="0.5" footer="0.5"/>
  <pageSetup paperSize="9" orientation="portrait" verticalDpi="0" r:id="rId1"/>
  <headerFooter alignWithMargins="0"/>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3"/>
  <sheetViews>
    <sheetView workbookViewId="0">
      <selection activeCell="B23" sqref="B23"/>
    </sheetView>
  </sheetViews>
  <sheetFormatPr defaultColWidth="10.6640625" defaultRowHeight="12.75"/>
  <cols>
    <col min="1" max="1" width="10.6640625" style="667" customWidth="1"/>
    <col min="2" max="2" width="27.5" style="667" customWidth="1"/>
    <col min="3" max="8" width="10.6640625" style="667" customWidth="1"/>
    <col min="9" max="9" width="11.33203125" style="667" customWidth="1"/>
    <col min="10" max="16384" width="10.6640625" style="667"/>
  </cols>
  <sheetData>
    <row r="2" spans="1:9">
      <c r="A2" s="795" t="s">
        <v>1303</v>
      </c>
      <c r="B2" s="668" t="s">
        <v>1156</v>
      </c>
    </row>
    <row r="3" spans="1:9" ht="13.5" thickBot="1">
      <c r="A3" s="795"/>
    </row>
    <row r="4" spans="1:9">
      <c r="B4" s="740"/>
      <c r="C4" s="867">
        <v>2001</v>
      </c>
      <c r="D4" s="867" t="s">
        <v>1985</v>
      </c>
      <c r="E4" s="867" t="s">
        <v>1295</v>
      </c>
      <c r="F4" s="867" t="s">
        <v>1296</v>
      </c>
      <c r="G4" s="867" t="s">
        <v>1297</v>
      </c>
      <c r="H4" s="867" t="s">
        <v>1298</v>
      </c>
      <c r="I4" s="868" t="s">
        <v>1347</v>
      </c>
    </row>
    <row r="5" spans="1:9" ht="13.5" thickBot="1">
      <c r="B5" s="869" t="s">
        <v>1157</v>
      </c>
      <c r="C5" s="870">
        <v>5.21</v>
      </c>
      <c r="D5" s="870">
        <v>4.74</v>
      </c>
      <c r="E5" s="870">
        <v>4.6500000000000004</v>
      </c>
      <c r="F5" s="870">
        <v>4.79</v>
      </c>
      <c r="G5" s="870">
        <v>3.76</v>
      </c>
      <c r="H5" s="870">
        <v>4.08</v>
      </c>
      <c r="I5" s="871">
        <v>3.61</v>
      </c>
    </row>
    <row r="7" spans="1:9">
      <c r="B7" s="668" t="s">
        <v>1156</v>
      </c>
    </row>
    <row r="21" spans="2:2">
      <c r="B21" s="776" t="s">
        <v>1322</v>
      </c>
    </row>
    <row r="23" spans="2:2">
      <c r="B23" s="556" t="s">
        <v>737</v>
      </c>
    </row>
  </sheetData>
  <phoneticPr fontId="5" type="noConversion"/>
  <hyperlinks>
    <hyperlink ref="B23" location="Contents!B111" display="to contents"/>
  </hyperlinks>
  <pageMargins left="0.75" right="0.75" top="1" bottom="1" header="0.5" footer="0.5"/>
  <headerFooter alignWithMargins="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5"/>
  <sheetViews>
    <sheetView topLeftCell="A13" workbookViewId="0">
      <selection activeCell="B35" sqref="B35"/>
    </sheetView>
  </sheetViews>
  <sheetFormatPr defaultColWidth="10.6640625" defaultRowHeight="12.75"/>
  <cols>
    <col min="1" max="1" width="11.33203125" style="667" bestFit="1" customWidth="1"/>
    <col min="2" max="2" width="33.83203125" style="667" customWidth="1"/>
    <col min="3" max="3" width="11.33203125" style="667" customWidth="1"/>
    <col min="4" max="5" width="11.6640625" style="667" customWidth="1"/>
    <col min="6" max="6" width="12" style="667" customWidth="1"/>
    <col min="7" max="16384" width="10.6640625" style="667"/>
  </cols>
  <sheetData>
    <row r="2" spans="1:6">
      <c r="A2" s="795" t="s">
        <v>1303</v>
      </c>
      <c r="B2" s="26" t="s">
        <v>1159</v>
      </c>
    </row>
    <row r="3" spans="1:6" ht="13.5" thickBot="1"/>
    <row r="4" spans="1:6" ht="13.5" thickBot="1">
      <c r="B4" s="680"/>
      <c r="C4" s="736" t="s">
        <v>884</v>
      </c>
      <c r="D4" s="736" t="s">
        <v>886</v>
      </c>
      <c r="E4" s="736" t="s">
        <v>885</v>
      </c>
      <c r="F4" s="736" t="s">
        <v>1347</v>
      </c>
    </row>
    <row r="5" spans="1:6">
      <c r="B5" s="738" t="s">
        <v>2101</v>
      </c>
      <c r="C5" s="738">
        <v>8</v>
      </c>
      <c r="D5" s="738">
        <v>9</v>
      </c>
      <c r="E5" s="738">
        <v>8</v>
      </c>
      <c r="F5" s="738">
        <v>8</v>
      </c>
    </row>
    <row r="6" spans="1:6">
      <c r="B6" s="677" t="s">
        <v>2102</v>
      </c>
      <c r="C6" s="677">
        <v>8</v>
      </c>
      <c r="D6" s="677">
        <v>9</v>
      </c>
      <c r="E6" s="677">
        <v>8</v>
      </c>
      <c r="F6" s="677">
        <v>7</v>
      </c>
    </row>
    <row r="7" spans="1:6">
      <c r="B7" s="677" t="s">
        <v>2103</v>
      </c>
      <c r="C7" s="677">
        <v>9</v>
      </c>
      <c r="D7" s="677">
        <v>7</v>
      </c>
      <c r="E7" s="677">
        <v>8</v>
      </c>
      <c r="F7" s="677">
        <v>9</v>
      </c>
    </row>
    <row r="8" spans="1:6">
      <c r="B8" s="677" t="s">
        <v>2104</v>
      </c>
      <c r="C8" s="677">
        <v>8</v>
      </c>
      <c r="D8" s="677">
        <v>8</v>
      </c>
      <c r="E8" s="677">
        <v>8</v>
      </c>
      <c r="F8" s="677">
        <v>8</v>
      </c>
    </row>
    <row r="9" spans="1:6">
      <c r="B9" s="677" t="s">
        <v>2105</v>
      </c>
      <c r="C9" s="864">
        <v>4.502059009516171</v>
      </c>
      <c r="D9" s="864">
        <v>7.3529085130583152</v>
      </c>
      <c r="E9" s="864">
        <v>5.3286617704988055</v>
      </c>
      <c r="F9" s="864">
        <v>6.5508528357241165</v>
      </c>
    </row>
    <row r="10" spans="1:6">
      <c r="B10" s="677" t="s">
        <v>2106</v>
      </c>
      <c r="C10" s="864">
        <v>13.524868233950524</v>
      </c>
      <c r="D10" s="864">
        <v>9.9646311779503041</v>
      </c>
      <c r="E10" s="864">
        <v>11.413884200096625</v>
      </c>
      <c r="F10" s="864">
        <v>11.930284258363855</v>
      </c>
    </row>
    <row r="11" spans="1:6">
      <c r="B11" s="677" t="s">
        <v>26</v>
      </c>
      <c r="C11" s="864">
        <v>19.181429976261434</v>
      </c>
      <c r="D11" s="864">
        <v>19.378746313888922</v>
      </c>
      <c r="E11" s="864">
        <v>22.133115168134641</v>
      </c>
      <c r="F11" s="864">
        <v>20.033982220580796</v>
      </c>
    </row>
    <row r="12" spans="1:6" ht="13.5" thickBot="1">
      <c r="B12" s="865" t="s">
        <v>1158</v>
      </c>
      <c r="C12" s="866">
        <v>18.731206782057104</v>
      </c>
      <c r="D12" s="866">
        <v>16.159299374954998</v>
      </c>
      <c r="E12" s="866">
        <v>14.653570350135354</v>
      </c>
      <c r="F12" s="866">
        <v>16.543545366704919</v>
      </c>
    </row>
    <row r="14" spans="1:6">
      <c r="B14" s="26" t="s">
        <v>1159</v>
      </c>
    </row>
    <row r="33" spans="2:2">
      <c r="B33" s="776" t="s">
        <v>985</v>
      </c>
    </row>
    <row r="35" spans="2:2">
      <c r="B35" s="556" t="s">
        <v>737</v>
      </c>
    </row>
  </sheetData>
  <phoneticPr fontId="5" type="noConversion"/>
  <hyperlinks>
    <hyperlink ref="B35" location="Contents!B112" display="to contents"/>
  </hyperlinks>
  <pageMargins left="0.75" right="0.75" top="1" bottom="1" header="0.5" footer="0.5"/>
  <headerFooter alignWithMargins="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7"/>
  <sheetViews>
    <sheetView workbookViewId="0">
      <selection activeCell="B17" sqref="B17"/>
    </sheetView>
  </sheetViews>
  <sheetFormatPr defaultColWidth="10.6640625" defaultRowHeight="12.75"/>
  <cols>
    <col min="1" max="1" width="13.83203125" style="667" customWidth="1"/>
    <col min="2" max="2" width="32.33203125" style="667" customWidth="1"/>
    <col min="3" max="4" width="11.83203125" style="667" bestFit="1" customWidth="1"/>
    <col min="5" max="16384" width="10.6640625" style="667"/>
  </cols>
  <sheetData>
    <row r="2" spans="1:5">
      <c r="A2" s="795" t="s">
        <v>1303</v>
      </c>
      <c r="B2" s="26" t="s">
        <v>1166</v>
      </c>
    </row>
    <row r="3" spans="1:5" ht="13.5" thickBot="1"/>
    <row r="4" spans="1:5" ht="13.5" thickBot="1">
      <c r="B4" s="947" t="s">
        <v>2155</v>
      </c>
      <c r="C4" s="934">
        <v>39083</v>
      </c>
      <c r="D4" s="934">
        <v>39356</v>
      </c>
      <c r="E4" s="948" t="s">
        <v>27</v>
      </c>
    </row>
    <row r="5" spans="1:5" ht="13.5" thickBot="1">
      <c r="B5" s="933" t="s">
        <v>1160</v>
      </c>
      <c r="C5" s="941">
        <v>816.5</v>
      </c>
      <c r="D5" s="949">
        <v>1223.7</v>
      </c>
      <c r="E5" s="941">
        <v>49.9</v>
      </c>
    </row>
    <row r="6" spans="1:5" ht="13.5" thickBot="1">
      <c r="B6" s="939" t="s">
        <v>28</v>
      </c>
      <c r="C6" s="941">
        <v>593.6</v>
      </c>
      <c r="D6" s="941">
        <v>892.6</v>
      </c>
      <c r="E6" s="941">
        <v>50.4</v>
      </c>
    </row>
    <row r="7" spans="1:5" ht="13.5" thickBot="1">
      <c r="B7" s="939" t="s">
        <v>58</v>
      </c>
      <c r="C7" s="941">
        <v>4</v>
      </c>
      <c r="D7" s="941">
        <v>3.7</v>
      </c>
      <c r="E7" s="941">
        <v>-7.5</v>
      </c>
    </row>
    <row r="8" spans="1:5" ht="11.25" customHeight="1" thickBot="1">
      <c r="B8" s="939" t="s">
        <v>1161</v>
      </c>
      <c r="C8" s="941">
        <v>131.6</v>
      </c>
      <c r="D8" s="941">
        <v>199.3</v>
      </c>
      <c r="E8" s="941">
        <v>51.4</v>
      </c>
    </row>
    <row r="9" spans="1:5" ht="13.5" thickBot="1">
      <c r="B9" s="939" t="s">
        <v>1162</v>
      </c>
      <c r="C9" s="941">
        <v>385.4</v>
      </c>
      <c r="D9" s="941">
        <v>521.20000000000005</v>
      </c>
      <c r="E9" s="941">
        <v>35.200000000000003</v>
      </c>
    </row>
    <row r="10" spans="1:5" ht="16.5" customHeight="1" thickBot="1">
      <c r="B10" s="939" t="s">
        <v>1163</v>
      </c>
      <c r="C10" s="941">
        <v>101.3</v>
      </c>
      <c r="D10" s="941">
        <v>184.4</v>
      </c>
      <c r="E10" s="941">
        <v>82</v>
      </c>
    </row>
    <row r="11" spans="1:5" ht="13.5" thickBot="1">
      <c r="B11" s="939" t="s">
        <v>29</v>
      </c>
      <c r="C11" s="941">
        <v>368</v>
      </c>
      <c r="D11" s="941">
        <v>434.4</v>
      </c>
      <c r="E11" s="941">
        <v>18</v>
      </c>
    </row>
    <row r="12" spans="1:5" ht="13.5" thickBot="1">
      <c r="B12" s="939" t="s">
        <v>1164</v>
      </c>
      <c r="C12" s="941">
        <v>1.5</v>
      </c>
      <c r="D12" s="941">
        <v>1.2</v>
      </c>
      <c r="E12" s="941">
        <v>-20</v>
      </c>
    </row>
    <row r="13" spans="1:5" ht="13.5" thickBot="1">
      <c r="B13" s="939" t="s">
        <v>1165</v>
      </c>
      <c r="C13" s="949">
        <v>1168.5999999999999</v>
      </c>
      <c r="D13" s="949">
        <v>1685.6</v>
      </c>
      <c r="E13" s="941">
        <v>44.2</v>
      </c>
    </row>
    <row r="15" spans="1:5">
      <c r="B15" s="673" t="s">
        <v>1322</v>
      </c>
    </row>
    <row r="17" spans="2:2">
      <c r="B17" s="556" t="s">
        <v>737</v>
      </c>
    </row>
  </sheetData>
  <phoneticPr fontId="5" type="noConversion"/>
  <hyperlinks>
    <hyperlink ref="B17" location="Contents!B113" display="to contents"/>
  </hyperlinks>
  <pageMargins left="0.75" right="0.75" top="1" bottom="1" header="0.5" footer="0.5"/>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4"/>
  <sheetViews>
    <sheetView workbookViewId="0">
      <selection activeCell="B14" sqref="B14"/>
    </sheetView>
  </sheetViews>
  <sheetFormatPr defaultColWidth="10.6640625" defaultRowHeight="12.75"/>
  <cols>
    <col min="1" max="1" width="11.33203125" style="667" bestFit="1" customWidth="1"/>
    <col min="2" max="2" width="43.83203125" style="667" customWidth="1"/>
    <col min="3" max="4" width="11.5" style="667" bestFit="1" customWidth="1"/>
    <col min="5" max="16384" width="10.6640625" style="667"/>
  </cols>
  <sheetData>
    <row r="2" spans="1:4">
      <c r="A2" s="795" t="s">
        <v>1303</v>
      </c>
      <c r="B2" s="668" t="s">
        <v>1167</v>
      </c>
    </row>
    <row r="3" spans="1:4" ht="13.5" thickBot="1"/>
    <row r="4" spans="1:4" ht="13.5" thickBot="1">
      <c r="B4" s="950"/>
      <c r="C4" s="938">
        <v>39083</v>
      </c>
      <c r="D4" s="938">
        <v>39356</v>
      </c>
    </row>
    <row r="5" spans="1:4" ht="13.5" thickBot="1">
      <c r="B5" s="933" t="s">
        <v>1174</v>
      </c>
      <c r="C5" s="941">
        <v>0.09</v>
      </c>
      <c r="D5" s="941">
        <v>0.1</v>
      </c>
    </row>
    <row r="6" spans="1:4" ht="13.5" thickBot="1">
      <c r="B6" s="939" t="s">
        <v>1175</v>
      </c>
      <c r="C6" s="941">
        <v>0.15</v>
      </c>
      <c r="D6" s="941">
        <v>0.14000000000000001</v>
      </c>
    </row>
    <row r="7" spans="1:4" ht="13.5" thickBot="1">
      <c r="B7" s="939" t="s">
        <v>1176</v>
      </c>
      <c r="C7" s="941">
        <v>0.2</v>
      </c>
      <c r="D7" s="941">
        <v>0.19</v>
      </c>
    </row>
    <row r="8" spans="1:4" ht="13.5" thickBot="1">
      <c r="B8" s="939" t="s">
        <v>1177</v>
      </c>
      <c r="C8" s="941">
        <v>3.91</v>
      </c>
      <c r="D8" s="941">
        <v>3.51</v>
      </c>
    </row>
    <row r="9" spans="1:4" ht="13.5" thickBot="1">
      <c r="B9" s="939" t="s">
        <v>1178</v>
      </c>
      <c r="C9" s="941">
        <v>0.43</v>
      </c>
      <c r="D9" s="941">
        <v>0.33</v>
      </c>
    </row>
    <row r="10" spans="1:4" ht="13.5" thickBot="1">
      <c r="B10" s="939" t="s">
        <v>1179</v>
      </c>
      <c r="C10" s="941">
        <v>12.43</v>
      </c>
      <c r="D10" s="941">
        <v>16.21</v>
      </c>
    </row>
    <row r="12" spans="1:4">
      <c r="B12" s="673" t="s">
        <v>1322</v>
      </c>
    </row>
    <row r="14" spans="1:4">
      <c r="B14" s="556" t="s">
        <v>737</v>
      </c>
    </row>
  </sheetData>
  <phoneticPr fontId="5" type="noConversion"/>
  <hyperlinks>
    <hyperlink ref="B14" location="Contents!B114" display="to contents"/>
  </hyperlinks>
  <pageMargins left="0.75" right="0.75" top="1" bottom="1" header="0.5" footer="0.5"/>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1"/>
  <sheetViews>
    <sheetView workbookViewId="0">
      <selection activeCell="B31" sqref="B31"/>
    </sheetView>
  </sheetViews>
  <sheetFormatPr defaultColWidth="10.6640625" defaultRowHeight="12.75"/>
  <cols>
    <col min="1" max="1" width="10.6640625" style="341" customWidth="1"/>
    <col min="2" max="2" width="22.33203125" style="341" customWidth="1"/>
    <col min="3" max="3" width="15.6640625" style="341" customWidth="1"/>
    <col min="4" max="4" width="15.1640625" style="341" customWidth="1"/>
    <col min="5" max="5" width="14.5" style="341" customWidth="1"/>
    <col min="6" max="8" width="15.33203125" style="341" bestFit="1" customWidth="1"/>
    <col min="9" max="16384" width="10.6640625" style="341"/>
  </cols>
  <sheetData>
    <row r="2" spans="1:9">
      <c r="A2" s="341" t="s">
        <v>1303</v>
      </c>
      <c r="B2" s="1127" t="s">
        <v>1031</v>
      </c>
      <c r="C2" s="1128"/>
      <c r="D2" s="1128"/>
      <c r="E2" s="1128"/>
      <c r="F2" s="1128"/>
      <c r="G2" s="1128"/>
      <c r="H2" s="1128"/>
      <c r="I2" s="1128"/>
    </row>
    <row r="3" spans="1:9" ht="13.5" thickBot="1"/>
    <row r="4" spans="1:9" ht="13.5" thickBot="1">
      <c r="B4" s="342"/>
      <c r="C4" s="343">
        <v>37622</v>
      </c>
      <c r="D4" s="344">
        <v>37987</v>
      </c>
      <c r="E4" s="343">
        <v>38353</v>
      </c>
      <c r="F4" s="344">
        <v>38718</v>
      </c>
      <c r="G4" s="345" t="s">
        <v>59</v>
      </c>
      <c r="H4" s="346" t="s">
        <v>60</v>
      </c>
    </row>
    <row r="5" spans="1:9">
      <c r="B5" s="347" t="s">
        <v>1033</v>
      </c>
      <c r="C5" s="348">
        <v>0.99151117260550914</v>
      </c>
      <c r="D5" s="349">
        <v>0.98510029395674459</v>
      </c>
      <c r="E5" s="348">
        <v>0.98344274914294261</v>
      </c>
      <c r="F5" s="349">
        <v>0.97865854339847946</v>
      </c>
      <c r="G5" s="348">
        <v>0.9707134519249887</v>
      </c>
      <c r="H5" s="349">
        <v>0.97156083135202853</v>
      </c>
    </row>
    <row r="6" spans="1:9" ht="13.5" thickBot="1">
      <c r="B6" s="350" t="s">
        <v>61</v>
      </c>
      <c r="C6" s="351">
        <v>8.488827394490887E-3</v>
      </c>
      <c r="D6" s="352">
        <v>1.4899706043255486E-2</v>
      </c>
      <c r="E6" s="351">
        <v>1.6557250857057296E-2</v>
      </c>
      <c r="F6" s="352">
        <v>2.1341456601520554E-2</v>
      </c>
      <c r="G6" s="351">
        <v>2.928654807501134E-2</v>
      </c>
      <c r="H6" s="352">
        <v>2.8439168647971514E-2</v>
      </c>
    </row>
    <row r="8" spans="1:9">
      <c r="B8" s="1127" t="s">
        <v>1031</v>
      </c>
      <c r="C8" s="1128"/>
      <c r="D8" s="1128"/>
      <c r="E8" s="1128"/>
      <c r="F8" s="1128"/>
      <c r="G8" s="1128"/>
      <c r="H8" s="1128"/>
      <c r="I8" s="1128"/>
    </row>
    <row r="29" spans="2:2">
      <c r="B29" s="353" t="s">
        <v>1322</v>
      </c>
    </row>
    <row r="31" spans="2:2">
      <c r="B31" s="556" t="s">
        <v>737</v>
      </c>
    </row>
  </sheetData>
  <mergeCells count="2">
    <mergeCell ref="B2:I2"/>
    <mergeCell ref="B8:I8"/>
  </mergeCells>
  <phoneticPr fontId="5" type="noConversion"/>
  <hyperlinks>
    <hyperlink ref="B31" location="Contents!B117" display="to contents"/>
  </hyperlinks>
  <pageMargins left="0.75" right="0.75" top="1" bottom="1" header="0.5" footer="0.5"/>
  <pageSetup paperSize="9" orientation="portrait" verticalDpi="0" r:id="rId1"/>
  <headerFooter alignWithMargins="0"/>
  <drawing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8"/>
  <sheetViews>
    <sheetView workbookViewId="0">
      <selection activeCell="B28" sqref="B28"/>
    </sheetView>
  </sheetViews>
  <sheetFormatPr defaultColWidth="10.6640625" defaultRowHeight="12.75"/>
  <cols>
    <col min="1" max="1" width="10.6640625" style="341" customWidth="1"/>
    <col min="2" max="2" width="46.5" style="341" bestFit="1" customWidth="1"/>
    <col min="3" max="3" width="17.1640625" style="341" customWidth="1"/>
    <col min="4" max="4" width="18.83203125" style="341" customWidth="1"/>
    <col min="5" max="5" width="17.83203125" style="341" customWidth="1"/>
    <col min="6" max="6" width="16.5" style="341" customWidth="1"/>
    <col min="7" max="7" width="16.6640625" style="341" customWidth="1"/>
    <col min="8" max="8" width="18.1640625" style="341" customWidth="1"/>
    <col min="9" max="16384" width="10.6640625" style="341"/>
  </cols>
  <sheetData>
    <row r="2" spans="1:8">
      <c r="A2" s="341" t="s">
        <v>1303</v>
      </c>
      <c r="B2" s="1127" t="s">
        <v>1032</v>
      </c>
      <c r="C2" s="1128"/>
      <c r="D2" s="1128"/>
      <c r="E2" s="1128"/>
      <c r="F2" s="1128"/>
      <c r="G2" s="1128"/>
      <c r="H2" s="1128"/>
    </row>
    <row r="3" spans="1:8" ht="13.5" thickBot="1">
      <c r="H3" s="354" t="s">
        <v>1055</v>
      </c>
    </row>
    <row r="4" spans="1:8" ht="13.5" thickBot="1">
      <c r="B4" s="355"/>
      <c r="C4" s="356">
        <v>37622</v>
      </c>
      <c r="D4" s="357">
        <v>37987</v>
      </c>
      <c r="E4" s="356">
        <v>38353</v>
      </c>
      <c r="F4" s="358">
        <v>38718</v>
      </c>
      <c r="G4" s="359" t="s">
        <v>59</v>
      </c>
      <c r="H4" s="360" t="s">
        <v>60</v>
      </c>
    </row>
    <row r="5" spans="1:8">
      <c r="B5" s="347" t="s">
        <v>63</v>
      </c>
      <c r="C5" s="361">
        <f>1381042/1000</f>
        <v>1381.0419999999999</v>
      </c>
      <c r="D5" s="362">
        <f>2841637/1000</f>
        <v>2841.6370000000002</v>
      </c>
      <c r="E5" s="361">
        <f>4446155/1000</f>
        <v>4446.1549999999997</v>
      </c>
      <c r="F5" s="363">
        <f>12950925/1000</f>
        <v>12950.924999999999</v>
      </c>
      <c r="G5" s="361">
        <f>18819533/1000</f>
        <v>18819.532999999999</v>
      </c>
      <c r="H5" s="363">
        <f>16067304/1000</f>
        <v>16067.304</v>
      </c>
    </row>
    <row r="6" spans="1:8">
      <c r="B6" s="364" t="s">
        <v>64</v>
      </c>
      <c r="C6" s="365">
        <f>1817753/1000</f>
        <v>1817.7529999999999</v>
      </c>
      <c r="D6" s="366">
        <f>2778373/1000</f>
        <v>2778.373</v>
      </c>
      <c r="E6" s="365">
        <f>4546303/1000</f>
        <v>4546.3029999999999</v>
      </c>
      <c r="F6" s="366">
        <f>7831016/1000</f>
        <v>7831.0159999999996</v>
      </c>
      <c r="G6" s="365">
        <f>12957223/1000</f>
        <v>12957.223</v>
      </c>
      <c r="H6" s="366">
        <f>12504426/1000</f>
        <v>12504.425999999999</v>
      </c>
    </row>
    <row r="7" spans="1:8" ht="13.5" thickBot="1">
      <c r="B7" s="350" t="s">
        <v>65</v>
      </c>
      <c r="C7" s="367">
        <f>19438136/1000</f>
        <v>19438.135999999999</v>
      </c>
      <c r="D7" s="368">
        <f>23250224/1000</f>
        <v>23250.223999999998</v>
      </c>
      <c r="E7" s="367">
        <f>30985616/1000</f>
        <v>30985.616000000002</v>
      </c>
      <c r="F7" s="368">
        <f>46341125/1000</f>
        <v>46341.125</v>
      </c>
      <c r="G7" s="367">
        <f>94653781/1000</f>
        <v>94653.781000000003</v>
      </c>
      <c r="H7" s="368">
        <f>95799170/1000</f>
        <v>95799.17</v>
      </c>
    </row>
    <row r="9" spans="1:8">
      <c r="B9" s="1127" t="s">
        <v>1032</v>
      </c>
      <c r="C9" s="1128"/>
      <c r="D9" s="1128"/>
      <c r="E9" s="1128"/>
      <c r="F9" s="1128"/>
      <c r="G9" s="1128"/>
      <c r="H9" s="1128"/>
    </row>
    <row r="26" spans="2:2">
      <c r="B26" s="353" t="s">
        <v>1322</v>
      </c>
    </row>
    <row r="28" spans="2:2">
      <c r="B28" s="556" t="s">
        <v>737</v>
      </c>
    </row>
  </sheetData>
  <mergeCells count="2">
    <mergeCell ref="B2:H2"/>
    <mergeCell ref="B9:H9"/>
  </mergeCells>
  <phoneticPr fontId="5" type="noConversion"/>
  <hyperlinks>
    <hyperlink ref="B28" location="Contents!B118" display="to contents"/>
  </hyperlinks>
  <pageMargins left="0.75" right="0.75" top="1" bottom="1" header="0.5" footer="0.5"/>
  <headerFooter alignWithMargins="0"/>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8"/>
  <sheetViews>
    <sheetView workbookViewId="0">
      <selection activeCell="B28" sqref="B28"/>
    </sheetView>
  </sheetViews>
  <sheetFormatPr defaultColWidth="10.6640625" defaultRowHeight="12.75"/>
  <cols>
    <col min="1" max="1" width="10.6640625" style="341" customWidth="1"/>
    <col min="2" max="2" width="46.5" style="341" bestFit="1" customWidth="1"/>
    <col min="3" max="6" width="13.1640625" style="341" bestFit="1" customWidth="1"/>
    <col min="7" max="7" width="17.1640625" style="341" customWidth="1"/>
    <col min="8" max="8" width="16.83203125" style="341" customWidth="1"/>
    <col min="9" max="16384" width="10.6640625" style="341"/>
  </cols>
  <sheetData>
    <row r="2" spans="1:8">
      <c r="A2" s="341" t="s">
        <v>1303</v>
      </c>
      <c r="B2" s="1127" t="s">
        <v>1034</v>
      </c>
      <c r="C2" s="1128"/>
      <c r="D2" s="1128"/>
      <c r="E2" s="1128"/>
      <c r="F2" s="1128"/>
      <c r="G2" s="1128"/>
    </row>
    <row r="3" spans="1:8" ht="13.5" thickBot="1">
      <c r="H3" s="354" t="s">
        <v>1055</v>
      </c>
    </row>
    <row r="4" spans="1:8" ht="16.5" thickBot="1">
      <c r="B4" s="355"/>
      <c r="C4" s="356">
        <v>37622</v>
      </c>
      <c r="D4" s="357">
        <v>37987</v>
      </c>
      <c r="E4" s="356">
        <v>38353</v>
      </c>
      <c r="F4" s="358">
        <v>38718</v>
      </c>
      <c r="G4" s="359" t="s">
        <v>59</v>
      </c>
      <c r="H4" s="369" t="s">
        <v>60</v>
      </c>
    </row>
    <row r="5" spans="1:8">
      <c r="B5" s="347" t="s">
        <v>63</v>
      </c>
      <c r="C5" s="361">
        <f>748349/1000</f>
        <v>748.34900000000005</v>
      </c>
      <c r="D5" s="363">
        <f>1316655/1000</f>
        <v>1316.655</v>
      </c>
      <c r="E5" s="361">
        <f>2839137/1000</f>
        <v>2839.1370000000002</v>
      </c>
      <c r="F5" s="363">
        <f>3327995/1000</f>
        <v>3327.9949999999999</v>
      </c>
      <c r="G5" s="361">
        <f>4973726/1000</f>
        <v>4973.7259999999997</v>
      </c>
      <c r="H5" s="363">
        <f>4369366/1000</f>
        <v>4369.366</v>
      </c>
    </row>
    <row r="6" spans="1:8">
      <c r="B6" s="364" t="s">
        <v>64</v>
      </c>
      <c r="C6" s="365">
        <f>617172/1000</f>
        <v>617.17200000000003</v>
      </c>
      <c r="D6" s="366">
        <f>988582/1000</f>
        <v>988.58199999999999</v>
      </c>
      <c r="E6" s="365">
        <f>1265502/1000</f>
        <v>1265.502</v>
      </c>
      <c r="F6" s="366">
        <f>1677781/1000</f>
        <v>1677.7809999999999</v>
      </c>
      <c r="G6" s="365">
        <f>2012827/1000</f>
        <v>2012.827</v>
      </c>
      <c r="H6" s="366">
        <f>2929054/1000</f>
        <v>2929.0540000000001</v>
      </c>
    </row>
    <row r="7" spans="1:8" ht="13.5" thickBot="1">
      <c r="B7" s="350" t="s">
        <v>65</v>
      </c>
      <c r="C7" s="367">
        <f>951173/1000</f>
        <v>951.173</v>
      </c>
      <c r="D7" s="368">
        <f>1867118/1000</f>
        <v>1867.1179999999999</v>
      </c>
      <c r="E7" s="367">
        <f>2637845/1000</f>
        <v>2637.8449999999998</v>
      </c>
      <c r="F7" s="368">
        <f>5764009/1000</f>
        <v>5764.009</v>
      </c>
      <c r="G7" s="367">
        <f>7105696/1000</f>
        <v>7105.6959999999999</v>
      </c>
      <c r="H7" s="368">
        <f>25854852/1000</f>
        <v>25854.851999999999</v>
      </c>
    </row>
    <row r="9" spans="1:8">
      <c r="B9" s="1127" t="s">
        <v>1034</v>
      </c>
      <c r="C9" s="1128"/>
      <c r="D9" s="1128"/>
      <c r="E9" s="1128"/>
      <c r="F9" s="1128"/>
      <c r="G9" s="1128"/>
    </row>
    <row r="26" spans="2:2">
      <c r="B26" s="353" t="s">
        <v>1322</v>
      </c>
    </row>
    <row r="28" spans="2:2">
      <c r="B28" s="556" t="s">
        <v>737</v>
      </c>
    </row>
  </sheetData>
  <mergeCells count="2">
    <mergeCell ref="B2:G2"/>
    <mergeCell ref="B9:G9"/>
  </mergeCells>
  <phoneticPr fontId="5" type="noConversion"/>
  <hyperlinks>
    <hyperlink ref="B28" location="Contents!B119" display="to contents"/>
  </hyperlinks>
  <pageMargins left="0.75" right="0.75" top="1" bottom="1" header="0.5" footer="0.5"/>
  <headerFooter alignWithMargins="0"/>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8"/>
  <sheetViews>
    <sheetView topLeftCell="A19" workbookViewId="0">
      <selection activeCell="B28" sqref="B28"/>
    </sheetView>
  </sheetViews>
  <sheetFormatPr defaultColWidth="10.6640625" defaultRowHeight="12.75"/>
  <cols>
    <col min="1" max="1" width="10.6640625" style="341" customWidth="1"/>
    <col min="2" max="2" width="36.6640625" style="341" customWidth="1"/>
    <col min="3" max="3" width="17.33203125" style="341" customWidth="1"/>
    <col min="4" max="4" width="16.83203125" style="341" customWidth="1"/>
    <col min="5" max="5" width="17.6640625" style="341" customWidth="1"/>
    <col min="6" max="6" width="19.1640625" style="341" customWidth="1"/>
    <col min="7" max="7" width="18.5" style="341" customWidth="1"/>
    <col min="8" max="16384" width="10.6640625" style="341"/>
  </cols>
  <sheetData>
    <row r="2" spans="1:10">
      <c r="A2" s="341" t="s">
        <v>1303</v>
      </c>
      <c r="B2" s="1127" t="s">
        <v>1035</v>
      </c>
      <c r="C2" s="1127"/>
      <c r="D2" s="1127"/>
      <c r="E2" s="1127"/>
      <c r="F2" s="1127"/>
      <c r="G2" s="1127"/>
      <c r="H2" s="1127"/>
      <c r="I2" s="1127"/>
      <c r="J2" s="1127"/>
    </row>
    <row r="3" spans="1:10" ht="13.5" thickBot="1"/>
    <row r="4" spans="1:10" ht="30.75" customHeight="1" thickBot="1">
      <c r="B4" s="370"/>
      <c r="C4" s="356">
        <v>37987</v>
      </c>
      <c r="D4" s="357">
        <v>38353</v>
      </c>
      <c r="E4" s="371">
        <v>38718</v>
      </c>
      <c r="F4" s="360" t="s">
        <v>59</v>
      </c>
      <c r="G4" s="372" t="s">
        <v>60</v>
      </c>
    </row>
    <row r="5" spans="1:10" ht="28.5" customHeight="1" thickBot="1">
      <c r="B5" s="607" t="s">
        <v>1036</v>
      </c>
      <c r="C5" s="608">
        <v>0.5422497402147558</v>
      </c>
      <c r="D5" s="609">
        <v>0.42820269430688435</v>
      </c>
      <c r="E5" s="608">
        <v>0.35203663120445861</v>
      </c>
      <c r="F5" s="609">
        <v>0.30807574912699071</v>
      </c>
      <c r="G5" s="610">
        <v>0.27957752175147083</v>
      </c>
    </row>
    <row r="6" spans="1:10" ht="27" customHeight="1" thickBot="1">
      <c r="B6" s="607" t="s">
        <v>1037</v>
      </c>
      <c r="C6" s="604">
        <v>3.8841496363006586E-2</v>
      </c>
      <c r="D6" s="605">
        <v>4.0153260009474195E-2</v>
      </c>
      <c r="E6" s="604">
        <v>4.5032485090825657E-2</v>
      </c>
      <c r="F6" s="605">
        <v>5.3364987087767587E-2</v>
      </c>
      <c r="G6" s="606">
        <v>9.2183581529119762E-2</v>
      </c>
    </row>
    <row r="8" spans="1:10">
      <c r="B8" s="1127" t="s">
        <v>1035</v>
      </c>
      <c r="C8" s="1127"/>
      <c r="D8" s="1127"/>
      <c r="E8" s="1127"/>
      <c r="F8" s="1127"/>
      <c r="G8" s="1127"/>
      <c r="H8" s="1127"/>
      <c r="I8" s="1127"/>
      <c r="J8" s="1127"/>
    </row>
    <row r="26" spans="2:2">
      <c r="B26" s="353" t="s">
        <v>1322</v>
      </c>
    </row>
    <row r="28" spans="2:2">
      <c r="B28" s="556" t="s">
        <v>737</v>
      </c>
    </row>
  </sheetData>
  <mergeCells count="2">
    <mergeCell ref="B2:J2"/>
    <mergeCell ref="B8:J8"/>
  </mergeCells>
  <phoneticPr fontId="5" type="noConversion"/>
  <hyperlinks>
    <hyperlink ref="B28" location="Contents!B120" display="to contents"/>
  </hyperlinks>
  <pageMargins left="0.75" right="0.75" top="1" bottom="1" header="0.5" footer="0.5"/>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dimension ref="A2:G28"/>
  <sheetViews>
    <sheetView topLeftCell="A13" workbookViewId="0">
      <selection activeCell="B28" sqref="B28"/>
    </sheetView>
  </sheetViews>
  <sheetFormatPr defaultRowHeight="12.75"/>
  <cols>
    <col min="1" max="1" width="10.33203125" bestFit="1" customWidth="1"/>
    <col min="2" max="2" width="11.5" style="44" bestFit="1" customWidth="1"/>
    <col min="3" max="3" width="13.5" style="44" customWidth="1"/>
    <col min="4" max="4" width="12" style="44" customWidth="1"/>
    <col min="5" max="5" width="16" style="44" customWidth="1"/>
  </cols>
  <sheetData>
    <row r="2" spans="1:7" ht="22.5" customHeight="1">
      <c r="A2" t="s">
        <v>1303</v>
      </c>
      <c r="B2" s="42" t="s">
        <v>1611</v>
      </c>
      <c r="C2" s="42"/>
      <c r="D2" s="42"/>
      <c r="E2" s="42"/>
      <c r="G2" s="42" t="s">
        <v>1611</v>
      </c>
    </row>
    <row r="3" spans="1:7" ht="13.5" thickBot="1"/>
    <row r="4" spans="1:7" ht="26.25" thickBot="1">
      <c r="B4" s="642" t="s">
        <v>1304</v>
      </c>
      <c r="C4" s="642" t="s">
        <v>1452</v>
      </c>
      <c r="D4" s="642" t="s">
        <v>2127</v>
      </c>
      <c r="E4" s="642" t="s">
        <v>2126</v>
      </c>
    </row>
    <row r="5" spans="1:7">
      <c r="B5" s="640">
        <v>38748</v>
      </c>
      <c r="C5" s="641">
        <v>2.25</v>
      </c>
      <c r="D5" s="641">
        <v>4.5</v>
      </c>
      <c r="E5" s="641">
        <v>0</v>
      </c>
      <c r="F5" s="7"/>
    </row>
    <row r="6" spans="1:7">
      <c r="B6" s="571">
        <v>38776</v>
      </c>
      <c r="C6" s="573">
        <v>2.25</v>
      </c>
      <c r="D6" s="573">
        <v>4.5</v>
      </c>
      <c r="E6" s="573">
        <v>0</v>
      </c>
      <c r="F6" s="7"/>
    </row>
    <row r="7" spans="1:7">
      <c r="B7" s="571">
        <v>38807</v>
      </c>
      <c r="C7" s="573">
        <v>2.5</v>
      </c>
      <c r="D7" s="573">
        <v>4.75</v>
      </c>
      <c r="E7" s="573">
        <v>0</v>
      </c>
      <c r="F7" s="7"/>
    </row>
    <row r="8" spans="1:7">
      <c r="B8" s="571">
        <v>38835</v>
      </c>
      <c r="C8" s="573">
        <v>2.5</v>
      </c>
      <c r="D8" s="573">
        <v>4.75</v>
      </c>
      <c r="E8" s="573">
        <v>0</v>
      </c>
      <c r="F8" s="7"/>
    </row>
    <row r="9" spans="1:7">
      <c r="B9" s="571">
        <v>38868</v>
      </c>
      <c r="C9" s="573">
        <v>2.5</v>
      </c>
      <c r="D9" s="573">
        <v>5</v>
      </c>
      <c r="E9" s="573">
        <v>0</v>
      </c>
      <c r="F9" s="7"/>
    </row>
    <row r="10" spans="1:7">
      <c r="B10" s="571">
        <v>38898</v>
      </c>
      <c r="C10" s="573">
        <v>2.75</v>
      </c>
      <c r="D10" s="573">
        <v>5.25</v>
      </c>
      <c r="E10" s="573">
        <v>0</v>
      </c>
      <c r="F10" s="7"/>
    </row>
    <row r="11" spans="1:7">
      <c r="B11" s="571">
        <v>38929</v>
      </c>
      <c r="C11" s="573">
        <v>2.75</v>
      </c>
      <c r="D11" s="573">
        <v>5.25</v>
      </c>
      <c r="E11" s="573">
        <v>0.25</v>
      </c>
      <c r="F11" s="7"/>
    </row>
    <row r="12" spans="1:7">
      <c r="B12" s="571">
        <v>38960</v>
      </c>
      <c r="C12" s="573">
        <v>3</v>
      </c>
      <c r="D12" s="573">
        <v>5.25</v>
      </c>
      <c r="E12" s="573">
        <v>0.25</v>
      </c>
      <c r="F12" s="7"/>
    </row>
    <row r="13" spans="1:7">
      <c r="B13" s="571">
        <v>38989</v>
      </c>
      <c r="C13" s="573">
        <v>3</v>
      </c>
      <c r="D13" s="573">
        <v>5.25</v>
      </c>
      <c r="E13" s="573">
        <v>0.25</v>
      </c>
      <c r="F13" s="7"/>
    </row>
    <row r="14" spans="1:7">
      <c r="B14" s="571">
        <v>39021</v>
      </c>
      <c r="C14" s="573">
        <v>3.25</v>
      </c>
      <c r="D14" s="573">
        <v>5.25</v>
      </c>
      <c r="E14" s="573">
        <v>0.25</v>
      </c>
      <c r="F14" s="7"/>
    </row>
    <row r="15" spans="1:7">
      <c r="B15" s="571">
        <v>39051</v>
      </c>
      <c r="C15" s="573">
        <v>3.25</v>
      </c>
      <c r="D15" s="573">
        <v>5.25</v>
      </c>
      <c r="E15" s="573">
        <v>0.25</v>
      </c>
      <c r="F15" s="7"/>
    </row>
    <row r="16" spans="1:7">
      <c r="B16" s="571">
        <v>39080</v>
      </c>
      <c r="C16" s="573">
        <v>3.5</v>
      </c>
      <c r="D16" s="573">
        <v>5.25</v>
      </c>
      <c r="E16" s="573">
        <v>0.25</v>
      </c>
      <c r="F16" s="38"/>
      <c r="G16" s="79" t="s">
        <v>1453</v>
      </c>
    </row>
    <row r="17" spans="2:7">
      <c r="B17" s="571">
        <v>39113</v>
      </c>
      <c r="C17" s="573">
        <v>3.5</v>
      </c>
      <c r="D17" s="573">
        <v>5.25</v>
      </c>
      <c r="E17" s="573">
        <v>0.25</v>
      </c>
      <c r="F17" s="38"/>
      <c r="G17" s="38"/>
    </row>
    <row r="18" spans="2:7">
      <c r="B18" s="571">
        <v>39141</v>
      </c>
      <c r="C18" s="573">
        <v>3.5</v>
      </c>
      <c r="D18" s="573">
        <v>5.25</v>
      </c>
      <c r="E18" s="573">
        <v>0.5</v>
      </c>
      <c r="F18" s="38"/>
      <c r="G18" s="38"/>
    </row>
    <row r="19" spans="2:7">
      <c r="B19" s="571">
        <v>39171</v>
      </c>
      <c r="C19" s="573">
        <v>3.75</v>
      </c>
      <c r="D19" s="573">
        <v>5.25</v>
      </c>
      <c r="E19" s="573">
        <v>0.5</v>
      </c>
      <c r="F19" s="38"/>
      <c r="G19" s="38"/>
    </row>
    <row r="20" spans="2:7">
      <c r="B20" s="571">
        <v>39202</v>
      </c>
      <c r="C20" s="573">
        <v>3.75</v>
      </c>
      <c r="D20" s="573">
        <v>5.25</v>
      </c>
      <c r="E20" s="573">
        <v>0.5</v>
      </c>
      <c r="F20" s="38"/>
      <c r="G20" s="38"/>
    </row>
    <row r="21" spans="2:7">
      <c r="B21" s="571">
        <v>39233</v>
      </c>
      <c r="C21" s="573">
        <v>3.75</v>
      </c>
      <c r="D21" s="573">
        <v>5.25</v>
      </c>
      <c r="E21" s="573">
        <v>0.5</v>
      </c>
      <c r="F21" s="38"/>
      <c r="G21" s="38"/>
    </row>
    <row r="22" spans="2:7">
      <c r="B22" s="571">
        <v>39262</v>
      </c>
      <c r="C22" s="573">
        <v>4</v>
      </c>
      <c r="D22" s="573">
        <v>5.25</v>
      </c>
      <c r="E22" s="573">
        <v>0.5</v>
      </c>
      <c r="F22" s="38"/>
      <c r="G22" s="38"/>
    </row>
    <row r="23" spans="2:7">
      <c r="B23" s="581">
        <v>39294</v>
      </c>
      <c r="C23" s="582">
        <v>4</v>
      </c>
      <c r="D23" s="582">
        <v>5.25</v>
      </c>
      <c r="E23" s="582">
        <v>0.5</v>
      </c>
      <c r="F23" s="38"/>
      <c r="G23" s="38"/>
    </row>
    <row r="24" spans="2:7">
      <c r="B24" s="581">
        <v>39325</v>
      </c>
      <c r="C24" s="582">
        <v>4</v>
      </c>
      <c r="D24" s="582">
        <v>5.25</v>
      </c>
      <c r="E24" s="582">
        <v>0.5</v>
      </c>
      <c r="F24" s="38"/>
      <c r="G24" s="38"/>
    </row>
    <row r="25" spans="2:7">
      <c r="B25" s="581">
        <v>39353</v>
      </c>
      <c r="C25" s="582">
        <v>4</v>
      </c>
      <c r="D25" s="582">
        <v>4.75</v>
      </c>
      <c r="E25" s="582">
        <v>0.5</v>
      </c>
      <c r="F25" s="38"/>
      <c r="G25" s="38"/>
    </row>
    <row r="26" spans="2:7" ht="13.5" thickBot="1">
      <c r="B26" s="572">
        <v>39386</v>
      </c>
      <c r="C26" s="574">
        <v>4</v>
      </c>
      <c r="D26" s="574">
        <v>4.5</v>
      </c>
      <c r="E26" s="574">
        <v>0.5</v>
      </c>
      <c r="F26" s="38"/>
      <c r="G26" s="38"/>
    </row>
    <row r="27" spans="2:7">
      <c r="B27" s="1"/>
    </row>
    <row r="28" spans="2:7">
      <c r="B28" s="556" t="s">
        <v>737</v>
      </c>
    </row>
  </sheetData>
  <phoneticPr fontId="9" type="noConversion"/>
  <hyperlinks>
    <hyperlink ref="B28" location="Contents!B12" display="to contents"/>
  </hyperlinks>
  <pageMargins left="0.75" right="0.75" top="1" bottom="1" header="0.5" footer="0.5"/>
  <headerFooter alignWithMargins="0"/>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8"/>
  <sheetViews>
    <sheetView topLeftCell="A16" workbookViewId="0">
      <selection activeCell="B28" sqref="B28"/>
    </sheetView>
  </sheetViews>
  <sheetFormatPr defaultColWidth="10.6640625" defaultRowHeight="12.75"/>
  <cols>
    <col min="1" max="1" width="10.6640625" style="341" customWidth="1"/>
    <col min="2" max="2" width="36" style="341" customWidth="1"/>
    <col min="3" max="5" width="13.1640625" style="341" bestFit="1" customWidth="1"/>
    <col min="6" max="6" width="16.5" style="341" customWidth="1"/>
    <col min="7" max="7" width="16.33203125" style="341" customWidth="1"/>
    <col min="8" max="9" width="10.6640625" style="341" customWidth="1"/>
    <col min="10" max="10" width="16.83203125" style="341" customWidth="1"/>
    <col min="11" max="16384" width="10.6640625" style="341"/>
  </cols>
  <sheetData>
    <row r="2" spans="1:10">
      <c r="A2" s="341" t="s">
        <v>1303</v>
      </c>
      <c r="B2" s="1127" t="s">
        <v>1038</v>
      </c>
      <c r="C2" s="1127"/>
      <c r="D2" s="1127"/>
      <c r="E2" s="1127"/>
      <c r="F2" s="1127"/>
      <c r="G2" s="1127"/>
      <c r="H2" s="1127"/>
      <c r="I2" s="1127"/>
      <c r="J2" s="1127"/>
    </row>
    <row r="3" spans="1:10" ht="13.5" thickBot="1">
      <c r="G3" s="354" t="s">
        <v>1056</v>
      </c>
    </row>
    <row r="4" spans="1:10" ht="13.5" thickBot="1">
      <c r="B4" s="375"/>
      <c r="C4" s="376">
        <v>37987</v>
      </c>
      <c r="D4" s="377">
        <v>38353</v>
      </c>
      <c r="E4" s="378">
        <v>38718</v>
      </c>
      <c r="F4" s="379" t="s">
        <v>59</v>
      </c>
      <c r="G4" s="380" t="s">
        <v>60</v>
      </c>
    </row>
    <row r="5" spans="1:10" ht="15" customHeight="1">
      <c r="B5" s="381" t="s">
        <v>1039</v>
      </c>
      <c r="C5" s="382">
        <f>28870/1000</f>
        <v>28.87</v>
      </c>
      <c r="D5" s="383">
        <f>39978.074/1000</f>
        <v>39.978073999999999</v>
      </c>
      <c r="E5" s="382">
        <f>67123.1/1000</f>
        <v>67.123100000000008</v>
      </c>
      <c r="F5" s="383">
        <f>126430.5/1000</f>
        <v>126.43049999999999</v>
      </c>
      <c r="G5" s="384">
        <f>124370.9/1000</f>
        <v>124.37089999999999</v>
      </c>
    </row>
    <row r="6" spans="1:10" ht="33" customHeight="1" thickBot="1">
      <c r="B6" s="385" t="s">
        <v>1040</v>
      </c>
      <c r="C6" s="386">
        <f>16776104/1000000</f>
        <v>16.776104</v>
      </c>
      <c r="D6" s="387">
        <f>18723969/1000000</f>
        <v>18.723969</v>
      </c>
      <c r="E6" s="388">
        <f>26652510/1000000</f>
        <v>26.652509999999999</v>
      </c>
      <c r="F6" s="389">
        <f>45697133/1000000</f>
        <v>45.697133000000001</v>
      </c>
      <c r="G6" s="390">
        <f>46236263/1000000</f>
        <v>46.236263000000001</v>
      </c>
    </row>
    <row r="8" spans="1:10">
      <c r="B8" s="1127" t="s">
        <v>1038</v>
      </c>
      <c r="C8" s="1127"/>
      <c r="D8" s="1127"/>
      <c r="E8" s="1127"/>
      <c r="F8" s="1127"/>
      <c r="G8" s="1127"/>
      <c r="H8" s="1127"/>
      <c r="I8" s="1127"/>
      <c r="J8" s="1127"/>
    </row>
    <row r="26" spans="2:2">
      <c r="B26" s="353" t="s">
        <v>1322</v>
      </c>
    </row>
    <row r="28" spans="2:2">
      <c r="B28" s="921" t="s">
        <v>737</v>
      </c>
    </row>
  </sheetData>
  <mergeCells count="2">
    <mergeCell ref="B2:J2"/>
    <mergeCell ref="B8:J8"/>
  </mergeCells>
  <phoneticPr fontId="5" type="noConversion"/>
  <hyperlinks>
    <hyperlink ref="B28" location="Contents!B121" display="to content"/>
  </hyperlinks>
  <pageMargins left="0.75" right="0.75" top="1" bottom="1" header="0.5" footer="0.5"/>
  <headerFooter alignWithMargins="0"/>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6"/>
  <sheetViews>
    <sheetView topLeftCell="A19" workbookViewId="0">
      <selection activeCell="B36" sqref="B36"/>
    </sheetView>
  </sheetViews>
  <sheetFormatPr defaultColWidth="10.6640625" defaultRowHeight="12.75"/>
  <cols>
    <col min="1" max="1" width="13.6640625" style="341" customWidth="1"/>
    <col min="2" max="2" width="28.83203125" style="341" customWidth="1"/>
    <col min="3" max="5" width="13.1640625" style="341" bestFit="1" customWidth="1"/>
    <col min="6" max="16384" width="10.6640625" style="341"/>
  </cols>
  <sheetData>
    <row r="2" spans="1:9">
      <c r="A2" s="341" t="s">
        <v>1303</v>
      </c>
      <c r="B2" s="1129" t="s">
        <v>1041</v>
      </c>
      <c r="C2" s="1129"/>
      <c r="D2" s="1129"/>
      <c r="E2" s="1129"/>
      <c r="F2" s="1129"/>
      <c r="G2" s="1129"/>
      <c r="H2" s="1129"/>
      <c r="I2" s="1129"/>
    </row>
    <row r="3" spans="1:9" ht="13.5" thickBot="1"/>
    <row r="4" spans="1:9" ht="13.5" thickBot="1">
      <c r="B4" s="357" t="s">
        <v>66</v>
      </c>
      <c r="C4" s="371">
        <v>38718</v>
      </c>
      <c r="D4" s="357">
        <v>39083</v>
      </c>
      <c r="E4" s="391">
        <v>39356</v>
      </c>
    </row>
    <row r="5" spans="1:9" ht="32.25" customHeight="1">
      <c r="B5" s="392" t="s">
        <v>67</v>
      </c>
      <c r="C5" s="348">
        <v>0.13700000000000001</v>
      </c>
      <c r="D5" s="349">
        <v>0.255</v>
      </c>
      <c r="E5" s="373">
        <v>0.224</v>
      </c>
    </row>
    <row r="6" spans="1:9" ht="18.75" customHeight="1">
      <c r="B6" s="393" t="s">
        <v>1457</v>
      </c>
      <c r="C6" s="394">
        <v>0.14199999999999999</v>
      </c>
      <c r="D6" s="395">
        <v>9.0999999999999998E-2</v>
      </c>
      <c r="E6" s="396">
        <v>6.6000000000000003E-2</v>
      </c>
    </row>
    <row r="7" spans="1:9" ht="32.25" customHeight="1">
      <c r="B7" s="393" t="s">
        <v>987</v>
      </c>
      <c r="C7" s="394">
        <v>0.20300000000000001</v>
      </c>
      <c r="D7" s="395">
        <v>0.11600000000000001</v>
      </c>
      <c r="E7" s="396">
        <v>0.14699999999999999</v>
      </c>
    </row>
    <row r="8" spans="1:9">
      <c r="B8" s="393" t="s">
        <v>68</v>
      </c>
      <c r="C8" s="394">
        <v>0.14199999999999999</v>
      </c>
      <c r="D8" s="395">
        <v>0.107</v>
      </c>
      <c r="E8" s="396">
        <v>8.1000000000000003E-2</v>
      </c>
    </row>
    <row r="9" spans="1:9" ht="18.75" customHeight="1">
      <c r="B9" s="393" t="s">
        <v>839</v>
      </c>
      <c r="C9" s="394">
        <v>0.113</v>
      </c>
      <c r="D9" s="395">
        <v>0.152</v>
      </c>
      <c r="E9" s="396">
        <v>0.24299999999999999</v>
      </c>
    </row>
    <row r="10" spans="1:9" ht="17.25" customHeight="1">
      <c r="B10" s="393" t="s">
        <v>69</v>
      </c>
      <c r="C10" s="394">
        <v>4.3999999999999997E-2</v>
      </c>
      <c r="D10" s="395">
        <v>5.7000000000000002E-2</v>
      </c>
      <c r="E10" s="396">
        <v>7.2999999999999995E-2</v>
      </c>
    </row>
    <row r="11" spans="1:9" ht="19.5" customHeight="1">
      <c r="B11" s="393" t="s">
        <v>70</v>
      </c>
      <c r="C11" s="394">
        <v>6.4000000000000001E-2</v>
      </c>
      <c r="D11" s="395">
        <v>8.7999999999999995E-2</v>
      </c>
      <c r="E11" s="396">
        <v>0.03</v>
      </c>
    </row>
    <row r="12" spans="1:9" ht="24.75" customHeight="1">
      <c r="B12" s="393" t="s">
        <v>71</v>
      </c>
      <c r="C12" s="394">
        <v>2.9000000000000001E-2</v>
      </c>
      <c r="D12" s="397" t="s">
        <v>972</v>
      </c>
      <c r="E12" s="396">
        <v>2.1999999999999999E-2</v>
      </c>
    </row>
    <row r="13" spans="1:9" ht="19.5" customHeight="1" thickBot="1">
      <c r="B13" s="385" t="s">
        <v>72</v>
      </c>
      <c r="C13" s="351">
        <v>0.126</v>
      </c>
      <c r="D13" s="352">
        <v>0.13400000000000001</v>
      </c>
      <c r="E13" s="374">
        <v>0.114</v>
      </c>
    </row>
    <row r="15" spans="1:9">
      <c r="B15" s="1129" t="s">
        <v>1041</v>
      </c>
      <c r="C15" s="1129"/>
      <c r="D15" s="1129"/>
      <c r="E15" s="1129"/>
      <c r="F15" s="1129"/>
      <c r="G15" s="1129"/>
      <c r="H15" s="1129"/>
      <c r="I15" s="1129"/>
    </row>
    <row r="34" spans="2:2">
      <c r="B34" s="353" t="s">
        <v>1322</v>
      </c>
    </row>
    <row r="36" spans="2:2">
      <c r="B36" s="556" t="s">
        <v>737</v>
      </c>
    </row>
  </sheetData>
  <mergeCells count="2">
    <mergeCell ref="B2:I2"/>
    <mergeCell ref="B15:I15"/>
  </mergeCells>
  <phoneticPr fontId="5" type="noConversion"/>
  <hyperlinks>
    <hyperlink ref="B36" location="Contents!B122" display="to contents"/>
  </hyperlinks>
  <pageMargins left="0.75" right="0.75" top="1" bottom="1" header="0.5" footer="0.5"/>
  <pageSetup paperSize="9" orientation="portrait" verticalDpi="0" r:id="rId1"/>
  <headerFooter alignWithMargins="0"/>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3"/>
  <sheetViews>
    <sheetView topLeftCell="A19" workbookViewId="0">
      <selection activeCell="B33" sqref="B33"/>
    </sheetView>
  </sheetViews>
  <sheetFormatPr defaultColWidth="10.6640625" defaultRowHeight="12.75"/>
  <cols>
    <col min="1" max="1" width="10.6640625" style="341" customWidth="1"/>
    <col min="2" max="2" width="34.5" style="341" customWidth="1"/>
    <col min="3" max="3" width="13.1640625" style="341" bestFit="1" customWidth="1"/>
    <col min="4" max="6" width="13.5" style="341" bestFit="1" customWidth="1"/>
    <col min="7" max="8" width="16.83203125" style="341" bestFit="1" customWidth="1"/>
    <col min="9" max="16384" width="10.6640625" style="341"/>
  </cols>
  <sheetData>
    <row r="2" spans="1:8">
      <c r="A2" s="341" t="s">
        <v>1303</v>
      </c>
      <c r="B2" s="1127" t="s">
        <v>1042</v>
      </c>
      <c r="C2" s="1128"/>
      <c r="D2" s="1128"/>
      <c r="E2" s="1128"/>
      <c r="F2" s="1128"/>
      <c r="G2" s="1128"/>
      <c r="H2" s="1128"/>
    </row>
    <row r="3" spans="1:8" ht="13.5" thickBot="1">
      <c r="H3" s="354" t="s">
        <v>1055</v>
      </c>
    </row>
    <row r="4" spans="1:8" ht="13.5" thickBot="1">
      <c r="B4" s="398"/>
      <c r="C4" s="399">
        <v>37622</v>
      </c>
      <c r="D4" s="344">
        <v>37987</v>
      </c>
      <c r="E4" s="343">
        <v>38353</v>
      </c>
      <c r="F4" s="400">
        <v>38718</v>
      </c>
      <c r="G4" s="343" t="s">
        <v>59</v>
      </c>
      <c r="H4" s="344" t="s">
        <v>60</v>
      </c>
    </row>
    <row r="5" spans="1:8">
      <c r="B5" s="401" t="s">
        <v>994</v>
      </c>
      <c r="C5" s="402">
        <v>22419.4</v>
      </c>
      <c r="D5" s="403">
        <v>20716</v>
      </c>
      <c r="E5" s="404">
        <v>44094.720999999998</v>
      </c>
      <c r="F5" s="403">
        <v>73361.5</v>
      </c>
      <c r="G5" s="404">
        <v>135489.70000000001</v>
      </c>
      <c r="H5" s="405">
        <v>180604.6</v>
      </c>
    </row>
    <row r="6" spans="1:8">
      <c r="B6" s="406" t="s">
        <v>73</v>
      </c>
      <c r="C6" s="407">
        <v>6133</v>
      </c>
      <c r="D6" s="408">
        <v>9031</v>
      </c>
      <c r="E6" s="409">
        <v>24053.449000000001</v>
      </c>
      <c r="F6" s="408">
        <v>45259.8</v>
      </c>
      <c r="G6" s="409">
        <v>80200.7</v>
      </c>
      <c r="H6" s="410">
        <v>110426.1</v>
      </c>
    </row>
    <row r="7" spans="1:8">
      <c r="B7" s="411" t="s">
        <v>1047</v>
      </c>
      <c r="C7" s="407">
        <v>22636.9</v>
      </c>
      <c r="D7" s="408">
        <v>28870</v>
      </c>
      <c r="E7" s="409">
        <v>39978.074000000001</v>
      </c>
      <c r="F7" s="408">
        <v>67123.100000000006</v>
      </c>
      <c r="G7" s="409">
        <v>126430.5</v>
      </c>
      <c r="H7" s="410">
        <v>124370.9</v>
      </c>
    </row>
    <row r="8" spans="1:8">
      <c r="B8" s="406" t="s">
        <v>74</v>
      </c>
      <c r="C8" s="407">
        <v>12618.3</v>
      </c>
      <c r="D8" s="408">
        <v>13207</v>
      </c>
      <c r="E8" s="409">
        <v>14689.071</v>
      </c>
      <c r="F8" s="408">
        <v>32070.400000000001</v>
      </c>
      <c r="G8" s="412">
        <v>67592.7</v>
      </c>
      <c r="H8" s="410">
        <v>91536.8</v>
      </c>
    </row>
    <row r="9" spans="1:8" ht="13.5" thickBot="1">
      <c r="B9" s="413" t="s">
        <v>75</v>
      </c>
      <c r="C9" s="414">
        <v>3776</v>
      </c>
      <c r="D9" s="415">
        <v>4612</v>
      </c>
      <c r="E9" s="416">
        <v>5870</v>
      </c>
      <c r="F9" s="415">
        <v>7591</v>
      </c>
      <c r="G9" s="416">
        <v>10214</v>
      </c>
      <c r="H9" s="417" t="s">
        <v>973</v>
      </c>
    </row>
    <row r="11" spans="1:8">
      <c r="B11" s="418" t="s">
        <v>1049</v>
      </c>
    </row>
    <row r="12" spans="1:8">
      <c r="B12" s="418" t="s">
        <v>1043</v>
      </c>
    </row>
    <row r="14" spans="1:8">
      <c r="B14" s="1127" t="s">
        <v>1042</v>
      </c>
      <c r="C14" s="1128"/>
      <c r="D14" s="1128"/>
      <c r="E14" s="1128"/>
      <c r="F14" s="1128"/>
      <c r="G14" s="1128"/>
      <c r="H14" s="1128"/>
    </row>
    <row r="31" spans="2:2">
      <c r="B31" s="353" t="s">
        <v>1322</v>
      </c>
    </row>
    <row r="33" spans="2:2">
      <c r="B33" s="556" t="s">
        <v>737</v>
      </c>
    </row>
  </sheetData>
  <mergeCells count="2">
    <mergeCell ref="B2:H2"/>
    <mergeCell ref="B14:H14"/>
  </mergeCells>
  <phoneticPr fontId="5" type="noConversion"/>
  <hyperlinks>
    <hyperlink ref="B33" location="Contents!B123" display="to contents"/>
  </hyperlinks>
  <pageMargins left="0.75" right="0.75" top="1" bottom="1" header="0.5" footer="0.5"/>
  <headerFooter alignWithMargins="0"/>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7"/>
  <sheetViews>
    <sheetView topLeftCell="A13" workbookViewId="0">
      <selection activeCell="B27" sqref="B27"/>
    </sheetView>
  </sheetViews>
  <sheetFormatPr defaultColWidth="10.6640625" defaultRowHeight="12.75"/>
  <cols>
    <col min="1" max="1" width="10.6640625" style="341" customWidth="1"/>
    <col min="2" max="2" width="29.5" style="341" customWidth="1"/>
    <col min="3" max="6" width="13.1640625" style="341" bestFit="1" customWidth="1"/>
    <col min="7" max="7" width="16.6640625" style="341" customWidth="1"/>
    <col min="8" max="8" width="17.83203125" style="341" customWidth="1"/>
    <col min="9" max="16384" width="10.6640625" style="341"/>
  </cols>
  <sheetData>
    <row r="2" spans="1:9">
      <c r="A2" s="341" t="s">
        <v>1303</v>
      </c>
      <c r="B2" s="1127" t="s">
        <v>1044</v>
      </c>
      <c r="C2" s="1128"/>
      <c r="D2" s="1128"/>
      <c r="E2" s="1128"/>
      <c r="F2" s="1128"/>
      <c r="G2" s="1128"/>
      <c r="H2" s="1128"/>
      <c r="I2" s="1128"/>
    </row>
    <row r="3" spans="1:9" ht="13.5" thickBot="1">
      <c r="H3" s="354" t="s">
        <v>1055</v>
      </c>
    </row>
    <row r="4" spans="1:9" ht="13.5" thickBot="1">
      <c r="B4" s="355"/>
      <c r="C4" s="356">
        <v>37622</v>
      </c>
      <c r="D4" s="357">
        <v>37987</v>
      </c>
      <c r="E4" s="356">
        <v>38353</v>
      </c>
      <c r="F4" s="358">
        <v>38718</v>
      </c>
      <c r="G4" s="359" t="s">
        <v>59</v>
      </c>
      <c r="H4" s="360" t="s">
        <v>60</v>
      </c>
    </row>
    <row r="5" spans="1:9">
      <c r="B5" s="347" t="s">
        <v>1045</v>
      </c>
      <c r="C5" s="361">
        <f>22636931/1000</f>
        <v>22636.931</v>
      </c>
      <c r="D5" s="363">
        <f>28870234/1000</f>
        <v>28870.234</v>
      </c>
      <c r="E5" s="361">
        <f>39978074/1000</f>
        <v>39978.074000000001</v>
      </c>
      <c r="F5" s="363">
        <f>67123066/1000</f>
        <v>67123.066000000006</v>
      </c>
      <c r="G5" s="361">
        <f>126430537/1000</f>
        <v>126430.537</v>
      </c>
      <c r="H5" s="363">
        <f>124370900/1000</f>
        <v>124370.9</v>
      </c>
    </row>
    <row r="6" spans="1:9">
      <c r="B6" s="364" t="s">
        <v>1046</v>
      </c>
      <c r="C6" s="365">
        <f>2316694/1000</f>
        <v>2316.694</v>
      </c>
      <c r="D6" s="366">
        <f>4172355/1000</f>
        <v>4172.3549999999996</v>
      </c>
      <c r="E6" s="365">
        <f>6742484/1000</f>
        <v>6742.4840000000004</v>
      </c>
      <c r="F6" s="366">
        <f>10769785/1000</f>
        <v>10769.785</v>
      </c>
      <c r="G6" s="365">
        <f>14092249/1000</f>
        <v>14092.249</v>
      </c>
      <c r="H6" s="366">
        <f>33153272/1000</f>
        <v>33153.271999999997</v>
      </c>
    </row>
    <row r="7" spans="1:9" ht="13.5" thickBot="1">
      <c r="B7" s="419" t="s">
        <v>76</v>
      </c>
      <c r="C7" s="351">
        <f t="shared" ref="C7:H7" si="0">C6/C5</f>
        <v>0.10234134653677214</v>
      </c>
      <c r="D7" s="352">
        <f t="shared" si="0"/>
        <v>0.14452099695485668</v>
      </c>
      <c r="E7" s="351">
        <f t="shared" si="0"/>
        <v>0.16865454799048099</v>
      </c>
      <c r="F7" s="352">
        <f t="shared" si="0"/>
        <v>0.16044834721941931</v>
      </c>
      <c r="G7" s="351">
        <f t="shared" si="0"/>
        <v>0.11146238349046955</v>
      </c>
      <c r="H7" s="352">
        <f t="shared" si="0"/>
        <v>0.26656775821353706</v>
      </c>
    </row>
    <row r="9" spans="1:9">
      <c r="B9" s="1127" t="s">
        <v>1044</v>
      </c>
      <c r="C9" s="1128"/>
      <c r="D9" s="1128"/>
      <c r="E9" s="1128"/>
      <c r="F9" s="1128"/>
      <c r="G9" s="1128"/>
      <c r="H9" s="1128"/>
      <c r="I9" s="1128"/>
    </row>
    <row r="25" spans="2:2">
      <c r="B25" s="353" t="s">
        <v>1322</v>
      </c>
    </row>
    <row r="27" spans="2:2">
      <c r="B27" s="556" t="s">
        <v>737</v>
      </c>
    </row>
  </sheetData>
  <mergeCells count="2">
    <mergeCell ref="B2:I2"/>
    <mergeCell ref="B9:I9"/>
  </mergeCells>
  <phoneticPr fontId="5" type="noConversion"/>
  <hyperlinks>
    <hyperlink ref="B27" location="Contents!B124" display="to contents"/>
  </hyperlinks>
  <pageMargins left="0.75" right="0.75" top="1" bottom="1" header="0.5" footer="0.5"/>
  <headerFooter alignWithMargins="0"/>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5"/>
  <sheetViews>
    <sheetView topLeftCell="A13" workbookViewId="0">
      <selection activeCell="B35" sqref="B35"/>
    </sheetView>
  </sheetViews>
  <sheetFormatPr defaultColWidth="10.6640625" defaultRowHeight="12.75"/>
  <cols>
    <col min="1" max="1" width="10.6640625" style="341" customWidth="1"/>
    <col min="2" max="2" width="28.6640625" style="341" customWidth="1"/>
    <col min="3" max="3" width="19.83203125" style="341" customWidth="1"/>
    <col min="4" max="4" width="18" style="341" customWidth="1"/>
    <col min="5" max="5" width="19.33203125" style="341" customWidth="1"/>
    <col min="6" max="6" width="17.6640625" style="341" customWidth="1"/>
    <col min="7" max="7" width="20" style="341" customWidth="1"/>
    <col min="8" max="8" width="17.5" style="341" customWidth="1"/>
    <col min="9" max="16384" width="10.6640625" style="341"/>
  </cols>
  <sheetData>
    <row r="2" spans="1:9">
      <c r="A2" s="341" t="s">
        <v>1303</v>
      </c>
      <c r="B2" s="1127" t="s">
        <v>1048</v>
      </c>
      <c r="C2" s="1127"/>
      <c r="D2" s="1127"/>
      <c r="E2" s="1127"/>
      <c r="F2" s="1127"/>
      <c r="G2" s="1127"/>
      <c r="H2" s="1127"/>
      <c r="I2" s="1127"/>
    </row>
    <row r="3" spans="1:9" ht="13.5" thickBot="1">
      <c r="H3" s="354" t="s">
        <v>1055</v>
      </c>
    </row>
    <row r="4" spans="1:9" ht="13.5" thickBot="1">
      <c r="B4" s="355"/>
      <c r="C4" s="356">
        <v>37622</v>
      </c>
      <c r="D4" s="357">
        <v>37987</v>
      </c>
      <c r="E4" s="356">
        <v>38353</v>
      </c>
      <c r="F4" s="358">
        <v>38718</v>
      </c>
      <c r="G4" s="359" t="s">
        <v>59</v>
      </c>
      <c r="H4" s="360" t="s">
        <v>60</v>
      </c>
    </row>
    <row r="5" spans="1:9">
      <c r="B5" s="347" t="s">
        <v>1045</v>
      </c>
      <c r="C5" s="361">
        <f>22636931/1000</f>
        <v>22636.931</v>
      </c>
      <c r="D5" s="363">
        <f>28870234/1000</f>
        <v>28870.234</v>
      </c>
      <c r="E5" s="361">
        <f>39978074/1000</f>
        <v>39978.074000000001</v>
      </c>
      <c r="F5" s="363">
        <f>67123066/1000</f>
        <v>67123.066000000006</v>
      </c>
      <c r="G5" s="361">
        <f>126430537/1000</f>
        <v>126430.537</v>
      </c>
      <c r="H5" s="363">
        <f>124370900/1000</f>
        <v>124370.9</v>
      </c>
    </row>
    <row r="6" spans="1:9">
      <c r="B6" s="364" t="s">
        <v>1046</v>
      </c>
      <c r="C6" s="365">
        <f>2316694/1000</f>
        <v>2316.694</v>
      </c>
      <c r="D6" s="366">
        <f>4172355/1000</f>
        <v>4172.3549999999996</v>
      </c>
      <c r="E6" s="365">
        <f>6742484/1000</f>
        <v>6742.4840000000004</v>
      </c>
      <c r="F6" s="366">
        <f>10769785/1000</f>
        <v>10769.785</v>
      </c>
      <c r="G6" s="365">
        <f>14092249/1000</f>
        <v>14092.249</v>
      </c>
      <c r="H6" s="366">
        <f>33153272/1000</f>
        <v>33153.271999999997</v>
      </c>
    </row>
    <row r="7" spans="1:9" ht="25.5">
      <c r="B7" s="420" t="s">
        <v>77</v>
      </c>
      <c r="C7" s="394">
        <v>0.54187273088001675</v>
      </c>
      <c r="D7" s="395">
        <v>0.46334384018789165</v>
      </c>
      <c r="E7" s="394">
        <v>0.63856005919721659</v>
      </c>
      <c r="F7" s="395">
        <v>0.25696967591118008</v>
      </c>
      <c r="G7" s="394">
        <v>0.26428530399771344</v>
      </c>
      <c r="H7" s="395">
        <v>0.2719414532767912</v>
      </c>
    </row>
    <row r="8" spans="1:9" ht="25.5">
      <c r="B8" s="420" t="s">
        <v>78</v>
      </c>
      <c r="C8" s="394">
        <v>0.33952467689504573</v>
      </c>
      <c r="D8" s="395">
        <v>0.35581327633114773</v>
      </c>
      <c r="E8" s="394">
        <v>0.27835848160582344</v>
      </c>
      <c r="F8" s="395">
        <v>0.21424818950695543</v>
      </c>
      <c r="G8" s="394">
        <v>0.15534401159878161</v>
      </c>
      <c r="H8" s="395">
        <v>0.23424137981223611</v>
      </c>
    </row>
    <row r="9" spans="1:9" ht="26.25" thickBot="1">
      <c r="B9" s="421" t="s">
        <v>79</v>
      </c>
      <c r="C9" s="351">
        <v>4.8933344226010152E-2</v>
      </c>
      <c r="D9" s="352">
        <v>8.0305376842820964E-2</v>
      </c>
      <c r="E9" s="351">
        <v>8.5131275105197191E-2</v>
      </c>
      <c r="F9" s="352">
        <v>0.12438215515915939</v>
      </c>
      <c r="G9" s="351">
        <v>7.5070387309726164E-2</v>
      </c>
      <c r="H9" s="352">
        <v>0.26988597082834853</v>
      </c>
    </row>
    <row r="11" spans="1:9">
      <c r="B11" s="1127" t="s">
        <v>1048</v>
      </c>
      <c r="C11" s="1127"/>
      <c r="D11" s="1127"/>
      <c r="E11" s="1127"/>
      <c r="F11" s="1127"/>
      <c r="G11" s="1127"/>
      <c r="H11" s="1127"/>
      <c r="I11" s="1127"/>
    </row>
    <row r="33" spans="2:2">
      <c r="B33" s="353" t="s">
        <v>1322</v>
      </c>
    </row>
    <row r="35" spans="2:2">
      <c r="B35" s="556" t="s">
        <v>737</v>
      </c>
    </row>
  </sheetData>
  <mergeCells count="2">
    <mergeCell ref="B2:I2"/>
    <mergeCell ref="B11:I11"/>
  </mergeCells>
  <phoneticPr fontId="5" type="noConversion"/>
  <hyperlinks>
    <hyperlink ref="B35" location="Contents!B125" display="to contents"/>
  </hyperlinks>
  <pageMargins left="0.75" right="0.75" top="1" bottom="1" header="0.5" footer="0.5"/>
  <headerFooter alignWithMargins="0"/>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5"/>
  <sheetViews>
    <sheetView topLeftCell="A13" workbookViewId="0">
      <selection activeCell="B25" sqref="B25"/>
    </sheetView>
  </sheetViews>
  <sheetFormatPr defaultColWidth="10.6640625" defaultRowHeight="12.75"/>
  <cols>
    <col min="1" max="1" width="17" style="341" customWidth="1"/>
    <col min="2" max="2" width="21.33203125" style="341" customWidth="1"/>
    <col min="3" max="6" width="13.1640625" style="341" bestFit="1" customWidth="1"/>
    <col min="7" max="7" width="16.33203125" style="341" customWidth="1"/>
    <col min="8" max="8" width="17.1640625" style="341" customWidth="1"/>
    <col min="9" max="16384" width="10.6640625" style="341"/>
  </cols>
  <sheetData>
    <row r="2" spans="1:8">
      <c r="A2" s="341" t="s">
        <v>1303</v>
      </c>
      <c r="B2" s="1127" t="s">
        <v>1050</v>
      </c>
      <c r="C2" s="1127"/>
      <c r="D2" s="1127"/>
      <c r="E2" s="1127"/>
      <c r="F2" s="1127"/>
      <c r="G2" s="1127"/>
    </row>
    <row r="3" spans="1:8" ht="13.5" thickBot="1"/>
    <row r="4" spans="1:8" ht="13.5" thickBot="1">
      <c r="B4" s="422"/>
      <c r="C4" s="423">
        <v>37622</v>
      </c>
      <c r="D4" s="424">
        <v>37987</v>
      </c>
      <c r="E4" s="425">
        <v>38353</v>
      </c>
      <c r="F4" s="426">
        <v>38718</v>
      </c>
      <c r="G4" s="427" t="s">
        <v>59</v>
      </c>
      <c r="H4" s="428" t="s">
        <v>60</v>
      </c>
    </row>
    <row r="5" spans="1:8">
      <c r="B5" s="429" t="s">
        <v>974</v>
      </c>
      <c r="C5" s="430">
        <v>8.7963995468210552</v>
      </c>
      <c r="D5" s="431">
        <v>16.862811353543155</v>
      </c>
      <c r="E5" s="430">
        <v>17.281206972598831</v>
      </c>
      <c r="F5" s="431">
        <v>17.450297499369562</v>
      </c>
      <c r="G5" s="430">
        <v>25.800042364843968</v>
      </c>
      <c r="H5" s="432">
        <v>22.151429144108178</v>
      </c>
    </row>
    <row r="6" spans="1:8" ht="13.5" thickBot="1">
      <c r="B6" s="433" t="s">
        <v>975</v>
      </c>
      <c r="C6" s="434">
        <v>32.155551932170226</v>
      </c>
      <c r="D6" s="435">
        <v>38.68120916841989</v>
      </c>
      <c r="E6" s="434">
        <v>31.679864288900937</v>
      </c>
      <c r="F6" s="435">
        <v>28.285144874701167</v>
      </c>
      <c r="G6" s="434">
        <v>43.586153238064014</v>
      </c>
      <c r="H6" s="436">
        <v>36.229206682115908</v>
      </c>
    </row>
    <row r="8" spans="1:8">
      <c r="B8" s="1127" t="s">
        <v>1050</v>
      </c>
      <c r="C8" s="1127"/>
      <c r="D8" s="1127"/>
      <c r="E8" s="1127"/>
      <c r="F8" s="1127"/>
      <c r="G8" s="1127"/>
    </row>
    <row r="23" spans="2:2">
      <c r="B23" s="353" t="s">
        <v>1322</v>
      </c>
    </row>
    <row r="25" spans="2:2">
      <c r="B25" s="556" t="s">
        <v>737</v>
      </c>
    </row>
  </sheetData>
  <mergeCells count="2">
    <mergeCell ref="B2:G2"/>
    <mergeCell ref="B8:G8"/>
  </mergeCells>
  <phoneticPr fontId="5" type="noConversion"/>
  <hyperlinks>
    <hyperlink ref="B25" location="Contents!B126" display="to contents"/>
  </hyperlinks>
  <pageMargins left="0.75" right="0.75" top="1" bottom="1" header="0.5" footer="0.5"/>
  <headerFooter alignWithMargins="0"/>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6"/>
  <sheetViews>
    <sheetView topLeftCell="A13" workbookViewId="0">
      <selection activeCell="B26" sqref="B26"/>
    </sheetView>
  </sheetViews>
  <sheetFormatPr defaultColWidth="10.6640625" defaultRowHeight="12.75"/>
  <cols>
    <col min="1" max="1" width="10.6640625" style="341" customWidth="1"/>
    <col min="2" max="2" width="53" style="341" bestFit="1" customWidth="1"/>
    <col min="3" max="3" width="17.5" style="341" customWidth="1"/>
    <col min="4" max="4" width="16.6640625" style="341" customWidth="1"/>
    <col min="5" max="5" width="18.83203125" style="341" customWidth="1"/>
    <col min="6" max="6" width="18" style="341" customWidth="1"/>
    <col min="7" max="7" width="18.6640625" style="341" customWidth="1"/>
    <col min="8" max="16384" width="10.6640625" style="341"/>
  </cols>
  <sheetData>
    <row r="2" spans="1:9">
      <c r="A2" s="341" t="s">
        <v>1303</v>
      </c>
      <c r="B2" s="1127" t="s">
        <v>1051</v>
      </c>
      <c r="C2" s="1127"/>
      <c r="D2" s="1127"/>
      <c r="E2" s="1127"/>
      <c r="F2" s="1127"/>
      <c r="G2" s="1127"/>
      <c r="H2" s="1127"/>
      <c r="I2" s="1127"/>
    </row>
    <row r="3" spans="1:9" ht="13.5" thickBot="1">
      <c r="G3" s="354" t="s">
        <v>80</v>
      </c>
    </row>
    <row r="4" spans="1:9" ht="13.5" thickBot="1">
      <c r="B4" s="375"/>
      <c r="C4" s="356">
        <v>37987</v>
      </c>
      <c r="D4" s="357">
        <v>38353</v>
      </c>
      <c r="E4" s="371">
        <v>38718</v>
      </c>
      <c r="F4" s="360" t="s">
        <v>59</v>
      </c>
      <c r="G4" s="372" t="s">
        <v>60</v>
      </c>
    </row>
    <row r="5" spans="1:9">
      <c r="B5" s="401" t="s">
        <v>81</v>
      </c>
      <c r="C5" s="437">
        <f>11714444/1000000</f>
        <v>11.714444</v>
      </c>
      <c r="D5" s="438">
        <f>19156712/1000000</f>
        <v>19.156711999999999</v>
      </c>
      <c r="E5" s="439">
        <f>33893607/1000000</f>
        <v>33.893607000000003</v>
      </c>
      <c r="F5" s="438">
        <f>68628264/1000000</f>
        <v>68.628264000000001</v>
      </c>
      <c r="G5" s="440">
        <f>74690917/1000000</f>
        <v>74.690916999999999</v>
      </c>
    </row>
    <row r="6" spans="1:9" ht="13.5" thickBot="1">
      <c r="B6" s="413" t="s">
        <v>82</v>
      </c>
      <c r="C6" s="441">
        <f>1641281/1000000</f>
        <v>1.641281</v>
      </c>
      <c r="D6" s="442">
        <f>1865784/1000000</f>
        <v>1.8657840000000001</v>
      </c>
      <c r="E6" s="443">
        <f>3290657/1000000</f>
        <v>3.2906569999999999</v>
      </c>
      <c r="F6" s="442">
        <f>6509922/1000000</f>
        <v>6.5099220000000004</v>
      </c>
      <c r="G6" s="444">
        <f>7481208/1000000</f>
        <v>7.4812079999999996</v>
      </c>
    </row>
    <row r="8" spans="1:9">
      <c r="B8" s="1127" t="s">
        <v>1051</v>
      </c>
      <c r="C8" s="1127"/>
      <c r="D8" s="1127"/>
      <c r="E8" s="1127"/>
      <c r="F8" s="1127"/>
      <c r="G8" s="1127"/>
      <c r="H8" s="1127"/>
      <c r="I8" s="1127"/>
    </row>
    <row r="24" spans="2:2">
      <c r="B24" s="353" t="s">
        <v>1322</v>
      </c>
    </row>
    <row r="26" spans="2:2">
      <c r="B26" s="556" t="s">
        <v>737</v>
      </c>
    </row>
  </sheetData>
  <mergeCells count="2">
    <mergeCell ref="B2:I2"/>
    <mergeCell ref="B8:I8"/>
  </mergeCells>
  <phoneticPr fontId="5" type="noConversion"/>
  <hyperlinks>
    <hyperlink ref="B26" location="Contents!B127" display="to contents"/>
  </hyperlinks>
  <pageMargins left="0.75" right="0.75" top="1" bottom="1" header="0.5" footer="0.5"/>
  <headerFooter alignWithMargins="0"/>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8"/>
  <sheetViews>
    <sheetView topLeftCell="A13" workbookViewId="0">
      <selection activeCell="B28" sqref="B28"/>
    </sheetView>
  </sheetViews>
  <sheetFormatPr defaultColWidth="10.6640625" defaultRowHeight="12.75"/>
  <cols>
    <col min="1" max="1" width="12.6640625" style="341" customWidth="1"/>
    <col min="2" max="2" width="29.83203125" style="341" customWidth="1"/>
    <col min="3" max="4" width="13.1640625" style="341" bestFit="1" customWidth="1"/>
    <col min="5" max="5" width="16" style="341" customWidth="1"/>
    <col min="6" max="6" width="15" style="341" customWidth="1"/>
    <col min="7" max="16384" width="10.6640625" style="341"/>
  </cols>
  <sheetData>
    <row r="2" spans="1:9">
      <c r="A2" s="341" t="s">
        <v>1303</v>
      </c>
      <c r="B2" s="1127" t="s">
        <v>1052</v>
      </c>
      <c r="C2" s="1127"/>
      <c r="D2" s="1127"/>
      <c r="E2" s="1127"/>
      <c r="F2" s="1127"/>
      <c r="G2" s="1127"/>
      <c r="H2" s="1127"/>
      <c r="I2" s="1127"/>
    </row>
    <row r="3" spans="1:9" ht="13.5" thickBot="1">
      <c r="F3" s="354" t="s">
        <v>80</v>
      </c>
    </row>
    <row r="4" spans="1:9" ht="13.5" thickBot="1">
      <c r="B4" s="445" t="s">
        <v>83</v>
      </c>
      <c r="C4" s="356">
        <v>38353</v>
      </c>
      <c r="D4" s="358">
        <v>38718</v>
      </c>
      <c r="E4" s="360" t="s">
        <v>59</v>
      </c>
      <c r="F4" s="360" t="s">
        <v>60</v>
      </c>
    </row>
    <row r="5" spans="1:9">
      <c r="B5" s="446" t="s">
        <v>1053</v>
      </c>
      <c r="C5" s="447">
        <v>49.917698182775879</v>
      </c>
      <c r="D5" s="448">
        <v>37.658570454582062</v>
      </c>
      <c r="E5" s="448">
        <v>17.46</v>
      </c>
      <c r="F5" s="448">
        <v>11.83</v>
      </c>
    </row>
    <row r="6" spans="1:9">
      <c r="B6" s="449" t="s">
        <v>84</v>
      </c>
      <c r="C6" s="450">
        <v>21.176706490770226</v>
      </c>
      <c r="D6" s="451">
        <v>23.098451919308687</v>
      </c>
      <c r="E6" s="451">
        <v>21.96</v>
      </c>
      <c r="F6" s="451">
        <v>33.33</v>
      </c>
    </row>
    <row r="7" spans="1:9" ht="25.5">
      <c r="B7" s="449" t="s">
        <v>1054</v>
      </c>
      <c r="C7" s="452">
        <v>22.023367730504944</v>
      </c>
      <c r="D7" s="451">
        <v>27.653398852226385</v>
      </c>
      <c r="E7" s="451">
        <v>43.11</v>
      </c>
      <c r="F7" s="451">
        <v>40.22</v>
      </c>
    </row>
    <row r="8" spans="1:9" ht="13.5" thickBot="1">
      <c r="B8" s="453" t="s">
        <v>85</v>
      </c>
      <c r="C8" s="454">
        <v>6.8822275959489545</v>
      </c>
      <c r="D8" s="455">
        <v>10.89955459798397</v>
      </c>
      <c r="E8" s="455">
        <v>11.01</v>
      </c>
      <c r="F8" s="455">
        <v>13.53</v>
      </c>
    </row>
    <row r="10" spans="1:9">
      <c r="B10" s="1127" t="s">
        <v>1052</v>
      </c>
      <c r="C10" s="1127"/>
      <c r="D10" s="1127"/>
      <c r="E10" s="1127"/>
      <c r="F10" s="1127"/>
      <c r="G10" s="1127"/>
      <c r="H10" s="1127"/>
      <c r="I10" s="1127"/>
    </row>
    <row r="26" spans="2:2">
      <c r="B26" s="456" t="s">
        <v>1322</v>
      </c>
    </row>
    <row r="28" spans="2:2">
      <c r="B28" s="921" t="s">
        <v>737</v>
      </c>
    </row>
  </sheetData>
  <mergeCells count="2">
    <mergeCell ref="B2:I2"/>
    <mergeCell ref="B10:I10"/>
  </mergeCells>
  <phoneticPr fontId="5" type="noConversion"/>
  <hyperlinks>
    <hyperlink ref="B28" location="Contents!B128" display="to content"/>
  </hyperlinks>
  <pageMargins left="0.75" right="0.75" top="1" bottom="1" header="0.5" footer="0.5"/>
  <headerFooter alignWithMargins="0"/>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6"/>
  <sheetViews>
    <sheetView topLeftCell="A31" workbookViewId="0">
      <selection activeCell="B46" sqref="B46"/>
    </sheetView>
  </sheetViews>
  <sheetFormatPr defaultColWidth="10.6640625" defaultRowHeight="12.75"/>
  <cols>
    <col min="1" max="1" width="10.83203125" style="457" customWidth="1"/>
    <col min="2" max="2" width="11.1640625" style="457" customWidth="1"/>
    <col min="3" max="3" width="16.33203125" style="457" customWidth="1"/>
    <col min="4" max="4" width="16" style="457" customWidth="1"/>
    <col min="5" max="5" width="16.1640625" style="457" customWidth="1"/>
    <col min="6" max="6" width="18.83203125" style="457" customWidth="1"/>
    <col min="7" max="7" width="20" style="457" customWidth="1"/>
    <col min="8" max="8" width="19.5" style="457" customWidth="1"/>
    <col min="9" max="16384" width="10.6640625" style="457"/>
  </cols>
  <sheetData>
    <row r="2" spans="1:10">
      <c r="A2" s="457" t="s">
        <v>1303</v>
      </c>
      <c r="B2" s="660" t="s">
        <v>1224</v>
      </c>
    </row>
    <row r="3" spans="1:10" ht="13.5" thickBot="1"/>
    <row r="4" spans="1:10" ht="78" customHeight="1" thickBot="1">
      <c r="B4" s="459"/>
      <c r="C4" s="460" t="s">
        <v>86</v>
      </c>
      <c r="D4" s="461" t="s">
        <v>1225</v>
      </c>
      <c r="E4" s="461" t="s">
        <v>87</v>
      </c>
      <c r="F4" s="462" t="s">
        <v>88</v>
      </c>
      <c r="G4" s="462" t="s">
        <v>89</v>
      </c>
      <c r="H4" s="463" t="s">
        <v>90</v>
      </c>
    </row>
    <row r="5" spans="1:10">
      <c r="B5" s="464">
        <v>39083</v>
      </c>
      <c r="C5" s="465">
        <v>50.642015574446731</v>
      </c>
      <c r="D5" s="466">
        <v>25.382395559927673</v>
      </c>
      <c r="E5" s="466">
        <v>12.686517721883334</v>
      </c>
      <c r="F5" s="466">
        <v>41.688443794726368</v>
      </c>
      <c r="G5" s="466">
        <v>24.45317279999999</v>
      </c>
      <c r="H5" s="467">
        <v>8.4</v>
      </c>
      <c r="I5" s="468"/>
    </row>
    <row r="6" spans="1:10">
      <c r="B6" s="469">
        <v>39114</v>
      </c>
      <c r="C6" s="470">
        <v>52.350292660508366</v>
      </c>
      <c r="D6" s="471">
        <v>28.717446505638549</v>
      </c>
      <c r="E6" s="471">
        <v>13.749042732442152</v>
      </c>
      <c r="F6" s="471">
        <v>41.950206074096002</v>
      </c>
      <c r="G6" s="471">
        <v>24.800606000000002</v>
      </c>
      <c r="H6" s="472">
        <v>8.5</v>
      </c>
      <c r="I6" s="468"/>
    </row>
    <row r="7" spans="1:10">
      <c r="B7" s="469">
        <v>39142</v>
      </c>
      <c r="C7" s="470">
        <v>51.685310861002044</v>
      </c>
      <c r="D7" s="471">
        <v>28.500893813375594</v>
      </c>
      <c r="E7" s="471">
        <v>12.189331397251445</v>
      </c>
      <c r="F7" s="471">
        <v>43.68</v>
      </c>
      <c r="G7" s="471">
        <v>25.85</v>
      </c>
      <c r="H7" s="472">
        <v>7.9</v>
      </c>
      <c r="I7" s="468"/>
    </row>
    <row r="8" spans="1:10">
      <c r="B8" s="469">
        <v>39173</v>
      </c>
      <c r="C8" s="470">
        <v>49.691734637644871</v>
      </c>
      <c r="D8" s="471">
        <v>27.585657241167308</v>
      </c>
      <c r="E8" s="471">
        <v>9.8894076242024838</v>
      </c>
      <c r="F8" s="471">
        <v>43.54</v>
      </c>
      <c r="G8" s="471">
        <v>25.73</v>
      </c>
      <c r="H8" s="472">
        <v>7.8</v>
      </c>
    </row>
    <row r="9" spans="1:10">
      <c r="B9" s="469">
        <v>39203</v>
      </c>
      <c r="C9" s="470">
        <v>49.412451382225456</v>
      </c>
      <c r="D9" s="471">
        <v>28.271333989465731</v>
      </c>
      <c r="E9" s="471">
        <v>9.1376152054410351</v>
      </c>
      <c r="F9" s="471">
        <v>43.41</v>
      </c>
      <c r="G9" s="471">
        <v>25.85</v>
      </c>
      <c r="H9" s="472">
        <v>7.7</v>
      </c>
    </row>
    <row r="10" spans="1:10">
      <c r="B10" s="469">
        <v>39234</v>
      </c>
      <c r="C10" s="470">
        <v>47.933752525620015</v>
      </c>
      <c r="D10" s="471">
        <v>28.933504402228955</v>
      </c>
      <c r="E10" s="471">
        <v>7.8759300640666172</v>
      </c>
      <c r="F10" s="471">
        <v>42.6</v>
      </c>
      <c r="G10" s="471">
        <v>26.08</v>
      </c>
      <c r="H10" s="472">
        <v>7.9</v>
      </c>
    </row>
    <row r="11" spans="1:10">
      <c r="B11" s="469">
        <v>39264</v>
      </c>
      <c r="C11" s="470">
        <v>48.275991335857121</v>
      </c>
      <c r="D11" s="471">
        <v>30.067521340126554</v>
      </c>
      <c r="E11" s="471">
        <v>9.4699511600863211</v>
      </c>
      <c r="F11" s="471">
        <v>43.53</v>
      </c>
      <c r="G11" s="471">
        <v>27.02</v>
      </c>
      <c r="H11" s="472">
        <v>8.1</v>
      </c>
    </row>
    <row r="12" spans="1:10">
      <c r="B12" s="469">
        <v>39295</v>
      </c>
      <c r="C12" s="470">
        <v>47.671708553827123</v>
      </c>
      <c r="D12" s="471">
        <v>30.407624994421699</v>
      </c>
      <c r="E12" s="471">
        <v>9.5626735383202703</v>
      </c>
      <c r="F12" s="471">
        <v>44.84</v>
      </c>
      <c r="G12" s="471">
        <v>28.67</v>
      </c>
      <c r="H12" s="472">
        <v>8.8000000000000007</v>
      </c>
      <c r="I12" s="468"/>
    </row>
    <row r="13" spans="1:10">
      <c r="B13" s="469">
        <v>39326</v>
      </c>
      <c r="C13" s="470">
        <v>47.826392817843313</v>
      </c>
      <c r="D13" s="471">
        <v>31.534645419779991</v>
      </c>
      <c r="E13" s="471">
        <v>9.8813763686593532</v>
      </c>
      <c r="F13" s="471">
        <v>45.39</v>
      </c>
      <c r="G13" s="471">
        <v>28.31</v>
      </c>
      <c r="H13" s="472">
        <v>9.4</v>
      </c>
      <c r="I13" s="468"/>
    </row>
    <row r="14" spans="1:10">
      <c r="B14" s="469">
        <v>39356</v>
      </c>
      <c r="C14" s="470">
        <v>46.495249035171696</v>
      </c>
      <c r="D14" s="471">
        <v>31.126049898286976</v>
      </c>
      <c r="E14" s="471">
        <v>8.8276006304413475</v>
      </c>
      <c r="F14" s="471">
        <v>48.48</v>
      </c>
      <c r="G14" s="471">
        <v>30.18</v>
      </c>
      <c r="H14" s="472">
        <v>11.2</v>
      </c>
    </row>
    <row r="15" spans="1:10" ht="13.5" thickBot="1">
      <c r="B15" s="473">
        <v>39387</v>
      </c>
      <c r="C15" s="474">
        <v>46.99953460390666</v>
      </c>
      <c r="D15" s="475">
        <v>32.089426026945567</v>
      </c>
      <c r="E15" s="475">
        <v>9.4316270817984957</v>
      </c>
      <c r="F15" s="475">
        <v>54.4</v>
      </c>
      <c r="G15" s="475">
        <v>34.61</v>
      </c>
      <c r="H15" s="476">
        <v>11.53</v>
      </c>
      <c r="J15" s="468"/>
    </row>
    <row r="16" spans="1:10">
      <c r="F16" s="468"/>
      <c r="G16" s="468"/>
      <c r="H16" s="468"/>
    </row>
    <row r="17" spans="2:2">
      <c r="B17" s="660" t="s">
        <v>1224</v>
      </c>
    </row>
    <row r="18" spans="2:2">
      <c r="B18" s="458"/>
    </row>
    <row r="44" spans="2:2">
      <c r="B44" s="477" t="s">
        <v>1322</v>
      </c>
    </row>
    <row r="46" spans="2:2">
      <c r="B46" s="921" t="s">
        <v>737</v>
      </c>
    </row>
  </sheetData>
  <phoneticPr fontId="12" type="noConversion"/>
  <hyperlinks>
    <hyperlink ref="B46" location="Contents!B129" display="to content"/>
  </hyperlinks>
  <pageMargins left="0.75" right="0.75" top="1" bottom="1" header="0.5" footer="0.5"/>
  <pageSetup paperSize="9" orientation="portrait" horizontalDpi="300" verticalDpi="300" r:id="rId1"/>
  <headerFooter alignWithMargins="0"/>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topLeftCell="A19" workbookViewId="0">
      <selection activeCell="B36" sqref="B36"/>
    </sheetView>
  </sheetViews>
  <sheetFormatPr defaultColWidth="10.6640625" defaultRowHeight="12.75"/>
  <cols>
    <col min="1" max="1" width="10.6640625" style="457" customWidth="1"/>
    <col min="2" max="2" width="17.33203125" style="457" customWidth="1"/>
    <col min="3" max="3" width="9" style="457" customWidth="1"/>
    <col min="4" max="5" width="9.1640625" style="457" customWidth="1"/>
    <col min="6" max="6" width="8.83203125" style="457" customWidth="1"/>
    <col min="7" max="7" width="9.33203125" style="457" customWidth="1"/>
    <col min="8" max="8" width="9.1640625" style="457" customWidth="1"/>
    <col min="9" max="9" width="8.83203125" style="457" customWidth="1"/>
    <col min="10" max="11" width="9.33203125" style="457" customWidth="1"/>
    <col min="12" max="12" width="12.83203125" style="457" customWidth="1"/>
    <col min="13" max="13" width="10.5" style="457" customWidth="1"/>
    <col min="14" max="16384" width="10.6640625" style="457"/>
  </cols>
  <sheetData>
    <row r="1" spans="1:14">
      <c r="B1" s="478"/>
      <c r="C1" s="478"/>
      <c r="D1" s="478"/>
      <c r="E1" s="478"/>
      <c r="F1" s="478"/>
      <c r="G1" s="478"/>
      <c r="H1" s="478"/>
      <c r="I1" s="478"/>
      <c r="J1" s="478"/>
      <c r="K1" s="478"/>
      <c r="L1" s="478"/>
      <c r="M1" s="478"/>
      <c r="N1" s="478"/>
    </row>
    <row r="2" spans="1:14">
      <c r="A2" s="457" t="s">
        <v>1303</v>
      </c>
      <c r="B2" s="660" t="s">
        <v>1227</v>
      </c>
    </row>
    <row r="3" spans="1:14" ht="13.5" thickBot="1"/>
    <row r="4" spans="1:14" ht="28.5" customHeight="1" thickBot="1">
      <c r="B4" s="479"/>
      <c r="C4" s="480" t="s">
        <v>1311</v>
      </c>
      <c r="D4" s="481" t="s">
        <v>1312</v>
      </c>
      <c r="E4" s="481" t="s">
        <v>91</v>
      </c>
      <c r="F4" s="481" t="s">
        <v>92</v>
      </c>
      <c r="G4" s="481" t="s">
        <v>1313</v>
      </c>
      <c r="H4" s="481" t="s">
        <v>1314</v>
      </c>
      <c r="I4" s="481" t="s">
        <v>427</v>
      </c>
      <c r="J4" s="481" t="s">
        <v>430</v>
      </c>
      <c r="K4" s="482" t="s">
        <v>1315</v>
      </c>
    </row>
    <row r="5" spans="1:14" ht="20.25" customHeight="1">
      <c r="B5" s="483" t="s">
        <v>856</v>
      </c>
      <c r="C5" s="484">
        <v>0.43414276180582034</v>
      </c>
      <c r="D5" s="485">
        <v>0.44298835510554019</v>
      </c>
      <c r="E5" s="485">
        <v>0.63303533286580183</v>
      </c>
      <c r="F5" s="485">
        <v>0.62997317993845436</v>
      </c>
      <c r="G5" s="485">
        <v>0.63028394343747574</v>
      </c>
      <c r="H5" s="485">
        <v>0.60688366714442021</v>
      </c>
      <c r="I5" s="485">
        <v>0.43620271204366562</v>
      </c>
      <c r="J5" s="485">
        <v>0.45727871164387046</v>
      </c>
      <c r="K5" s="486">
        <v>0.38029049015457606</v>
      </c>
      <c r="L5" s="487"/>
      <c r="M5" s="487"/>
    </row>
    <row r="6" spans="1:14" ht="18.75" customHeight="1">
      <c r="B6" s="488" t="s">
        <v>857</v>
      </c>
      <c r="C6" s="489">
        <v>0.41429628718840045</v>
      </c>
      <c r="D6" s="490">
        <v>0.42373970284591728</v>
      </c>
      <c r="E6" s="490">
        <v>0.60331114482467252</v>
      </c>
      <c r="F6" s="490">
        <v>0.59895388159295904</v>
      </c>
      <c r="G6" s="490">
        <v>0.60043708149514785</v>
      </c>
      <c r="H6" s="490">
        <v>0.5761971634462455</v>
      </c>
      <c r="I6" s="490">
        <v>0.41625688270977995</v>
      </c>
      <c r="J6" s="490">
        <v>0.43429532989899844</v>
      </c>
      <c r="K6" s="491">
        <v>0.36228905722823501</v>
      </c>
      <c r="L6" s="487"/>
      <c r="M6" s="487"/>
    </row>
    <row r="7" spans="1:14">
      <c r="B7" s="492" t="s">
        <v>994</v>
      </c>
      <c r="C7" s="493">
        <v>0.10302993728290513</v>
      </c>
      <c r="D7" s="494">
        <v>2.1276022968397361E-2</v>
      </c>
      <c r="E7" s="494">
        <v>0.34427522234420255</v>
      </c>
      <c r="F7" s="494">
        <v>0.11713218427273314</v>
      </c>
      <c r="G7" s="494">
        <v>8.9925243434085561E-2</v>
      </c>
      <c r="H7" s="494">
        <v>3.6108513590643342E-2</v>
      </c>
      <c r="I7" s="494">
        <v>-0.11844668968299901</v>
      </c>
      <c r="J7" s="494">
        <v>0.18032941441262132</v>
      </c>
      <c r="K7" s="495">
        <v>-4.1680155253271799E-3</v>
      </c>
    </row>
    <row r="8" spans="1:14" ht="24">
      <c r="B8" s="496" t="s">
        <v>93</v>
      </c>
      <c r="C8" s="497">
        <v>0.26421691134523984</v>
      </c>
      <c r="D8" s="498">
        <v>-0.25099032163456836</v>
      </c>
      <c r="E8" s="498">
        <v>0.4548621140627348</v>
      </c>
      <c r="F8" s="498">
        <v>0.15917164960279906</v>
      </c>
      <c r="G8" s="498">
        <v>-5.3755499878646161E-2</v>
      </c>
      <c r="H8" s="498">
        <v>0.22533406004118825</v>
      </c>
      <c r="I8" s="498">
        <v>-1.1237609148255181</v>
      </c>
      <c r="J8" s="498">
        <v>0.64122885888569237</v>
      </c>
      <c r="K8" s="499">
        <v>-0.9546422777249336</v>
      </c>
    </row>
    <row r="9" spans="1:14">
      <c r="B9" s="492" t="s">
        <v>73</v>
      </c>
      <c r="C9" s="493">
        <v>9.4092747365651611E-2</v>
      </c>
      <c r="D9" s="494">
        <v>3.2945781746735098E-2</v>
      </c>
      <c r="E9" s="494">
        <v>0.33852374433564836</v>
      </c>
      <c r="F9" s="494">
        <v>0.11483046630867377</v>
      </c>
      <c r="G9" s="494">
        <v>9.6668979416760573E-2</v>
      </c>
      <c r="H9" s="494">
        <v>2.4929504349329779E-2</v>
      </c>
      <c r="I9" s="494">
        <v>-8.8019868838952936E-2</v>
      </c>
      <c r="J9" s="494">
        <v>0.14717007555312134</v>
      </c>
      <c r="K9" s="500">
        <v>2.977460653320825E-2</v>
      </c>
    </row>
    <row r="10" spans="1:14" ht="24.75" thickBot="1">
      <c r="B10" s="501" t="s">
        <v>94</v>
      </c>
      <c r="C10" s="502">
        <v>6.246532108687472E-2</v>
      </c>
      <c r="D10" s="503">
        <v>0.13902854009599916</v>
      </c>
      <c r="E10" s="503">
        <v>0.73565844696592686</v>
      </c>
      <c r="F10" s="503">
        <v>-0.889360281733512</v>
      </c>
      <c r="G10" s="503">
        <v>0.10090976913392993</v>
      </c>
      <c r="H10" s="503">
        <v>-0.11408693290783721</v>
      </c>
      <c r="I10" s="503">
        <v>-0.60762768643373832</v>
      </c>
      <c r="J10" s="503">
        <v>0.55140825399484761</v>
      </c>
      <c r="K10" s="504">
        <v>-1.5816142609882422</v>
      </c>
    </row>
    <row r="12" spans="1:14">
      <c r="B12" s="660" t="s">
        <v>1227</v>
      </c>
    </row>
    <row r="31" spans="2:2">
      <c r="B31" s="477" t="s">
        <v>1322</v>
      </c>
    </row>
    <row r="32" spans="2:2">
      <c r="B32" s="477"/>
    </row>
    <row r="33" spans="2:2">
      <c r="B33" s="505" t="s">
        <v>95</v>
      </c>
    </row>
    <row r="34" spans="2:2">
      <c r="B34" s="505" t="s">
        <v>96</v>
      </c>
    </row>
    <row r="35" spans="2:2">
      <c r="B35" s="506"/>
    </row>
    <row r="36" spans="2:2">
      <c r="B36" s="556" t="s">
        <v>655</v>
      </c>
    </row>
  </sheetData>
  <phoneticPr fontId="49" type="noConversion"/>
  <hyperlinks>
    <hyperlink ref="B36" location="Contents!B130" display="to content"/>
  </hyperlinks>
  <pageMargins left="0.75" right="0.75" top="1" bottom="1" header="0.5" footer="0.5"/>
  <pageSetup paperSize="9" scale="60" orientation="landscape"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8"/>
  <dimension ref="A2:G29"/>
  <sheetViews>
    <sheetView topLeftCell="A13" workbookViewId="0">
      <selection activeCell="B29" sqref="B29"/>
    </sheetView>
  </sheetViews>
  <sheetFormatPr defaultRowHeight="12.75"/>
  <cols>
    <col min="1" max="1" width="10.33203125" bestFit="1" customWidth="1"/>
    <col min="2" max="5" width="16.1640625" style="44" customWidth="1"/>
  </cols>
  <sheetData>
    <row r="2" spans="1:7">
      <c r="A2" t="s">
        <v>1303</v>
      </c>
      <c r="B2" s="26" t="s">
        <v>1612</v>
      </c>
      <c r="G2" s="26" t="s">
        <v>1612</v>
      </c>
    </row>
    <row r="3" spans="1:7" ht="13.5" thickBot="1"/>
    <row r="4" spans="1:7" ht="13.5" thickBot="1">
      <c r="B4" s="654" t="s">
        <v>1304</v>
      </c>
      <c r="C4" s="654" t="s">
        <v>516</v>
      </c>
      <c r="D4" s="654" t="s">
        <v>517</v>
      </c>
      <c r="E4" s="654" t="s">
        <v>518</v>
      </c>
    </row>
    <row r="5" spans="1:7">
      <c r="B5" s="640">
        <v>38716</v>
      </c>
      <c r="C5" s="653">
        <v>4.5362499999999999</v>
      </c>
      <c r="D5" s="653">
        <v>2.4866299999999999</v>
      </c>
      <c r="E5" s="653">
        <v>6.53</v>
      </c>
    </row>
    <row r="6" spans="1:7">
      <c r="B6" s="571">
        <v>38748</v>
      </c>
      <c r="C6" s="579">
        <v>4.68</v>
      </c>
      <c r="D6" s="579">
        <v>2.5496300000000001</v>
      </c>
      <c r="E6" s="579">
        <v>5.61</v>
      </c>
    </row>
    <row r="7" spans="1:7">
      <c r="B7" s="571">
        <v>38776</v>
      </c>
      <c r="C7" s="579">
        <v>4.8224999999999998</v>
      </c>
      <c r="D7" s="579">
        <v>2.6636299999999999</v>
      </c>
      <c r="E7" s="579">
        <v>5.9</v>
      </c>
    </row>
    <row r="8" spans="1:7">
      <c r="B8" s="571">
        <v>38807</v>
      </c>
      <c r="C8" s="579">
        <v>5</v>
      </c>
      <c r="D8" s="579">
        <v>2.8170000000000002</v>
      </c>
      <c r="E8" s="579">
        <v>6.31</v>
      </c>
    </row>
    <row r="9" spans="1:7">
      <c r="B9" s="571">
        <v>38835</v>
      </c>
      <c r="C9" s="579">
        <v>5.13</v>
      </c>
      <c r="D9" s="579">
        <v>2.8515000000000001</v>
      </c>
      <c r="E9" s="579">
        <v>5.64</v>
      </c>
    </row>
    <row r="10" spans="1:7">
      <c r="B10" s="571">
        <v>38868</v>
      </c>
      <c r="C10" s="579">
        <v>5.23813</v>
      </c>
      <c r="D10" s="579">
        <v>2.9276299999999997</v>
      </c>
      <c r="E10" s="579">
        <v>5.0199999999999996</v>
      </c>
    </row>
    <row r="11" spans="1:7">
      <c r="B11" s="571">
        <v>38898</v>
      </c>
      <c r="C11" s="579">
        <v>5.4806299999999997</v>
      </c>
      <c r="D11" s="579">
        <v>3.0576300000000001</v>
      </c>
      <c r="E11" s="579">
        <v>5.07</v>
      </c>
    </row>
    <row r="12" spans="1:7">
      <c r="B12" s="571">
        <v>38929</v>
      </c>
      <c r="C12" s="579">
        <v>5.46563</v>
      </c>
      <c r="D12" s="579">
        <v>3.1626300000000001</v>
      </c>
      <c r="E12" s="579">
        <v>4.6900000000000004</v>
      </c>
    </row>
    <row r="13" spans="1:7">
      <c r="B13" s="571">
        <v>38960</v>
      </c>
      <c r="C13" s="579">
        <v>5.3975</v>
      </c>
      <c r="D13" s="579">
        <v>3.26363</v>
      </c>
      <c r="E13" s="579">
        <v>4.55</v>
      </c>
    </row>
    <row r="14" spans="1:7">
      <c r="B14" s="571">
        <v>38989</v>
      </c>
      <c r="C14" s="579">
        <v>5.37</v>
      </c>
      <c r="D14" s="579">
        <v>3.4171300000000002</v>
      </c>
      <c r="E14" s="579">
        <v>4.57</v>
      </c>
    </row>
    <row r="15" spans="1:7">
      <c r="B15" s="571">
        <v>39021</v>
      </c>
      <c r="C15" s="579">
        <v>5.3706300000000002</v>
      </c>
      <c r="D15" s="579">
        <v>3.5655000000000001</v>
      </c>
      <c r="E15" s="579">
        <v>5.64</v>
      </c>
    </row>
    <row r="16" spans="1:7">
      <c r="B16" s="571">
        <v>39051</v>
      </c>
      <c r="C16" s="579">
        <v>5.37</v>
      </c>
      <c r="D16" s="579">
        <v>3.6357499999999998</v>
      </c>
      <c r="E16" s="579">
        <v>6.31</v>
      </c>
    </row>
    <row r="17" spans="2:7">
      <c r="B17" s="571">
        <v>39080</v>
      </c>
      <c r="C17" s="579">
        <v>5.36</v>
      </c>
      <c r="D17" s="579">
        <v>3.7231300000000003</v>
      </c>
      <c r="E17" s="579">
        <v>5.85</v>
      </c>
    </row>
    <row r="18" spans="2:7">
      <c r="B18" s="571">
        <v>39113</v>
      </c>
      <c r="C18" s="579">
        <v>5.36</v>
      </c>
      <c r="D18" s="579">
        <v>3.7814999999999999</v>
      </c>
      <c r="E18" s="579">
        <v>5.71</v>
      </c>
    </row>
    <row r="19" spans="2:7">
      <c r="B19" s="571">
        <v>39141</v>
      </c>
      <c r="C19" s="579">
        <v>5.3481300000000003</v>
      </c>
      <c r="D19" s="579">
        <v>3.8497500000000002</v>
      </c>
      <c r="E19" s="579">
        <v>5.42</v>
      </c>
    </row>
    <row r="20" spans="2:7">
      <c r="B20" s="571">
        <v>39171</v>
      </c>
      <c r="C20" s="579">
        <v>5.35</v>
      </c>
      <c r="D20" s="579">
        <v>3.9273799999999999</v>
      </c>
      <c r="E20" s="579">
        <v>5.76</v>
      </c>
      <c r="G20" s="79" t="s">
        <v>1453</v>
      </c>
    </row>
    <row r="21" spans="2:7">
      <c r="B21" s="571">
        <v>39202</v>
      </c>
      <c r="C21" s="579">
        <v>5.3550000000000004</v>
      </c>
      <c r="D21" s="579">
        <v>4.0196300000000003</v>
      </c>
      <c r="E21" s="579">
        <v>5.48</v>
      </c>
    </row>
    <row r="22" spans="2:7">
      <c r="B22" s="571">
        <v>39233</v>
      </c>
      <c r="C22" s="579">
        <v>5.36</v>
      </c>
      <c r="D22" s="579">
        <v>4.1208799999999997</v>
      </c>
      <c r="E22" s="579">
        <v>4.95</v>
      </c>
    </row>
    <row r="23" spans="2:7">
      <c r="B23" s="571">
        <v>39262</v>
      </c>
      <c r="C23" s="579">
        <v>5.36</v>
      </c>
      <c r="D23" s="579">
        <v>4.1743800000000002</v>
      </c>
      <c r="E23" s="579">
        <v>4.9000000000000004</v>
      </c>
    </row>
    <row r="24" spans="2:7">
      <c r="B24" s="571">
        <v>39294</v>
      </c>
      <c r="C24" s="579">
        <v>5.3586600000000004</v>
      </c>
      <c r="D24" s="579">
        <v>4.26</v>
      </c>
      <c r="E24" s="579">
        <v>4.99</v>
      </c>
    </row>
    <row r="25" spans="2:7">
      <c r="B25" s="571">
        <v>39325</v>
      </c>
      <c r="C25" s="579">
        <v>5.6212499999999999</v>
      </c>
      <c r="D25" s="579">
        <v>4.7424999999999997</v>
      </c>
      <c r="E25" s="579">
        <v>6.62</v>
      </c>
    </row>
    <row r="26" spans="2:7">
      <c r="B26" s="571">
        <v>39353</v>
      </c>
      <c r="C26" s="579">
        <v>5.2287499999999998</v>
      </c>
      <c r="D26" s="579">
        <v>4.78688</v>
      </c>
      <c r="E26" s="579">
        <v>7.45</v>
      </c>
    </row>
    <row r="27" spans="2:7" ht="13.5" thickBot="1">
      <c r="B27" s="572">
        <v>39386</v>
      </c>
      <c r="C27" s="580">
        <v>4.8937499999999998</v>
      </c>
      <c r="D27" s="580">
        <v>4.6031300000000002</v>
      </c>
      <c r="E27" s="580">
        <v>7.28</v>
      </c>
    </row>
    <row r="28" spans="2:7">
      <c r="B28" s="1"/>
    </row>
    <row r="29" spans="2:7">
      <c r="B29" s="556" t="s">
        <v>737</v>
      </c>
    </row>
  </sheetData>
  <phoneticPr fontId="9" type="noConversion"/>
  <hyperlinks>
    <hyperlink ref="B29" location="Contents!B13" display="to contents"/>
  </hyperlinks>
  <pageMargins left="0.75" right="0.75" top="1" bottom="1" header="0.5" footer="0.5"/>
  <pageSetup paperSize="9" orientation="portrait" verticalDpi="0" r:id="rId1"/>
  <headerFooter alignWithMargins="0"/>
  <drawing r:id="rId2"/>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3"/>
  <sheetViews>
    <sheetView topLeftCell="A16" workbookViewId="0">
      <selection activeCell="B33" sqref="B33"/>
    </sheetView>
  </sheetViews>
  <sheetFormatPr defaultColWidth="10.6640625" defaultRowHeight="12.75"/>
  <cols>
    <col min="1" max="1" width="10" style="457" customWidth="1"/>
    <col min="2" max="2" width="27" style="457" customWidth="1"/>
    <col min="3" max="16384" width="10.6640625" style="457"/>
  </cols>
  <sheetData>
    <row r="2" spans="1:3">
      <c r="A2" s="457" t="s">
        <v>1303</v>
      </c>
      <c r="B2" s="660" t="s">
        <v>1228</v>
      </c>
    </row>
    <row r="3" spans="1:3" ht="13.5" thickBot="1"/>
    <row r="4" spans="1:3">
      <c r="B4" s="661" t="s">
        <v>97</v>
      </c>
      <c r="C4" s="507">
        <v>26.56</v>
      </c>
    </row>
    <row r="5" spans="1:3" ht="25.5">
      <c r="B5" s="662" t="s">
        <v>1229</v>
      </c>
      <c r="C5" s="508">
        <v>8.64</v>
      </c>
    </row>
    <row r="6" spans="1:3">
      <c r="B6" s="662" t="s">
        <v>98</v>
      </c>
      <c r="C6" s="508">
        <v>0.33</v>
      </c>
    </row>
    <row r="7" spans="1:3" ht="25.5">
      <c r="B7" s="662" t="s">
        <v>99</v>
      </c>
      <c r="C7" s="509">
        <v>44.66</v>
      </c>
    </row>
    <row r="8" spans="1:3">
      <c r="B8" s="662" t="s">
        <v>100</v>
      </c>
      <c r="C8" s="509">
        <v>15.74</v>
      </c>
    </row>
    <row r="9" spans="1:3">
      <c r="B9" s="662" t="s">
        <v>101</v>
      </c>
      <c r="C9" s="509">
        <v>1.39</v>
      </c>
    </row>
    <row r="10" spans="1:3" ht="26.25" thickBot="1">
      <c r="B10" s="663" t="s">
        <v>102</v>
      </c>
      <c r="C10" s="510">
        <v>0.02</v>
      </c>
    </row>
    <row r="12" spans="1:3">
      <c r="B12" s="660" t="s">
        <v>1228</v>
      </c>
    </row>
    <row r="31" spans="2:2">
      <c r="B31" s="477" t="s">
        <v>1322</v>
      </c>
    </row>
    <row r="33" spans="2:2">
      <c r="B33" s="921" t="s">
        <v>737</v>
      </c>
    </row>
  </sheetData>
  <phoneticPr fontId="49" type="noConversion"/>
  <hyperlinks>
    <hyperlink ref="B33" location="Contents!B131" display="to content"/>
  </hyperlinks>
  <pageMargins left="0.75" right="0.75" top="1" bottom="1" header="0.5" footer="0.5"/>
  <headerFooter alignWithMargins="0"/>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8"/>
  <sheetViews>
    <sheetView topLeftCell="A28" workbookViewId="0">
      <selection activeCell="B38" sqref="B38"/>
    </sheetView>
  </sheetViews>
  <sheetFormatPr defaultColWidth="10.6640625" defaultRowHeight="12.75"/>
  <cols>
    <col min="1" max="1" width="10.6640625" style="457" customWidth="1"/>
    <col min="2" max="2" width="9.5" style="457" customWidth="1"/>
    <col min="3" max="3" width="10.1640625" style="457" customWidth="1"/>
    <col min="4" max="4" width="14.6640625" style="457" customWidth="1"/>
    <col min="5" max="5" width="10.6640625" style="457" customWidth="1"/>
    <col min="6" max="6" width="14.33203125" style="457" customWidth="1"/>
    <col min="7" max="7" width="13.6640625" style="457" customWidth="1"/>
    <col min="8" max="8" width="13" style="457" customWidth="1"/>
    <col min="9" max="9" width="12.6640625" style="457" customWidth="1"/>
    <col min="10" max="11" width="13.1640625" style="457" customWidth="1"/>
    <col min="12" max="16384" width="10.6640625" style="457"/>
  </cols>
  <sheetData>
    <row r="2" spans="1:3">
      <c r="A2" s="457" t="s">
        <v>1303</v>
      </c>
      <c r="B2" s="660" t="s">
        <v>1230</v>
      </c>
    </row>
    <row r="3" spans="1:3" ht="13.5" thickBot="1"/>
    <row r="4" spans="1:3" ht="13.5" thickBot="1">
      <c r="B4" s="664" t="s">
        <v>1304</v>
      </c>
      <c r="C4" s="511" t="s">
        <v>103</v>
      </c>
    </row>
    <row r="5" spans="1:3">
      <c r="B5" s="512" t="s">
        <v>980</v>
      </c>
      <c r="C5" s="513">
        <v>87.5</v>
      </c>
    </row>
    <row r="6" spans="1:3">
      <c r="B6" s="514" t="s">
        <v>1221</v>
      </c>
      <c r="C6" s="515">
        <v>78.900000000000006</v>
      </c>
    </row>
    <row r="7" spans="1:3">
      <c r="B7" s="516" t="s">
        <v>848</v>
      </c>
      <c r="C7" s="515">
        <v>57.1</v>
      </c>
    </row>
    <row r="8" spans="1:3">
      <c r="B8" s="514" t="s">
        <v>849</v>
      </c>
      <c r="C8" s="515">
        <v>32.6</v>
      </c>
    </row>
    <row r="9" spans="1:3">
      <c r="B9" s="514" t="s">
        <v>850</v>
      </c>
      <c r="C9" s="515">
        <v>5.8</v>
      </c>
    </row>
    <row r="10" spans="1:3">
      <c r="B10" s="514" t="s">
        <v>851</v>
      </c>
      <c r="C10" s="515">
        <v>9.8000000000000007</v>
      </c>
    </row>
    <row r="11" spans="1:3">
      <c r="B11" s="514" t="s">
        <v>981</v>
      </c>
      <c r="C11" s="515">
        <v>10.8</v>
      </c>
    </row>
    <row r="12" spans="1:3">
      <c r="B12" s="514" t="s">
        <v>852</v>
      </c>
      <c r="C12" s="515">
        <v>20.8</v>
      </c>
    </row>
    <row r="13" spans="1:3" ht="13.5" thickBot="1">
      <c r="B13" s="517" t="s">
        <v>853</v>
      </c>
      <c r="C13" s="518">
        <v>22.5</v>
      </c>
    </row>
    <row r="15" spans="1:3">
      <c r="B15" s="660" t="s">
        <v>1230</v>
      </c>
    </row>
    <row r="34" spans="2:2">
      <c r="B34" s="477" t="s">
        <v>1322</v>
      </c>
    </row>
    <row r="36" spans="2:2">
      <c r="B36" s="505" t="s">
        <v>104</v>
      </c>
    </row>
    <row r="38" spans="2:2">
      <c r="B38" s="556" t="s">
        <v>737</v>
      </c>
    </row>
  </sheetData>
  <phoneticPr fontId="49" type="noConversion"/>
  <hyperlinks>
    <hyperlink ref="B38" location="Contents!B132" display="to contents"/>
  </hyperlinks>
  <pageMargins left="0.75" right="0.75" top="1" bottom="1" header="0.5" footer="0.5"/>
  <headerFooter alignWithMargins="0"/>
  <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9"/>
  <sheetViews>
    <sheetView topLeftCell="A22" workbookViewId="0">
      <selection activeCell="B29" sqref="B29"/>
    </sheetView>
  </sheetViews>
  <sheetFormatPr defaultColWidth="10.6640625" defaultRowHeight="12.75"/>
  <cols>
    <col min="1" max="1" width="10.6640625" style="457" customWidth="1"/>
    <col min="2" max="2" width="35.33203125" style="457" customWidth="1"/>
    <col min="3" max="3" width="14.5" style="457" customWidth="1"/>
    <col min="4" max="4" width="20.33203125" style="457" customWidth="1"/>
    <col min="5" max="16384" width="10.6640625" style="457"/>
  </cols>
  <sheetData>
    <row r="2" spans="1:3">
      <c r="A2" s="457" t="s">
        <v>1303</v>
      </c>
      <c r="B2" s="660" t="s">
        <v>2334</v>
      </c>
    </row>
    <row r="3" spans="1:3" ht="13.5" thickBot="1"/>
    <row r="4" spans="1:3">
      <c r="B4" s="519" t="s">
        <v>1258</v>
      </c>
      <c r="C4" s="520">
        <v>12.8</v>
      </c>
    </row>
    <row r="5" spans="1:3">
      <c r="B5" s="521" t="s">
        <v>1215</v>
      </c>
      <c r="C5" s="522">
        <v>18.89</v>
      </c>
    </row>
    <row r="6" spans="1:3" ht="13.5" thickBot="1">
      <c r="B6" s="523" t="s">
        <v>1222</v>
      </c>
      <c r="C6" s="524">
        <v>68.3</v>
      </c>
    </row>
    <row r="8" spans="1:3">
      <c r="B8" s="660" t="s">
        <v>2334</v>
      </c>
    </row>
    <row r="27" spans="2:2">
      <c r="B27" s="477" t="s">
        <v>1322</v>
      </c>
    </row>
    <row r="29" spans="2:2">
      <c r="B29" s="556" t="s">
        <v>737</v>
      </c>
    </row>
  </sheetData>
  <phoneticPr fontId="49" type="noConversion"/>
  <hyperlinks>
    <hyperlink ref="B29" location="Contents!B133" display="to contents"/>
  </hyperlinks>
  <pageMargins left="0.75" right="0.75" top="1" bottom="1" header="0.5" footer="0.5"/>
  <headerFooter alignWithMargins="0"/>
  <drawing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9"/>
  <sheetViews>
    <sheetView topLeftCell="A22" workbookViewId="0">
      <selection activeCell="B29" sqref="B29"/>
    </sheetView>
  </sheetViews>
  <sheetFormatPr defaultColWidth="10.6640625" defaultRowHeight="12.75"/>
  <cols>
    <col min="1" max="1" width="10.6640625" style="457" customWidth="1"/>
    <col min="2" max="2" width="28.33203125" style="457" customWidth="1"/>
    <col min="3" max="3" width="23.33203125" style="457" customWidth="1"/>
    <col min="4" max="4" width="21.1640625" style="457" customWidth="1"/>
    <col min="5" max="16384" width="10.6640625" style="457"/>
  </cols>
  <sheetData>
    <row r="2" spans="1:3">
      <c r="A2" s="457" t="s">
        <v>105</v>
      </c>
      <c r="B2" s="660" t="s">
        <v>2336</v>
      </c>
    </row>
    <row r="3" spans="1:3" ht="13.5" thickBot="1"/>
    <row r="4" spans="1:3">
      <c r="B4" s="519" t="s">
        <v>106</v>
      </c>
      <c r="C4" s="525">
        <v>92.5</v>
      </c>
    </row>
    <row r="5" spans="1:3">
      <c r="B5" s="521" t="s">
        <v>6</v>
      </c>
      <c r="C5" s="526">
        <v>3.1</v>
      </c>
    </row>
    <row r="6" spans="1:3" ht="13.5" thickBot="1">
      <c r="B6" s="523" t="s">
        <v>7</v>
      </c>
      <c r="C6" s="527">
        <v>4.4000000000000004</v>
      </c>
    </row>
    <row r="8" spans="1:3">
      <c r="B8" s="660" t="s">
        <v>2336</v>
      </c>
    </row>
    <row r="27" spans="2:2">
      <c r="B27" s="477" t="s">
        <v>1322</v>
      </c>
    </row>
    <row r="29" spans="2:2">
      <c r="B29" s="556" t="s">
        <v>737</v>
      </c>
    </row>
  </sheetData>
  <phoneticPr fontId="49" type="noConversion"/>
  <hyperlinks>
    <hyperlink ref="B29" location="Contents!B134" display="to contents"/>
  </hyperlinks>
  <pageMargins left="0.75" right="0.75" top="1" bottom="1" header="0.5" footer="0.5"/>
  <pageSetup paperSize="9" orientation="portrait" verticalDpi="0" r:id="rId1"/>
  <headerFooter alignWithMargins="0"/>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1"/>
  <sheetViews>
    <sheetView topLeftCell="A7" workbookViewId="0">
      <selection activeCell="B11" sqref="B11"/>
    </sheetView>
  </sheetViews>
  <sheetFormatPr defaultColWidth="10.6640625" defaultRowHeight="12.75"/>
  <cols>
    <col min="1" max="1" width="12.1640625" style="457" customWidth="1"/>
    <col min="2" max="2" width="32.1640625" style="457" customWidth="1"/>
    <col min="3" max="3" width="12.33203125" style="457" customWidth="1"/>
    <col min="4" max="4" width="12.6640625" style="457" customWidth="1"/>
    <col min="5" max="16384" width="10.6640625" style="457"/>
  </cols>
  <sheetData>
    <row r="2" spans="1:4">
      <c r="A2" s="457" t="s">
        <v>1303</v>
      </c>
      <c r="B2" s="660" t="s">
        <v>2337</v>
      </c>
    </row>
    <row r="3" spans="1:4" ht="13.5" thickBot="1"/>
    <row r="4" spans="1:4" ht="18.75" customHeight="1" thickBot="1">
      <c r="B4" s="528"/>
      <c r="C4" s="924">
        <v>38991</v>
      </c>
      <c r="D4" s="924">
        <v>39356</v>
      </c>
    </row>
    <row r="5" spans="1:4" ht="24.75" customHeight="1" thickBot="1">
      <c r="B5" s="1041" t="s">
        <v>31</v>
      </c>
      <c r="C5" s="529">
        <v>13.67</v>
      </c>
      <c r="D5" s="530">
        <v>8.1300000000000008</v>
      </c>
    </row>
    <row r="6" spans="1:4" ht="25.5" customHeight="1" thickBot="1">
      <c r="B6" s="1041" t="s">
        <v>32</v>
      </c>
      <c r="C6" s="529">
        <v>0.39</v>
      </c>
      <c r="D6" s="530">
        <v>1.89</v>
      </c>
    </row>
    <row r="7" spans="1:4" ht="28.5" customHeight="1" thickBot="1">
      <c r="B7" s="1041" t="s">
        <v>33</v>
      </c>
      <c r="C7" s="529">
        <v>0.76</v>
      </c>
      <c r="D7" s="530">
        <v>0.28000000000000003</v>
      </c>
    </row>
    <row r="9" spans="1:4">
      <c r="B9" s="477" t="s">
        <v>1322</v>
      </c>
    </row>
    <row r="11" spans="1:4">
      <c r="B11" s="556" t="s">
        <v>737</v>
      </c>
    </row>
  </sheetData>
  <phoneticPr fontId="49" type="noConversion"/>
  <hyperlinks>
    <hyperlink ref="B11" location="Contents!B135" display="to contents"/>
  </hyperlinks>
  <pageMargins left="0.75" right="0.75" top="1" bottom="1" header="0.5" footer="0.5"/>
  <headerFooter alignWithMargins="0"/>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7"/>
  <sheetViews>
    <sheetView topLeftCell="A16" workbookViewId="0">
      <selection activeCell="B27" sqref="B27"/>
    </sheetView>
  </sheetViews>
  <sheetFormatPr defaultRowHeight="12.75"/>
  <cols>
    <col min="1" max="1" width="16.6640625" style="531" customWidth="1"/>
    <col min="2" max="2" width="22" style="531" customWidth="1"/>
    <col min="3" max="8" width="12.33203125" style="531" customWidth="1"/>
    <col min="9" max="16384" width="9.33203125" style="531"/>
  </cols>
  <sheetData>
    <row r="2" spans="1:9">
      <c r="A2" s="531" t="s">
        <v>718</v>
      </c>
      <c r="B2" s="532" t="s">
        <v>107</v>
      </c>
    </row>
    <row r="3" spans="1:9" ht="13.5" thickBot="1">
      <c r="B3" s="1130"/>
      <c r="C3" s="1130"/>
      <c r="D3" s="1130"/>
      <c r="E3" s="1130"/>
      <c r="F3" s="1130"/>
      <c r="G3" s="1130"/>
      <c r="H3" s="1130"/>
    </row>
    <row r="4" spans="1:9" ht="26.25" thickBot="1">
      <c r="B4" s="917" t="s">
        <v>1126</v>
      </c>
      <c r="C4" s="918">
        <v>2002</v>
      </c>
      <c r="D4" s="918">
        <v>2003</v>
      </c>
      <c r="E4" s="918">
        <v>2004</v>
      </c>
      <c r="F4" s="918">
        <v>2005</v>
      </c>
      <c r="G4" s="918">
        <v>2006</v>
      </c>
      <c r="H4" s="919" t="s">
        <v>1127</v>
      </c>
    </row>
    <row r="5" spans="1:9" ht="25.5">
      <c r="B5" s="914" t="s">
        <v>1128</v>
      </c>
      <c r="C5" s="915">
        <v>15462.09</v>
      </c>
      <c r="D5" s="915">
        <v>22411.9</v>
      </c>
      <c r="E5" s="915">
        <v>30044</v>
      </c>
      <c r="F5" s="915">
        <v>51705.7</v>
      </c>
      <c r="G5" s="915">
        <v>94707.1</v>
      </c>
      <c r="H5" s="916">
        <v>122279.7</v>
      </c>
    </row>
    <row r="6" spans="1:9" ht="27" customHeight="1" thickBot="1">
      <c r="B6" s="911" t="s">
        <v>1129</v>
      </c>
      <c r="C6" s="912">
        <v>11525.2</v>
      </c>
      <c r="D6" s="912">
        <v>12830.2</v>
      </c>
      <c r="E6" s="912">
        <v>17408.7</v>
      </c>
      <c r="F6" s="912">
        <v>23221.7</v>
      </c>
      <c r="G6" s="912">
        <v>24100.6</v>
      </c>
      <c r="H6" s="913">
        <v>19525.5</v>
      </c>
    </row>
    <row r="7" spans="1:9">
      <c r="B7" s="534"/>
    </row>
    <row r="8" spans="1:9">
      <c r="B8" s="1131" t="s">
        <v>107</v>
      </c>
      <c r="C8" s="1132"/>
      <c r="D8" s="1132"/>
      <c r="E8" s="1132"/>
      <c r="F8" s="1132"/>
      <c r="G8" s="1132"/>
      <c r="H8" s="1132"/>
      <c r="I8" s="1133"/>
    </row>
    <row r="9" spans="1:9">
      <c r="B9" s="535"/>
      <c r="C9" s="536"/>
      <c r="D9" s="536"/>
      <c r="E9" s="536"/>
      <c r="F9" s="536"/>
      <c r="G9" s="536"/>
      <c r="H9" s="536"/>
      <c r="I9" s="537"/>
    </row>
    <row r="10" spans="1:9">
      <c r="B10" s="535"/>
      <c r="C10" s="536"/>
      <c r="D10" s="536"/>
      <c r="E10" s="536"/>
      <c r="F10" s="536"/>
      <c r="G10" s="536"/>
      <c r="H10" s="536"/>
      <c r="I10" s="537"/>
    </row>
    <row r="11" spans="1:9">
      <c r="B11" s="535"/>
      <c r="C11" s="536"/>
      <c r="D11" s="536"/>
      <c r="E11" s="536"/>
      <c r="F11" s="536"/>
      <c r="G11" s="536"/>
      <c r="H11" s="536"/>
      <c r="I11" s="537"/>
    </row>
    <row r="12" spans="1:9">
      <c r="B12" s="535"/>
      <c r="C12" s="536"/>
      <c r="D12" s="536"/>
      <c r="E12" s="536"/>
      <c r="F12" s="536"/>
      <c r="G12" s="536"/>
      <c r="H12" s="536"/>
      <c r="I12" s="537"/>
    </row>
    <row r="13" spans="1:9">
      <c r="B13" s="535"/>
      <c r="C13" s="536"/>
      <c r="D13" s="536"/>
      <c r="E13" s="536"/>
      <c r="F13" s="536"/>
      <c r="G13" s="536"/>
      <c r="H13" s="536"/>
      <c r="I13" s="537"/>
    </row>
    <row r="14" spans="1:9">
      <c r="B14" s="535"/>
      <c r="C14" s="536"/>
      <c r="D14" s="536"/>
      <c r="E14" s="536"/>
      <c r="F14" s="536"/>
      <c r="G14" s="536"/>
      <c r="H14" s="536"/>
      <c r="I14" s="537"/>
    </row>
    <row r="15" spans="1:9">
      <c r="B15" s="535"/>
      <c r="C15" s="536"/>
      <c r="D15" s="536"/>
      <c r="E15" s="536"/>
      <c r="F15" s="536"/>
      <c r="G15" s="536"/>
      <c r="H15" s="536"/>
      <c r="I15" s="537"/>
    </row>
    <row r="16" spans="1:9">
      <c r="B16" s="535"/>
      <c r="C16" s="536"/>
      <c r="D16" s="536"/>
      <c r="E16" s="536"/>
      <c r="F16" s="536"/>
      <c r="G16" s="536"/>
      <c r="H16" s="536"/>
      <c r="I16" s="537"/>
    </row>
    <row r="17" spans="2:9">
      <c r="B17" s="535"/>
      <c r="C17" s="536"/>
      <c r="D17" s="536"/>
      <c r="E17" s="536"/>
      <c r="F17" s="536"/>
      <c r="G17" s="536"/>
      <c r="H17" s="536"/>
      <c r="I17" s="537"/>
    </row>
    <row r="18" spans="2:9">
      <c r="B18" s="535"/>
      <c r="C18" s="536"/>
      <c r="D18" s="536"/>
      <c r="E18" s="536"/>
      <c r="F18" s="536"/>
      <c r="G18" s="536"/>
      <c r="H18" s="536"/>
      <c r="I18" s="537"/>
    </row>
    <row r="19" spans="2:9">
      <c r="B19" s="535"/>
      <c r="C19" s="536"/>
      <c r="D19" s="536"/>
      <c r="E19" s="536"/>
      <c r="F19" s="536"/>
      <c r="G19" s="536"/>
      <c r="H19" s="536"/>
      <c r="I19" s="537"/>
    </row>
    <row r="20" spans="2:9">
      <c r="B20" s="535"/>
      <c r="C20" s="536"/>
      <c r="D20" s="536"/>
      <c r="E20" s="536"/>
      <c r="F20" s="536"/>
      <c r="G20" s="536"/>
      <c r="H20" s="536"/>
      <c r="I20" s="537"/>
    </row>
    <row r="21" spans="2:9" ht="22.5">
      <c r="B21" s="538" t="s">
        <v>1130</v>
      </c>
      <c r="C21" s="539">
        <v>0.50570679976844291</v>
      </c>
      <c r="D21" s="539">
        <v>0.44947493922869519</v>
      </c>
      <c r="E21" s="539">
        <v>0.34053783605411053</v>
      </c>
      <c r="F21" s="539">
        <v>0.72100010630804345</v>
      </c>
      <c r="G21" s="539">
        <v>0.83165526416917013</v>
      </c>
      <c r="H21" s="539">
        <v>0.6307981021569079</v>
      </c>
      <c r="I21" s="537"/>
    </row>
    <row r="22" spans="2:9" ht="22.5">
      <c r="B22" s="538" t="s">
        <v>1131</v>
      </c>
      <c r="C22" s="539">
        <v>7.2149252901048552E-2</v>
      </c>
      <c r="D22" s="539">
        <v>0.1132317925913124</v>
      </c>
      <c r="E22" s="539">
        <v>0.35684836333639081</v>
      </c>
      <c r="F22" s="539">
        <v>0.33391227754443015</v>
      </c>
      <c r="G22" s="539">
        <v>3.7848725845847503E-2</v>
      </c>
      <c r="H22" s="539">
        <v>-3.7258357112371264E-2</v>
      </c>
      <c r="I22" s="537"/>
    </row>
    <row r="23" spans="2:9">
      <c r="B23" s="540" t="s">
        <v>1132</v>
      </c>
      <c r="C23" s="541"/>
      <c r="D23" s="541"/>
      <c r="E23" s="541"/>
      <c r="F23" s="541"/>
      <c r="G23" s="541"/>
      <c r="H23" s="541"/>
      <c r="I23" s="542"/>
    </row>
    <row r="25" spans="2:9">
      <c r="B25" s="543" t="s">
        <v>1723</v>
      </c>
    </row>
    <row r="27" spans="2:9">
      <c r="B27" s="556" t="s">
        <v>737</v>
      </c>
    </row>
  </sheetData>
  <mergeCells count="2">
    <mergeCell ref="B3:H3"/>
    <mergeCell ref="B8:I8"/>
  </mergeCells>
  <phoneticPr fontId="56" type="noConversion"/>
  <hyperlinks>
    <hyperlink ref="B27" location="Contents!B138" display="to contents"/>
  </hyperlinks>
  <pageMargins left="0.75" right="0.75" top="1" bottom="1" header="0.5" footer="0.5"/>
  <headerFooter alignWithMargins="0"/>
  <drawing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topLeftCell="A28" workbookViewId="0">
      <selection activeCell="B30" sqref="B30"/>
    </sheetView>
  </sheetViews>
  <sheetFormatPr defaultRowHeight="12.75"/>
  <cols>
    <col min="1" max="1" width="16.6640625" style="531" customWidth="1"/>
    <col min="2" max="2" width="22" style="531" customWidth="1"/>
    <col min="3" max="8" width="12.33203125" style="531" customWidth="1"/>
    <col min="9" max="16384" width="9.33203125" style="531"/>
  </cols>
  <sheetData>
    <row r="2" spans="1:9">
      <c r="A2" s="531" t="s">
        <v>718</v>
      </c>
      <c r="B2" s="532" t="s">
        <v>2338</v>
      </c>
    </row>
    <row r="3" spans="1:9">
      <c r="B3" s="1130"/>
      <c r="C3" s="1130"/>
      <c r="D3" s="1130"/>
      <c r="E3" s="1130"/>
      <c r="F3" s="1130"/>
      <c r="G3" s="1130"/>
      <c r="H3" s="1130"/>
    </row>
    <row r="4" spans="1:9" ht="25.5">
      <c r="B4" s="544" t="s">
        <v>1126</v>
      </c>
      <c r="C4" s="545">
        <v>2002</v>
      </c>
      <c r="D4" s="545">
        <v>2003</v>
      </c>
      <c r="E4" s="545">
        <v>2004</v>
      </c>
      <c r="F4" s="545">
        <v>2005</v>
      </c>
      <c r="G4" s="545">
        <v>2006</v>
      </c>
      <c r="H4" s="544" t="s">
        <v>1127</v>
      </c>
    </row>
    <row r="5" spans="1:9" ht="25.5">
      <c r="B5" s="533" t="s">
        <v>35</v>
      </c>
      <c r="C5" s="546">
        <v>14786.2</v>
      </c>
      <c r="D5" s="546">
        <v>21595.200000000001</v>
      </c>
      <c r="E5" s="546">
        <v>29101.200000000001</v>
      </c>
      <c r="F5" s="546">
        <v>50257.599999999999</v>
      </c>
      <c r="G5" s="546">
        <v>92775.8</v>
      </c>
      <c r="H5" s="546">
        <v>120384.7</v>
      </c>
    </row>
    <row r="6" spans="1:9" ht="25.5">
      <c r="B6" s="533" t="s">
        <v>1129</v>
      </c>
      <c r="C6" s="546">
        <v>3216.7</v>
      </c>
      <c r="D6" s="546">
        <v>3641.3</v>
      </c>
      <c r="E6" s="546">
        <v>6196.6</v>
      </c>
      <c r="F6" s="546">
        <v>7935.5</v>
      </c>
      <c r="G6" s="546">
        <v>8293.2000000000007</v>
      </c>
      <c r="H6" s="546">
        <v>6902.9</v>
      </c>
    </row>
    <row r="7" spans="1:9">
      <c r="B7" s="534"/>
    </row>
    <row r="8" spans="1:9">
      <c r="B8" s="1131" t="s">
        <v>2339</v>
      </c>
      <c r="C8" s="1132"/>
      <c r="D8" s="1132"/>
      <c r="E8" s="1132"/>
      <c r="F8" s="1132"/>
      <c r="G8" s="1132"/>
      <c r="H8" s="1132"/>
      <c r="I8" s="1133"/>
    </row>
    <row r="9" spans="1:9">
      <c r="B9" s="535"/>
      <c r="C9" s="536"/>
      <c r="D9" s="536"/>
      <c r="E9" s="536"/>
      <c r="F9" s="536"/>
      <c r="G9" s="536"/>
      <c r="H9" s="536"/>
      <c r="I9" s="537"/>
    </row>
    <row r="10" spans="1:9">
      <c r="B10" s="535"/>
      <c r="C10" s="536"/>
      <c r="D10" s="536"/>
      <c r="E10" s="536"/>
      <c r="F10" s="536"/>
      <c r="G10" s="536"/>
      <c r="H10" s="536"/>
      <c r="I10" s="537"/>
    </row>
    <row r="11" spans="1:9">
      <c r="B11" s="535"/>
      <c r="C11" s="536"/>
      <c r="D11" s="536"/>
      <c r="E11" s="536"/>
      <c r="F11" s="536"/>
      <c r="G11" s="536"/>
      <c r="H11" s="536"/>
      <c r="I11" s="537"/>
    </row>
    <row r="12" spans="1:9">
      <c r="B12" s="535"/>
      <c r="C12" s="536"/>
      <c r="D12" s="536"/>
      <c r="E12" s="536"/>
      <c r="F12" s="536"/>
      <c r="G12" s="536"/>
      <c r="H12" s="536"/>
      <c r="I12" s="537"/>
    </row>
    <row r="13" spans="1:9">
      <c r="B13" s="535"/>
      <c r="C13" s="536"/>
      <c r="D13" s="536"/>
      <c r="E13" s="536"/>
      <c r="F13" s="536"/>
      <c r="G13" s="536"/>
      <c r="H13" s="536"/>
      <c r="I13" s="537"/>
    </row>
    <row r="14" spans="1:9">
      <c r="B14" s="535"/>
      <c r="C14" s="536"/>
      <c r="D14" s="536"/>
      <c r="E14" s="536"/>
      <c r="F14" s="536"/>
      <c r="G14" s="536"/>
      <c r="H14" s="536"/>
      <c r="I14" s="537"/>
    </row>
    <row r="15" spans="1:9">
      <c r="B15" s="535"/>
      <c r="C15" s="536"/>
      <c r="D15" s="536"/>
      <c r="E15" s="536"/>
      <c r="F15" s="536"/>
      <c r="G15" s="536"/>
      <c r="H15" s="536"/>
      <c r="I15" s="537"/>
    </row>
    <row r="16" spans="1:9">
      <c r="B16" s="535"/>
      <c r="C16" s="536"/>
      <c r="D16" s="536"/>
      <c r="E16" s="536"/>
      <c r="F16" s="536"/>
      <c r="G16" s="536"/>
      <c r="H16" s="536"/>
      <c r="I16" s="537"/>
    </row>
    <row r="17" spans="2:9">
      <c r="B17" s="535"/>
      <c r="C17" s="536"/>
      <c r="D17" s="536"/>
      <c r="E17" s="536"/>
      <c r="F17" s="536"/>
      <c r="G17" s="536"/>
      <c r="H17" s="536"/>
      <c r="I17" s="537"/>
    </row>
    <row r="18" spans="2:9">
      <c r="B18" s="535"/>
      <c r="C18" s="536"/>
      <c r="D18" s="536"/>
      <c r="E18" s="536"/>
      <c r="F18" s="536"/>
      <c r="G18" s="536"/>
      <c r="H18" s="536"/>
      <c r="I18" s="537"/>
    </row>
    <row r="19" spans="2:9">
      <c r="B19" s="535"/>
      <c r="C19" s="536"/>
      <c r="D19" s="536"/>
      <c r="E19" s="536"/>
      <c r="F19" s="536"/>
      <c r="G19" s="536"/>
      <c r="H19" s="536"/>
      <c r="I19" s="537"/>
    </row>
    <row r="20" spans="2:9" ht="22.5">
      <c r="B20" s="538" t="s">
        <v>38</v>
      </c>
      <c r="C20" s="539">
        <v>0.52300671960626099</v>
      </c>
      <c r="D20" s="539">
        <v>0.46049788173156514</v>
      </c>
      <c r="E20" s="539">
        <v>0.3475782825963275</v>
      </c>
      <c r="F20" s="539">
        <v>0.72699259182878906</v>
      </c>
      <c r="G20" s="539">
        <v>0.84600343527532729</v>
      </c>
      <c r="H20" s="539">
        <v>0.63931942819796861</v>
      </c>
      <c r="I20" s="537"/>
    </row>
    <row r="21" spans="2:9" ht="22.5">
      <c r="B21" s="538" t="s">
        <v>39</v>
      </c>
      <c r="C21" s="539">
        <v>-0.13882376626425852</v>
      </c>
      <c r="D21" s="539">
        <v>0.13198856722908275</v>
      </c>
      <c r="E21" s="539">
        <v>0.70176844017831053</v>
      </c>
      <c r="F21" s="539">
        <v>0.28061354003926958</v>
      </c>
      <c r="G21" s="539">
        <v>4.5077888729450281E-2</v>
      </c>
      <c r="H21" s="539">
        <v>1.2468954851594138E-2</v>
      </c>
      <c r="I21" s="537"/>
    </row>
    <row r="22" spans="2:9" ht="4.5" customHeight="1">
      <c r="B22" s="536"/>
      <c r="C22" s="536"/>
      <c r="D22" s="536"/>
      <c r="E22" s="536"/>
      <c r="F22" s="536"/>
      <c r="G22" s="536"/>
      <c r="H22" s="536"/>
      <c r="I22" s="537"/>
    </row>
    <row r="23" spans="2:9">
      <c r="B23" s="538" t="s">
        <v>36</v>
      </c>
      <c r="C23" s="547">
        <v>72</v>
      </c>
      <c r="D23" s="547">
        <v>69</v>
      </c>
      <c r="E23" s="547">
        <v>52</v>
      </c>
      <c r="F23" s="547">
        <v>51</v>
      </c>
      <c r="G23" s="547">
        <v>50</v>
      </c>
      <c r="H23" s="547">
        <v>48</v>
      </c>
      <c r="I23" s="537"/>
    </row>
    <row r="24" spans="2:9" ht="22.5">
      <c r="B24" s="538" t="s">
        <v>37</v>
      </c>
      <c r="C24" s="548">
        <v>4.5966741365861914</v>
      </c>
      <c r="D24" s="548">
        <v>5.9306542785390102</v>
      </c>
      <c r="E24" s="548">
        <v>4.696303397487358</v>
      </c>
      <c r="F24" s="548">
        <v>6.3332777007748451</v>
      </c>
      <c r="G24" s="548">
        <v>11.186967515307963</v>
      </c>
      <c r="H24" s="548">
        <v>17.439713577953906</v>
      </c>
      <c r="I24" s="537"/>
    </row>
    <row r="25" spans="2:9">
      <c r="B25" s="538" t="s">
        <v>113</v>
      </c>
      <c r="C25" s="539">
        <v>0.76851921818549307</v>
      </c>
      <c r="D25" s="539">
        <v>0.29020550561444081</v>
      </c>
      <c r="E25" s="539">
        <v>-0.20813064176044482</v>
      </c>
      <c r="F25" s="539">
        <v>0.34856655644592938</v>
      </c>
      <c r="G25" s="539">
        <v>0.76637880791794311</v>
      </c>
      <c r="H25" s="539">
        <v>0.61913056231759422</v>
      </c>
      <c r="I25" s="537"/>
    </row>
    <row r="26" spans="2:9">
      <c r="B26" s="540" t="s">
        <v>34</v>
      </c>
      <c r="C26" s="541"/>
      <c r="D26" s="541"/>
      <c r="E26" s="541"/>
      <c r="F26" s="541"/>
      <c r="G26" s="541"/>
      <c r="H26" s="541"/>
      <c r="I26" s="542"/>
    </row>
    <row r="28" spans="2:9">
      <c r="B28" s="543" t="s">
        <v>1723</v>
      </c>
    </row>
    <row r="30" spans="2:9">
      <c r="B30" s="556" t="s">
        <v>737</v>
      </c>
    </row>
  </sheetData>
  <mergeCells count="2">
    <mergeCell ref="B3:H3"/>
    <mergeCell ref="B8:I8"/>
  </mergeCells>
  <phoneticPr fontId="56" type="noConversion"/>
  <hyperlinks>
    <hyperlink ref="B30" location="Contents!B139" display="to contents"/>
  </hyperlinks>
  <pageMargins left="0.75" right="0.75" top="1" bottom="1" header="0.5" footer="0.5"/>
  <headerFooter alignWithMargins="0"/>
  <drawing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workbookViewId="0">
      <selection activeCell="B18" sqref="B18"/>
    </sheetView>
  </sheetViews>
  <sheetFormatPr defaultRowHeight="12.75"/>
  <cols>
    <col min="1" max="1" width="16.6640625" style="531" customWidth="1"/>
    <col min="2" max="2" width="27.83203125" style="531" customWidth="1"/>
    <col min="3" max="8" width="12.33203125" style="531" customWidth="1"/>
    <col min="9" max="16384" width="9.33203125" style="531"/>
  </cols>
  <sheetData>
    <row r="2" spans="1:8">
      <c r="A2" s="531" t="s">
        <v>718</v>
      </c>
      <c r="B2" s="42" t="s">
        <v>954</v>
      </c>
    </row>
    <row r="3" spans="1:8">
      <c r="B3" s="1130"/>
      <c r="C3" s="1130"/>
      <c r="D3" s="1130"/>
      <c r="E3" s="1130"/>
      <c r="F3" s="1130"/>
      <c r="G3" s="1130"/>
      <c r="H3" s="1130"/>
    </row>
    <row r="4" spans="1:8" ht="25.5">
      <c r="B4" s="549" t="s">
        <v>109</v>
      </c>
      <c r="C4" s="549">
        <v>2002</v>
      </c>
      <c r="D4" s="549">
        <v>2003</v>
      </c>
      <c r="E4" s="549">
        <v>2004</v>
      </c>
      <c r="F4" s="549">
        <v>2005</v>
      </c>
      <c r="G4" s="549">
        <v>2006</v>
      </c>
      <c r="H4" s="549" t="s">
        <v>48</v>
      </c>
    </row>
    <row r="5" spans="1:8" ht="25.5">
      <c r="B5" s="550" t="s">
        <v>1849</v>
      </c>
      <c r="C5" s="551">
        <v>4808.5</v>
      </c>
      <c r="D5" s="551">
        <v>6415.4</v>
      </c>
      <c r="E5" s="551">
        <v>9112.2999999999993</v>
      </c>
      <c r="F5" s="551">
        <v>14569.9</v>
      </c>
      <c r="G5" s="551">
        <v>30214.5</v>
      </c>
      <c r="H5" s="551">
        <v>39749.1</v>
      </c>
    </row>
    <row r="6" spans="1:8">
      <c r="B6" s="552" t="s">
        <v>110</v>
      </c>
      <c r="C6" s="553">
        <v>0.53200000000000003</v>
      </c>
      <c r="D6" s="553">
        <v>0.33400000000000002</v>
      </c>
      <c r="E6" s="553">
        <v>0.42</v>
      </c>
      <c r="F6" s="553">
        <v>0.59899999999999998</v>
      </c>
      <c r="G6" s="553">
        <v>1.0740000000000001</v>
      </c>
      <c r="H6" s="553">
        <v>0.66600000000000004</v>
      </c>
    </row>
    <row r="7" spans="1:8" ht="25.5">
      <c r="B7" s="554" t="s">
        <v>111</v>
      </c>
      <c r="C7" s="553">
        <v>0.32500000000000001</v>
      </c>
      <c r="D7" s="553">
        <v>0.29699999999999999</v>
      </c>
      <c r="E7" s="553">
        <v>0.313</v>
      </c>
      <c r="F7" s="553">
        <v>0.28999999999999998</v>
      </c>
      <c r="G7" s="553">
        <v>0.32600000000000001</v>
      </c>
      <c r="H7" s="553">
        <v>0.33</v>
      </c>
    </row>
    <row r="8" spans="1:8" ht="14.25" customHeight="1">
      <c r="B8" s="550" t="s">
        <v>1850</v>
      </c>
      <c r="C8" s="551">
        <v>2902.8</v>
      </c>
      <c r="D8" s="551">
        <v>4834.8999999999996</v>
      </c>
      <c r="E8" s="551">
        <v>6876.6</v>
      </c>
      <c r="F8" s="551">
        <v>11541.9</v>
      </c>
      <c r="G8" s="551">
        <v>18942.7</v>
      </c>
      <c r="H8" s="551">
        <v>24389.5</v>
      </c>
    </row>
    <row r="9" spans="1:8">
      <c r="B9" s="554" t="s">
        <v>110</v>
      </c>
      <c r="C9" s="553">
        <v>0.33</v>
      </c>
      <c r="D9" s="553">
        <v>0.66600000000000004</v>
      </c>
      <c r="E9" s="553">
        <v>0.42199999999999999</v>
      </c>
      <c r="F9" s="553">
        <v>0.67800000000000005</v>
      </c>
      <c r="G9" s="553">
        <v>0.64100000000000001</v>
      </c>
      <c r="H9" s="553">
        <v>0.60699999999999998</v>
      </c>
    </row>
    <row r="10" spans="1:8" ht="25.5">
      <c r="B10" s="554" t="s">
        <v>111</v>
      </c>
      <c r="C10" s="553">
        <v>0.19600000000000001</v>
      </c>
      <c r="D10" s="553">
        <v>0.224</v>
      </c>
      <c r="E10" s="553">
        <v>0.23599999999999999</v>
      </c>
      <c r="F10" s="553">
        <v>0.23</v>
      </c>
      <c r="G10" s="553">
        <v>0.20399999999999999</v>
      </c>
      <c r="H10" s="553">
        <v>0.20300000000000001</v>
      </c>
    </row>
    <row r="11" spans="1:8" ht="25.5">
      <c r="B11" s="550" t="s">
        <v>40</v>
      </c>
      <c r="C11" s="551">
        <v>7074.9</v>
      </c>
      <c r="D11" s="551">
        <v>10344.9</v>
      </c>
      <c r="E11" s="551">
        <v>13112.4</v>
      </c>
      <c r="F11" s="551">
        <v>24145.8</v>
      </c>
      <c r="G11" s="551">
        <v>43618.6</v>
      </c>
      <c r="H11" s="551">
        <v>56246.1</v>
      </c>
    </row>
    <row r="12" spans="1:8">
      <c r="B12" s="554" t="s">
        <v>110</v>
      </c>
      <c r="C12" s="553">
        <v>0.61299999999999999</v>
      </c>
      <c r="D12" s="553">
        <v>0.46200000000000002</v>
      </c>
      <c r="E12" s="553">
        <v>0.26800000000000002</v>
      </c>
      <c r="F12" s="553">
        <v>0.84099999999999997</v>
      </c>
      <c r="G12" s="553">
        <v>0.80600000000000005</v>
      </c>
      <c r="H12" s="553">
        <v>0.63500000000000001</v>
      </c>
    </row>
    <row r="13" spans="1:8" ht="25.5">
      <c r="B13" s="554" t="s">
        <v>111</v>
      </c>
      <c r="C13" s="553">
        <v>0.47799999999999998</v>
      </c>
      <c r="D13" s="553">
        <v>0.47899999999999998</v>
      </c>
      <c r="E13" s="553">
        <v>0.45100000000000001</v>
      </c>
      <c r="F13" s="553">
        <v>0.48</v>
      </c>
      <c r="G13" s="553">
        <v>0.47</v>
      </c>
      <c r="H13" s="553">
        <v>0.46700000000000003</v>
      </c>
    </row>
    <row r="14" spans="1:8">
      <c r="B14" s="1042" t="s">
        <v>34</v>
      </c>
      <c r="C14" s="1043"/>
      <c r="D14" s="1043"/>
      <c r="E14" s="1043"/>
      <c r="F14" s="1043"/>
      <c r="G14" s="1043"/>
      <c r="H14" s="1043"/>
    </row>
    <row r="15" spans="1:8">
      <c r="C15" s="555"/>
      <c r="D15" s="555"/>
      <c r="E15" s="555"/>
      <c r="F15" s="555"/>
      <c r="G15" s="555"/>
      <c r="H15" s="555"/>
    </row>
    <row r="16" spans="1:8">
      <c r="B16" s="543" t="s">
        <v>1723</v>
      </c>
    </row>
    <row r="18" spans="2:2">
      <c r="B18" s="556" t="s">
        <v>737</v>
      </c>
    </row>
  </sheetData>
  <mergeCells count="1">
    <mergeCell ref="B3:H3"/>
  </mergeCells>
  <phoneticPr fontId="56" type="noConversion"/>
  <hyperlinks>
    <hyperlink ref="B18" location="Contents!B140" display="to contents"/>
  </hyperlinks>
  <pageMargins left="0.75" right="0.75" top="1" bottom="1" header="0.5" footer="0.5"/>
  <headerFooter alignWithMargins="0"/>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topLeftCell="A16" workbookViewId="0">
      <selection activeCell="B30" sqref="B30"/>
    </sheetView>
  </sheetViews>
  <sheetFormatPr defaultRowHeight="12.75"/>
  <cols>
    <col min="1" max="1" width="16.6640625" style="531" customWidth="1"/>
    <col min="2" max="2" width="22" style="531" customWidth="1"/>
    <col min="3" max="8" width="12.33203125" style="531" customWidth="1"/>
    <col min="9" max="16384" width="9.33203125" style="531"/>
  </cols>
  <sheetData>
    <row r="2" spans="1:9">
      <c r="A2" s="531" t="s">
        <v>718</v>
      </c>
      <c r="B2" s="532" t="s">
        <v>41</v>
      </c>
    </row>
    <row r="3" spans="1:9">
      <c r="B3" s="1130"/>
      <c r="C3" s="1130"/>
      <c r="D3" s="1130"/>
      <c r="E3" s="1130"/>
      <c r="F3" s="1130"/>
      <c r="G3" s="1130"/>
      <c r="H3" s="1130"/>
    </row>
    <row r="4" spans="1:9" ht="25.5">
      <c r="B4" s="544" t="s">
        <v>112</v>
      </c>
      <c r="C4" s="545">
        <v>2002</v>
      </c>
      <c r="D4" s="545">
        <v>2003</v>
      </c>
      <c r="E4" s="545">
        <v>2004</v>
      </c>
      <c r="F4" s="545">
        <v>2005</v>
      </c>
      <c r="G4" s="545">
        <v>2006</v>
      </c>
      <c r="H4" s="544" t="s">
        <v>1127</v>
      </c>
    </row>
    <row r="5" spans="1:9" ht="25.5">
      <c r="B5" s="533" t="s">
        <v>35</v>
      </c>
      <c r="C5" s="546">
        <v>675.9</v>
      </c>
      <c r="D5" s="546">
        <v>816.7</v>
      </c>
      <c r="E5" s="546">
        <v>942.8</v>
      </c>
      <c r="F5" s="546">
        <v>1448.1</v>
      </c>
      <c r="G5" s="546">
        <v>1931.3</v>
      </c>
      <c r="H5" s="546">
        <v>1895</v>
      </c>
    </row>
    <row r="6" spans="1:9" ht="25.5">
      <c r="B6" s="533" t="s">
        <v>1129</v>
      </c>
      <c r="C6" s="546">
        <v>8308.5</v>
      </c>
      <c r="D6" s="546">
        <v>9189</v>
      </c>
      <c r="E6" s="546">
        <v>11212.1</v>
      </c>
      <c r="F6" s="546">
        <v>15286.2</v>
      </c>
      <c r="G6" s="546">
        <v>15807.4</v>
      </c>
      <c r="H6" s="546">
        <v>12622.6</v>
      </c>
    </row>
    <row r="7" spans="1:9">
      <c r="B7" s="534"/>
    </row>
    <row r="8" spans="1:9">
      <c r="B8" s="1131" t="s">
        <v>41</v>
      </c>
      <c r="C8" s="1132"/>
      <c r="D8" s="1132"/>
      <c r="E8" s="1132"/>
      <c r="F8" s="1132"/>
      <c r="G8" s="1132"/>
      <c r="H8" s="1132"/>
      <c r="I8" s="1133"/>
    </row>
    <row r="9" spans="1:9">
      <c r="B9" s="535"/>
      <c r="C9" s="536"/>
      <c r="D9" s="536"/>
      <c r="E9" s="536"/>
      <c r="F9" s="536"/>
      <c r="G9" s="536"/>
      <c r="H9" s="536"/>
      <c r="I9" s="537"/>
    </row>
    <row r="10" spans="1:9">
      <c r="B10" s="535"/>
      <c r="C10" s="536"/>
      <c r="D10" s="536"/>
      <c r="E10" s="536"/>
      <c r="F10" s="536"/>
      <c r="G10" s="536"/>
      <c r="H10" s="536"/>
      <c r="I10" s="537"/>
    </row>
    <row r="11" spans="1:9">
      <c r="B11" s="535"/>
      <c r="C11" s="536"/>
      <c r="D11" s="536"/>
      <c r="E11" s="536"/>
      <c r="F11" s="536"/>
      <c r="G11" s="536"/>
      <c r="H11" s="536"/>
      <c r="I11" s="537"/>
    </row>
    <row r="12" spans="1:9">
      <c r="B12" s="535"/>
      <c r="C12" s="536"/>
      <c r="D12" s="536"/>
      <c r="E12" s="536"/>
      <c r="F12" s="536"/>
      <c r="G12" s="536"/>
      <c r="H12" s="536"/>
      <c r="I12" s="537"/>
    </row>
    <row r="13" spans="1:9">
      <c r="B13" s="535"/>
      <c r="C13" s="536"/>
      <c r="D13" s="536"/>
      <c r="E13" s="536"/>
      <c r="F13" s="536"/>
      <c r="G13" s="536"/>
      <c r="H13" s="536"/>
      <c r="I13" s="537"/>
    </row>
    <row r="14" spans="1:9">
      <c r="B14" s="535"/>
      <c r="C14" s="536"/>
      <c r="D14" s="536"/>
      <c r="E14" s="536"/>
      <c r="F14" s="536"/>
      <c r="G14" s="536"/>
      <c r="H14" s="536"/>
      <c r="I14" s="537"/>
    </row>
    <row r="15" spans="1:9">
      <c r="B15" s="535"/>
      <c r="C15" s="536"/>
      <c r="D15" s="536"/>
      <c r="E15" s="536"/>
      <c r="F15" s="536"/>
      <c r="G15" s="536"/>
      <c r="H15" s="536"/>
      <c r="I15" s="537"/>
    </row>
    <row r="16" spans="1:9">
      <c r="B16" s="535"/>
      <c r="C16" s="536"/>
      <c r="D16" s="536"/>
      <c r="E16" s="536"/>
      <c r="F16" s="536"/>
      <c r="G16" s="536"/>
      <c r="H16" s="536"/>
      <c r="I16" s="537"/>
    </row>
    <row r="17" spans="2:9">
      <c r="B17" s="535"/>
      <c r="C17" s="536"/>
      <c r="D17" s="536"/>
      <c r="E17" s="536"/>
      <c r="F17" s="536"/>
      <c r="G17" s="536"/>
      <c r="H17" s="536"/>
      <c r="I17" s="537"/>
    </row>
    <row r="18" spans="2:9">
      <c r="B18" s="535"/>
      <c r="C18" s="536"/>
      <c r="D18" s="536"/>
      <c r="E18" s="536"/>
      <c r="F18" s="536"/>
      <c r="G18" s="536"/>
      <c r="H18" s="536"/>
      <c r="I18" s="537"/>
    </row>
    <row r="19" spans="2:9">
      <c r="B19" s="535"/>
      <c r="C19" s="536"/>
      <c r="D19" s="536"/>
      <c r="E19" s="536"/>
      <c r="F19" s="536"/>
      <c r="G19" s="536"/>
      <c r="H19" s="536"/>
      <c r="I19" s="537"/>
    </row>
    <row r="20" spans="2:9" ht="22.5">
      <c r="B20" s="538" t="s">
        <v>38</v>
      </c>
      <c r="C20" s="539">
        <v>0.20601221881566095</v>
      </c>
      <c r="D20" s="539">
        <v>0.20832761184548301</v>
      </c>
      <c r="E20" s="539">
        <v>0.15437141582125852</v>
      </c>
      <c r="F20" s="539">
        <v>0.53602359900560093</v>
      </c>
      <c r="G20" s="539">
        <v>0.33369038320055783</v>
      </c>
      <c r="H20" s="539">
        <v>0.22596128963925352</v>
      </c>
      <c r="I20" s="537"/>
    </row>
    <row r="21" spans="2:9" ht="22.5">
      <c r="B21" s="538" t="s">
        <v>42</v>
      </c>
      <c r="C21" s="539">
        <v>0.18449540701067768</v>
      </c>
      <c r="D21" s="539">
        <v>0.10596992865626408</v>
      </c>
      <c r="E21" s="539">
        <v>0.22016767947624119</v>
      </c>
      <c r="F21" s="539">
        <v>0.36336914354456512</v>
      </c>
      <c r="G21" s="539">
        <v>3.4095866773368615E-2</v>
      </c>
      <c r="H21" s="539">
        <v>-6.2440602305159694E-2</v>
      </c>
      <c r="I21" s="537"/>
    </row>
    <row r="22" spans="2:9" ht="4.5" customHeight="1">
      <c r="B22" s="536"/>
      <c r="C22" s="536"/>
      <c r="D22" s="536"/>
      <c r="E22" s="536"/>
      <c r="F22" s="536"/>
      <c r="G22" s="536"/>
      <c r="H22" s="536"/>
      <c r="I22" s="537"/>
    </row>
    <row r="23" spans="2:9">
      <c r="B23" s="538" t="s">
        <v>108</v>
      </c>
      <c r="C23" s="547">
        <v>51</v>
      </c>
      <c r="D23" s="547">
        <v>47</v>
      </c>
      <c r="E23" s="547">
        <v>32</v>
      </c>
      <c r="F23" s="547">
        <v>34</v>
      </c>
      <c r="G23" s="547">
        <v>33</v>
      </c>
      <c r="H23" s="547">
        <v>33</v>
      </c>
      <c r="I23" s="537"/>
    </row>
    <row r="24" spans="2:9" ht="22.5">
      <c r="B24" s="538" t="s">
        <v>37</v>
      </c>
      <c r="C24" s="548">
        <v>81.348350874014599</v>
      </c>
      <c r="D24" s="548">
        <v>88.877152978828192</v>
      </c>
      <c r="E24" s="548">
        <v>84.084545627673478</v>
      </c>
      <c r="F24" s="548">
        <v>94.732851339133958</v>
      </c>
      <c r="G24" s="548">
        <v>122.1785105847063</v>
      </c>
      <c r="H24" s="548">
        <v>150.12813639874761</v>
      </c>
      <c r="I24" s="537"/>
    </row>
    <row r="25" spans="2:9">
      <c r="B25" s="538" t="s">
        <v>113</v>
      </c>
      <c r="C25" s="539">
        <v>1.816538221898676E-2</v>
      </c>
      <c r="D25" s="539">
        <v>9.2550150358592528E-2</v>
      </c>
      <c r="E25" s="539">
        <v>-5.3923952225341666E-2</v>
      </c>
      <c r="F25" s="539">
        <v>0.12663808351431424</v>
      </c>
      <c r="G25" s="539">
        <v>0.28971638515682041</v>
      </c>
      <c r="H25" s="539">
        <v>0.30760919537844922</v>
      </c>
      <c r="I25" s="537"/>
    </row>
    <row r="26" spans="2:9">
      <c r="B26" s="540" t="s">
        <v>34</v>
      </c>
      <c r="C26" s="541"/>
      <c r="D26" s="541"/>
      <c r="E26" s="541"/>
      <c r="F26" s="541"/>
      <c r="G26" s="541"/>
      <c r="H26" s="541"/>
      <c r="I26" s="542"/>
    </row>
    <row r="28" spans="2:9">
      <c r="B28" s="543" t="s">
        <v>1723</v>
      </c>
    </row>
    <row r="30" spans="2:9">
      <c r="B30" s="556" t="s">
        <v>737</v>
      </c>
    </row>
  </sheetData>
  <mergeCells count="2">
    <mergeCell ref="B3:H3"/>
    <mergeCell ref="B8:I8"/>
  </mergeCells>
  <phoneticPr fontId="56" type="noConversion"/>
  <hyperlinks>
    <hyperlink ref="B30" location="Contents!B141" display="to contents"/>
  </hyperlinks>
  <pageMargins left="0.75" right="0.75" top="1" bottom="1" header="0.5" footer="0.5"/>
  <headerFooter alignWithMargins="0"/>
  <drawing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workbookViewId="0">
      <selection activeCell="B18" sqref="B18"/>
    </sheetView>
  </sheetViews>
  <sheetFormatPr defaultRowHeight="12.75"/>
  <cols>
    <col min="1" max="1" width="16.6640625" style="531" customWidth="1"/>
    <col min="2" max="2" width="27.83203125" style="531" customWidth="1"/>
    <col min="3" max="8" width="12.33203125" style="531" customWidth="1"/>
    <col min="9" max="16384" width="9.33203125" style="531"/>
  </cols>
  <sheetData>
    <row r="2" spans="1:8">
      <c r="A2" s="531" t="s">
        <v>718</v>
      </c>
      <c r="B2" s="42" t="s">
        <v>50</v>
      </c>
    </row>
    <row r="3" spans="1:8" ht="13.5" thickBot="1">
      <c r="B3" s="1130"/>
      <c r="C3" s="1130"/>
      <c r="D3" s="1130"/>
      <c r="E3" s="1130"/>
      <c r="F3" s="1130"/>
      <c r="G3" s="1130"/>
      <c r="H3" s="1130"/>
    </row>
    <row r="4" spans="1:8" ht="22.5" thickBot="1">
      <c r="B4" s="1044" t="s">
        <v>109</v>
      </c>
      <c r="C4" s="1045">
        <v>2002</v>
      </c>
      <c r="D4" s="1045">
        <v>2003</v>
      </c>
      <c r="E4" s="1045">
        <v>2004</v>
      </c>
      <c r="F4" s="1045">
        <v>2005</v>
      </c>
      <c r="G4" s="1045">
        <v>2006</v>
      </c>
      <c r="H4" s="1045" t="s">
        <v>1127</v>
      </c>
    </row>
    <row r="5" spans="1:8" ht="13.5" thickBot="1">
      <c r="B5" s="1073" t="s">
        <v>49</v>
      </c>
      <c r="C5" s="944">
        <v>262.8</v>
      </c>
      <c r="D5" s="944">
        <v>316.8</v>
      </c>
      <c r="E5" s="944">
        <v>384.4</v>
      </c>
      <c r="F5" s="944">
        <v>558.79999999999995</v>
      </c>
      <c r="G5" s="944">
        <v>824.8</v>
      </c>
      <c r="H5" s="944">
        <v>877.8</v>
      </c>
    </row>
    <row r="6" spans="1:8" ht="13.5" thickBot="1">
      <c r="B6" s="942" t="s">
        <v>941</v>
      </c>
      <c r="C6" s="955">
        <v>0.13900000000000001</v>
      </c>
      <c r="D6" s="955">
        <v>0.20499999999999999</v>
      </c>
      <c r="E6" s="955">
        <v>0.214</v>
      </c>
      <c r="F6" s="955">
        <v>0.45400000000000001</v>
      </c>
      <c r="G6" s="955">
        <v>0.47599999999999998</v>
      </c>
      <c r="H6" s="955">
        <v>0.35099999999999998</v>
      </c>
    </row>
    <row r="7" spans="1:8" ht="13.5" thickBot="1">
      <c r="B7" s="942" t="s">
        <v>942</v>
      </c>
      <c r="C7" s="955">
        <v>0.38900000000000001</v>
      </c>
      <c r="D7" s="955">
        <v>0.38800000000000001</v>
      </c>
      <c r="E7" s="955">
        <v>0.40799999999999997</v>
      </c>
      <c r="F7" s="955">
        <v>0.38600000000000001</v>
      </c>
      <c r="G7" s="955">
        <v>0.42699999999999999</v>
      </c>
      <c r="H7" s="955">
        <v>0.46300000000000002</v>
      </c>
    </row>
    <row r="8" spans="1:8" ht="14.25" customHeight="1" thickBot="1">
      <c r="B8" s="946" t="s">
        <v>44</v>
      </c>
      <c r="C8" s="944">
        <v>132.6</v>
      </c>
      <c r="D8" s="944">
        <v>186.2</v>
      </c>
      <c r="E8" s="944">
        <v>240.3</v>
      </c>
      <c r="F8" s="944">
        <v>413.9</v>
      </c>
      <c r="G8" s="944">
        <v>590.1</v>
      </c>
      <c r="H8" s="944">
        <v>595.1</v>
      </c>
    </row>
    <row r="9" spans="1:8" ht="13.5" thickBot="1">
      <c r="B9" s="942" t="s">
        <v>941</v>
      </c>
      <c r="C9" s="955">
        <v>0.14899999999999999</v>
      </c>
      <c r="D9" s="955">
        <v>0.40400000000000003</v>
      </c>
      <c r="E9" s="955">
        <v>0.28999999999999998</v>
      </c>
      <c r="F9" s="955">
        <v>0.72299999999999998</v>
      </c>
      <c r="G9" s="955">
        <v>0.42599999999999999</v>
      </c>
      <c r="H9" s="955">
        <v>0.25700000000000001</v>
      </c>
    </row>
    <row r="10" spans="1:8" ht="13.5" thickBot="1">
      <c r="B10" s="942" t="s">
        <v>942</v>
      </c>
      <c r="C10" s="955">
        <v>0.19600000000000001</v>
      </c>
      <c r="D10" s="955">
        <v>0.22800000000000001</v>
      </c>
      <c r="E10" s="955">
        <v>0.255</v>
      </c>
      <c r="F10" s="955">
        <v>0.28599999999999998</v>
      </c>
      <c r="G10" s="955">
        <v>0.30599999999999999</v>
      </c>
      <c r="H10" s="955">
        <v>0.314</v>
      </c>
    </row>
    <row r="11" spans="1:8" ht="13.5" thickBot="1">
      <c r="B11" s="946" t="s">
        <v>943</v>
      </c>
      <c r="C11" s="944">
        <v>280.5</v>
      </c>
      <c r="D11" s="944">
        <v>313.7</v>
      </c>
      <c r="E11" s="944">
        <v>318.10000000000002</v>
      </c>
      <c r="F11" s="944">
        <v>475.4</v>
      </c>
      <c r="G11" s="944">
        <v>516.4</v>
      </c>
      <c r="H11" s="944">
        <v>422.1</v>
      </c>
    </row>
    <row r="12" spans="1:8" ht="13.5" thickBot="1">
      <c r="B12" s="942" t="s">
        <v>941</v>
      </c>
      <c r="C12" s="955">
        <v>0.309</v>
      </c>
      <c r="D12" s="955">
        <v>0.11799999999999999</v>
      </c>
      <c r="E12" s="955">
        <v>1.4E-2</v>
      </c>
      <c r="F12" s="955">
        <v>0.495</v>
      </c>
      <c r="G12" s="955">
        <v>8.5999999999999993E-2</v>
      </c>
      <c r="H12" s="955">
        <v>-1E-3</v>
      </c>
    </row>
    <row r="13" spans="1:8" ht="13.5" thickBot="1">
      <c r="B13" s="942" t="s">
        <v>942</v>
      </c>
      <c r="C13" s="955">
        <v>0.41499999999999998</v>
      </c>
      <c r="D13" s="955">
        <v>0.38400000000000001</v>
      </c>
      <c r="E13" s="955">
        <v>0.33700000000000002</v>
      </c>
      <c r="F13" s="955">
        <v>0.32800000000000001</v>
      </c>
      <c r="G13" s="955">
        <v>0.26700000000000002</v>
      </c>
      <c r="H13" s="955">
        <v>0.223</v>
      </c>
    </row>
    <row r="14" spans="1:8">
      <c r="B14" s="1034" t="s">
        <v>34</v>
      </c>
      <c r="C14" s="555"/>
      <c r="D14" s="555"/>
      <c r="E14" s="555"/>
      <c r="F14" s="555"/>
      <c r="G14" s="555"/>
      <c r="H14" s="555"/>
    </row>
    <row r="15" spans="1:8">
      <c r="C15" s="555"/>
      <c r="D15" s="555"/>
      <c r="E15" s="555"/>
      <c r="F15" s="555"/>
      <c r="G15" s="555"/>
      <c r="H15" s="555"/>
    </row>
    <row r="16" spans="1:8">
      <c r="B16" s="543" t="s">
        <v>1723</v>
      </c>
    </row>
    <row r="18" spans="2:2">
      <c r="B18" s="556" t="s">
        <v>737</v>
      </c>
    </row>
  </sheetData>
  <mergeCells count="1">
    <mergeCell ref="B3:H3"/>
  </mergeCells>
  <phoneticPr fontId="56" type="noConversion"/>
  <hyperlinks>
    <hyperlink ref="B18" location="Contents!B142" display="to contents"/>
  </hyperlinks>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7"/>
  <dimension ref="A1:P29"/>
  <sheetViews>
    <sheetView topLeftCell="A10" workbookViewId="0">
      <selection activeCell="B28" sqref="B28"/>
    </sheetView>
  </sheetViews>
  <sheetFormatPr defaultRowHeight="12.75"/>
  <cols>
    <col min="1" max="1" width="10.33203125" bestFit="1" customWidth="1"/>
    <col min="2" max="2" width="10.5" bestFit="1" customWidth="1"/>
    <col min="3" max="3" width="13" customWidth="1"/>
    <col min="6" max="6" width="8.1640625" bestFit="1" customWidth="1"/>
    <col min="7" max="7" width="12.6640625" customWidth="1"/>
    <col min="8" max="8" width="12.1640625" customWidth="1"/>
    <col min="9" max="9" width="12.5" customWidth="1"/>
    <col min="10" max="16" width="9.33203125" style="27"/>
  </cols>
  <sheetData>
    <row r="1" spans="1:16">
      <c r="B1" s="1071"/>
    </row>
    <row r="2" spans="1:16">
      <c r="A2" t="s">
        <v>1303</v>
      </c>
      <c r="B2" s="990" t="s">
        <v>2112</v>
      </c>
      <c r="K2" s="990" t="s">
        <v>2112</v>
      </c>
    </row>
    <row r="3" spans="1:16" ht="13.5" thickBot="1">
      <c r="B3" s="1071"/>
      <c r="C3" s="45"/>
      <c r="D3" s="45"/>
      <c r="E3" s="45"/>
      <c r="F3" s="45"/>
      <c r="G3" s="45"/>
      <c r="H3" s="45"/>
      <c r="I3" s="45"/>
    </row>
    <row r="4" spans="1:16" ht="39" thickBot="1">
      <c r="B4" s="639" t="s">
        <v>1304</v>
      </c>
      <c r="C4" s="639" t="s">
        <v>1454</v>
      </c>
      <c r="D4" s="639" t="s">
        <v>519</v>
      </c>
      <c r="E4" s="639" t="s">
        <v>520</v>
      </c>
      <c r="F4" s="639" t="s">
        <v>521</v>
      </c>
      <c r="G4" s="639" t="s">
        <v>616</v>
      </c>
      <c r="H4" s="639" t="s">
        <v>1455</v>
      </c>
      <c r="I4" s="639" t="s">
        <v>1456</v>
      </c>
    </row>
    <row r="5" spans="1:16">
      <c r="B5" s="655">
        <v>38748</v>
      </c>
      <c r="C5" s="611">
        <v>1280.08</v>
      </c>
      <c r="D5" s="611">
        <v>5760.3</v>
      </c>
      <c r="E5" s="611">
        <v>16649.82</v>
      </c>
      <c r="F5" s="611">
        <v>5674.15</v>
      </c>
      <c r="G5" s="611">
        <v>1315.96</v>
      </c>
      <c r="H5" s="611">
        <v>1313.2139999999999</v>
      </c>
      <c r="I5" s="611">
        <v>783.77</v>
      </c>
    </row>
    <row r="6" spans="1:16">
      <c r="B6" s="575">
        <v>38776</v>
      </c>
      <c r="C6" s="577">
        <v>1280.6600000000001</v>
      </c>
      <c r="D6" s="577">
        <v>5791.5</v>
      </c>
      <c r="E6" s="577">
        <v>16205.43</v>
      </c>
      <c r="F6" s="577">
        <v>5796.04</v>
      </c>
      <c r="G6" s="577">
        <v>1453.44</v>
      </c>
      <c r="H6" s="577">
        <v>1309.451</v>
      </c>
      <c r="I6" s="577">
        <v>782.11</v>
      </c>
      <c r="J6" s="28"/>
      <c r="K6" s="28"/>
      <c r="L6" s="28"/>
      <c r="M6" s="28"/>
      <c r="N6" s="28"/>
      <c r="O6" s="28"/>
      <c r="P6" s="28"/>
    </row>
    <row r="7" spans="1:16">
      <c r="B7" s="575">
        <v>38807</v>
      </c>
      <c r="C7" s="577">
        <v>1294.83</v>
      </c>
      <c r="D7" s="577">
        <v>5964.6</v>
      </c>
      <c r="E7" s="577">
        <v>17059.66</v>
      </c>
      <c r="F7" s="577">
        <v>5970.08</v>
      </c>
      <c r="G7" s="577">
        <v>1434.99</v>
      </c>
      <c r="H7" s="577">
        <v>1335.069</v>
      </c>
      <c r="I7" s="577">
        <v>787.8</v>
      </c>
      <c r="J7" s="28"/>
      <c r="K7" s="28"/>
      <c r="L7" s="28"/>
      <c r="M7" s="28"/>
      <c r="N7" s="28"/>
      <c r="O7" s="28"/>
      <c r="P7" s="28"/>
    </row>
    <row r="8" spans="1:16">
      <c r="B8" s="575">
        <v>38835</v>
      </c>
      <c r="C8" s="577">
        <v>1310.6099999999999</v>
      </c>
      <c r="D8" s="577">
        <v>6023.1</v>
      </c>
      <c r="E8" s="577">
        <v>16906.23</v>
      </c>
      <c r="F8" s="577">
        <v>6009.89</v>
      </c>
      <c r="G8" s="577">
        <v>1657.28</v>
      </c>
      <c r="H8" s="577">
        <v>1373.384</v>
      </c>
      <c r="I8" s="577">
        <v>841.59</v>
      </c>
      <c r="J8" s="28"/>
      <c r="K8" s="28"/>
      <c r="L8" s="28"/>
      <c r="M8" s="28"/>
      <c r="N8" s="28"/>
      <c r="O8" s="28"/>
      <c r="P8" s="28"/>
    </row>
    <row r="9" spans="1:16">
      <c r="B9" s="575">
        <v>38868</v>
      </c>
      <c r="C9" s="577">
        <v>1270.0899999999999</v>
      </c>
      <c r="D9" s="577">
        <v>5723.8</v>
      </c>
      <c r="E9" s="577">
        <v>15467.33</v>
      </c>
      <c r="F9" s="577">
        <v>5692.86</v>
      </c>
      <c r="G9" s="577">
        <v>1461.22</v>
      </c>
      <c r="H9" s="577">
        <v>1322.2460000000001</v>
      </c>
      <c r="I9" s="577">
        <v>751</v>
      </c>
      <c r="J9" s="28"/>
      <c r="K9" s="28"/>
      <c r="L9" s="28"/>
      <c r="M9" s="28"/>
      <c r="N9" s="28"/>
      <c r="O9" s="28"/>
      <c r="P9" s="28"/>
    </row>
    <row r="10" spans="1:16">
      <c r="B10" s="575">
        <v>38898</v>
      </c>
      <c r="C10" s="577">
        <v>1270.2</v>
      </c>
      <c r="D10" s="577">
        <v>5833.4</v>
      </c>
      <c r="E10" s="577">
        <v>15505.18</v>
      </c>
      <c r="F10" s="577">
        <v>5683.31</v>
      </c>
      <c r="G10" s="577">
        <v>1494.63</v>
      </c>
      <c r="H10" s="577">
        <v>1319.934</v>
      </c>
      <c r="I10" s="577">
        <v>747.54</v>
      </c>
      <c r="J10" s="28"/>
      <c r="K10" s="28"/>
      <c r="L10" s="28"/>
      <c r="M10" s="28"/>
      <c r="N10" s="28"/>
      <c r="O10" s="28"/>
      <c r="P10" s="28"/>
    </row>
    <row r="11" spans="1:16">
      <c r="B11" s="575">
        <v>38929</v>
      </c>
      <c r="C11" s="577">
        <v>1276.6600000000001</v>
      </c>
      <c r="D11" s="577">
        <v>5928.3</v>
      </c>
      <c r="E11" s="577">
        <v>15456.81</v>
      </c>
      <c r="F11" s="577">
        <v>5681.97</v>
      </c>
      <c r="G11" s="577">
        <v>1551.09</v>
      </c>
      <c r="H11" s="577">
        <v>1327.2329999999999</v>
      </c>
      <c r="I11" s="577">
        <v>755.84</v>
      </c>
      <c r="J11" s="28"/>
      <c r="K11" s="28"/>
      <c r="L11" s="28"/>
      <c r="M11" s="28"/>
      <c r="N11" s="28"/>
      <c r="O11" s="28"/>
      <c r="P11" s="28"/>
    </row>
    <row r="12" spans="1:16">
      <c r="B12" s="575">
        <v>38960</v>
      </c>
      <c r="C12" s="577">
        <v>1303.82</v>
      </c>
      <c r="D12" s="577">
        <v>5906.1</v>
      </c>
      <c r="E12" s="577">
        <v>16140.76</v>
      </c>
      <c r="F12" s="577">
        <v>5859.57</v>
      </c>
      <c r="G12" s="577">
        <v>1626.69</v>
      </c>
      <c r="H12" s="577">
        <v>1358.8720000000001</v>
      </c>
      <c r="I12" s="577">
        <v>773.13</v>
      </c>
      <c r="J12" s="28"/>
      <c r="K12" s="28"/>
      <c r="L12" s="28"/>
      <c r="M12" s="28"/>
      <c r="N12" s="28"/>
      <c r="O12" s="28"/>
      <c r="P12" s="28"/>
    </row>
    <row r="13" spans="1:16">
      <c r="B13" s="575">
        <v>38989</v>
      </c>
      <c r="C13" s="577">
        <v>1335.85</v>
      </c>
      <c r="D13" s="577">
        <v>5960.8</v>
      </c>
      <c r="E13" s="577">
        <v>16127.58</v>
      </c>
      <c r="F13" s="577">
        <v>6004.33</v>
      </c>
      <c r="G13" s="577">
        <v>1549.99</v>
      </c>
      <c r="H13" s="577">
        <v>1373.3679999999999</v>
      </c>
      <c r="I13" s="577">
        <v>778.17</v>
      </c>
      <c r="J13" s="28"/>
      <c r="K13" s="28"/>
      <c r="L13" s="28"/>
      <c r="M13" s="28"/>
      <c r="N13" s="28"/>
      <c r="O13" s="28"/>
      <c r="P13" s="28"/>
    </row>
    <row r="14" spans="1:16">
      <c r="B14" s="575">
        <v>39021</v>
      </c>
      <c r="C14" s="577">
        <v>1377.94</v>
      </c>
      <c r="D14" s="577">
        <v>6129.2</v>
      </c>
      <c r="E14" s="577">
        <v>16399.39</v>
      </c>
      <c r="F14" s="577">
        <v>6268.92</v>
      </c>
      <c r="G14" s="577">
        <v>1613.57</v>
      </c>
      <c r="H14" s="577">
        <v>1422.9259999999999</v>
      </c>
      <c r="I14" s="577">
        <v>814.43</v>
      </c>
      <c r="J14" s="28"/>
      <c r="K14" s="28"/>
      <c r="L14" s="28"/>
      <c r="M14" s="28"/>
      <c r="N14" s="28"/>
      <c r="O14" s="28"/>
      <c r="P14" s="28"/>
    </row>
    <row r="15" spans="1:16">
      <c r="B15" s="575">
        <v>39051</v>
      </c>
      <c r="C15" s="577">
        <v>1400.63</v>
      </c>
      <c r="D15" s="577">
        <v>6048.8</v>
      </c>
      <c r="E15" s="577">
        <v>16274.33</v>
      </c>
      <c r="F15" s="577">
        <v>6309.19</v>
      </c>
      <c r="G15" s="577">
        <v>1776.68</v>
      </c>
      <c r="H15" s="577">
        <v>1455.1659999999999</v>
      </c>
      <c r="I15" s="577">
        <v>874.09</v>
      </c>
      <c r="J15" s="28"/>
      <c r="K15" s="28"/>
      <c r="L15" s="28"/>
      <c r="M15" s="28"/>
      <c r="N15" s="28"/>
      <c r="O15" s="28"/>
      <c r="P15" s="28"/>
    </row>
    <row r="16" spans="1:16">
      <c r="B16" s="575">
        <v>39080</v>
      </c>
      <c r="C16" s="577">
        <v>1418.3</v>
      </c>
      <c r="D16" s="577">
        <v>6220.8</v>
      </c>
      <c r="E16" s="577">
        <v>17225.830000000002</v>
      </c>
      <c r="F16" s="577">
        <v>6596.92</v>
      </c>
      <c r="G16" s="577">
        <v>1921.92</v>
      </c>
      <c r="H16" s="577">
        <v>1483.578</v>
      </c>
      <c r="I16" s="577">
        <v>912.65</v>
      </c>
      <c r="J16" s="28"/>
      <c r="K16" s="28"/>
      <c r="L16" s="28"/>
      <c r="M16" s="28"/>
      <c r="N16" s="28"/>
      <c r="O16" s="28"/>
      <c r="P16" s="28"/>
    </row>
    <row r="17" spans="2:16">
      <c r="B17" s="575">
        <v>39113</v>
      </c>
      <c r="C17" s="577">
        <v>1438.24</v>
      </c>
      <c r="D17" s="577">
        <v>6203.1</v>
      </c>
      <c r="E17" s="577">
        <v>17383.419999999998</v>
      </c>
      <c r="F17" s="577">
        <v>6789.11</v>
      </c>
      <c r="G17" s="577">
        <v>1842.93</v>
      </c>
      <c r="H17" s="577">
        <v>1500.232</v>
      </c>
      <c r="I17" s="577">
        <v>901.48</v>
      </c>
      <c r="J17" s="28"/>
      <c r="K17" s="28"/>
      <c r="L17" s="28"/>
      <c r="M17" s="28"/>
      <c r="N17" s="28"/>
      <c r="O17" s="28"/>
      <c r="P17" s="28"/>
    </row>
    <row r="18" spans="2:16">
      <c r="B18" s="575">
        <v>39141</v>
      </c>
      <c r="C18" s="577">
        <v>1406.82</v>
      </c>
      <c r="D18" s="577">
        <v>6171.5</v>
      </c>
      <c r="E18" s="577">
        <v>17604.12</v>
      </c>
      <c r="F18" s="577">
        <v>6715.44</v>
      </c>
      <c r="G18" s="577">
        <v>1858.14</v>
      </c>
      <c r="H18" s="577">
        <v>1490.44</v>
      </c>
      <c r="I18" s="577">
        <v>895.54</v>
      </c>
      <c r="J18" s="28"/>
      <c r="K18" s="28"/>
      <c r="L18" s="28"/>
      <c r="M18" s="28"/>
      <c r="N18" s="28"/>
      <c r="O18" s="28"/>
      <c r="P18" s="28"/>
    </row>
    <row r="19" spans="2:16">
      <c r="B19" s="575">
        <v>39171</v>
      </c>
      <c r="C19" s="577">
        <v>1420.86</v>
      </c>
      <c r="D19" s="577">
        <v>6308</v>
      </c>
      <c r="E19" s="577">
        <v>17287.650000000001</v>
      </c>
      <c r="F19" s="577">
        <v>6917.03</v>
      </c>
      <c r="G19" s="577">
        <v>1935.72</v>
      </c>
      <c r="H19" s="577">
        <v>1514.181</v>
      </c>
      <c r="I19" s="577">
        <v>929.03</v>
      </c>
      <c r="J19" s="28"/>
      <c r="K19" s="28"/>
      <c r="L19" s="28"/>
      <c r="M19" s="28"/>
      <c r="N19" s="28"/>
      <c r="O19" s="28"/>
      <c r="P19" s="28"/>
    </row>
    <row r="20" spans="2:16">
      <c r="B20" s="575">
        <v>39202</v>
      </c>
      <c r="C20" s="577">
        <v>1482.37</v>
      </c>
      <c r="D20" s="577">
        <v>6449.2</v>
      </c>
      <c r="E20" s="577">
        <v>17400.41</v>
      </c>
      <c r="F20" s="577">
        <v>7408.87</v>
      </c>
      <c r="G20" s="577">
        <v>1935.51</v>
      </c>
      <c r="H20" s="577">
        <v>1577.86</v>
      </c>
      <c r="I20" s="577">
        <v>969.93</v>
      </c>
      <c r="J20" s="28"/>
      <c r="K20" s="28"/>
      <c r="L20" s="28"/>
      <c r="M20" s="28"/>
      <c r="N20" s="28"/>
      <c r="O20" s="28"/>
      <c r="P20" s="28"/>
    </row>
    <row r="21" spans="2:16">
      <c r="B21" s="575">
        <v>39233</v>
      </c>
      <c r="C21" s="577">
        <v>1530.62</v>
      </c>
      <c r="D21" s="577">
        <v>6621.4</v>
      </c>
      <c r="E21" s="577">
        <v>17875.75</v>
      </c>
      <c r="F21" s="577">
        <v>7883.04</v>
      </c>
      <c r="G21" s="577">
        <v>1780.33</v>
      </c>
      <c r="H21" s="577">
        <v>1616.8710000000001</v>
      </c>
      <c r="I21" s="577">
        <v>1014.78</v>
      </c>
      <c r="J21" s="28"/>
      <c r="K21" s="28"/>
      <c r="L21" s="28"/>
      <c r="M21" s="28"/>
      <c r="N21" s="28"/>
      <c r="O21" s="28"/>
      <c r="P21" s="28"/>
    </row>
    <row r="22" spans="2:16">
      <c r="B22" s="575">
        <v>39262</v>
      </c>
      <c r="C22" s="577">
        <v>1503.35</v>
      </c>
      <c r="D22" s="577">
        <v>6607.9</v>
      </c>
      <c r="E22" s="577">
        <v>18138.36</v>
      </c>
      <c r="F22" s="577">
        <v>8007.32</v>
      </c>
      <c r="G22" s="577">
        <v>1897.7</v>
      </c>
      <c r="H22" s="577">
        <v>1602.36</v>
      </c>
      <c r="I22" s="577">
        <v>1059.69</v>
      </c>
      <c r="J22" s="28"/>
      <c r="K22" s="79" t="s">
        <v>1453</v>
      </c>
      <c r="L22" s="28"/>
      <c r="M22" s="28"/>
      <c r="N22" s="28"/>
      <c r="O22" s="28"/>
      <c r="P22" s="28"/>
    </row>
    <row r="23" spans="2:16">
      <c r="B23" s="575">
        <v>39294</v>
      </c>
      <c r="C23" s="577">
        <v>1455.27</v>
      </c>
      <c r="D23" s="577">
        <v>6360.1</v>
      </c>
      <c r="E23" s="577">
        <v>17248.89</v>
      </c>
      <c r="F23" s="577">
        <v>7584.14</v>
      </c>
      <c r="G23" s="577">
        <v>1993.96</v>
      </c>
      <c r="H23" s="577">
        <v>1565.8109999999999</v>
      </c>
      <c r="I23" s="577">
        <v>1112.77</v>
      </c>
      <c r="J23" s="28"/>
      <c r="K23" s="28"/>
      <c r="L23" s="28"/>
      <c r="M23" s="28"/>
      <c r="N23" s="28"/>
      <c r="O23" s="28"/>
      <c r="P23" s="28"/>
    </row>
    <row r="24" spans="2:16">
      <c r="B24" s="575">
        <v>39325</v>
      </c>
      <c r="C24" s="577">
        <v>1473.99</v>
      </c>
      <c r="D24" s="577">
        <v>6303.3</v>
      </c>
      <c r="E24" s="577">
        <v>16569.09</v>
      </c>
      <c r="F24" s="577">
        <v>7638.17</v>
      </c>
      <c r="G24" s="577">
        <v>1919.89</v>
      </c>
      <c r="H24" s="577">
        <v>1561.585</v>
      </c>
      <c r="I24" s="577">
        <v>1086.98</v>
      </c>
      <c r="J24" s="28"/>
      <c r="K24" s="28"/>
      <c r="L24" s="28"/>
      <c r="M24" s="28"/>
      <c r="N24" s="28"/>
      <c r="O24" s="28"/>
      <c r="P24" s="28"/>
    </row>
    <row r="25" spans="2:16">
      <c r="B25" s="575">
        <v>39353</v>
      </c>
      <c r="C25" s="577">
        <v>1526.75</v>
      </c>
      <c r="D25" s="577">
        <v>6466.8</v>
      </c>
      <c r="E25" s="577">
        <v>16785.689999999999</v>
      </c>
      <c r="F25" s="577">
        <v>7861.51</v>
      </c>
      <c r="G25" s="577">
        <v>2071.8000000000002</v>
      </c>
      <c r="H25" s="577">
        <v>1633.576</v>
      </c>
      <c r="I25" s="577">
        <v>1204.9000000000001</v>
      </c>
      <c r="J25" s="28"/>
      <c r="K25" s="28"/>
      <c r="L25" s="28"/>
      <c r="M25" s="28"/>
      <c r="N25" s="28"/>
      <c r="O25" s="28"/>
      <c r="P25" s="28"/>
    </row>
    <row r="26" spans="2:16" ht="13.5" thickBot="1">
      <c r="B26" s="576">
        <v>39386</v>
      </c>
      <c r="C26" s="578">
        <v>1549.38</v>
      </c>
      <c r="D26" s="578">
        <v>6721.6</v>
      </c>
      <c r="E26" s="578">
        <v>16737.63</v>
      </c>
      <c r="F26" s="578">
        <v>8019.22</v>
      </c>
      <c r="G26" s="578">
        <v>2223.06</v>
      </c>
      <c r="H26" s="578">
        <v>1682.3510000000001</v>
      </c>
      <c r="I26" s="578">
        <v>1337.63</v>
      </c>
      <c r="J26" s="28"/>
      <c r="K26" s="28"/>
      <c r="L26" s="28"/>
      <c r="M26" s="28"/>
      <c r="N26" s="28"/>
      <c r="O26" s="28"/>
      <c r="P26" s="28"/>
    </row>
    <row r="28" spans="2:16">
      <c r="B28" s="556" t="s">
        <v>737</v>
      </c>
      <c r="E28" s="25"/>
    </row>
    <row r="29" spans="2:16">
      <c r="B29" s="1"/>
    </row>
  </sheetData>
  <phoneticPr fontId="9" type="noConversion"/>
  <hyperlinks>
    <hyperlink ref="B28" location="Contents!B14" display="to contents"/>
  </hyperlinks>
  <pageMargins left="0.75" right="0.75" top="1" bottom="1" header="0.5" footer="0.5"/>
  <headerFooter alignWithMargins="0"/>
  <drawing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5"/>
  <sheetViews>
    <sheetView topLeftCell="A10" zoomScale="110" workbookViewId="0">
      <selection activeCell="B25" sqref="B25"/>
    </sheetView>
  </sheetViews>
  <sheetFormatPr defaultRowHeight="11.25"/>
  <cols>
    <col min="1" max="1" width="16.6640625" style="1035" customWidth="1"/>
    <col min="2" max="2" width="46.83203125" style="1035" customWidth="1"/>
    <col min="3" max="8" width="12.33203125" style="1036" customWidth="1"/>
    <col min="9" max="16384" width="9.33203125" style="1035"/>
  </cols>
  <sheetData>
    <row r="2" spans="1:9" ht="12.75">
      <c r="A2" s="1035" t="s">
        <v>718</v>
      </c>
      <c r="B2" s="42" t="s">
        <v>955</v>
      </c>
    </row>
    <row r="3" spans="1:9" ht="12" thickBot="1">
      <c r="B3" s="1138"/>
      <c r="C3" s="1138"/>
      <c r="D3" s="1138"/>
      <c r="E3" s="1138"/>
      <c r="F3" s="1138"/>
      <c r="G3" s="1138"/>
      <c r="H3" s="1138"/>
    </row>
    <row r="4" spans="1:9" ht="21.75" thickBot="1">
      <c r="B4" s="1047"/>
      <c r="C4" s="1050">
        <v>2002</v>
      </c>
      <c r="D4" s="1054">
        <v>2003</v>
      </c>
      <c r="E4" s="1050">
        <v>2004</v>
      </c>
      <c r="F4" s="1054">
        <v>2005</v>
      </c>
      <c r="G4" s="1050">
        <v>2006</v>
      </c>
      <c r="H4" s="1059" t="s">
        <v>2152</v>
      </c>
    </row>
    <row r="5" spans="1:9" ht="12" thickBot="1">
      <c r="B5" s="946" t="s">
        <v>936</v>
      </c>
      <c r="C5" s="947">
        <v>58.7</v>
      </c>
      <c r="D5" s="1055">
        <v>86</v>
      </c>
      <c r="E5" s="947">
        <v>115.5</v>
      </c>
      <c r="F5" s="1055">
        <v>201</v>
      </c>
      <c r="G5" s="947">
        <v>372.6</v>
      </c>
      <c r="H5" s="948">
        <v>573.29999999999995</v>
      </c>
    </row>
    <row r="6" spans="1:9" ht="12" thickBot="1">
      <c r="B6" s="942" t="s">
        <v>45</v>
      </c>
      <c r="C6" s="1051">
        <v>0.52300000000000002</v>
      </c>
      <c r="D6" s="1056">
        <v>0.46600000000000003</v>
      </c>
      <c r="E6" s="1051">
        <v>0.34200000000000003</v>
      </c>
      <c r="F6" s="1056">
        <v>0.74099999999999999</v>
      </c>
      <c r="G6" s="1051">
        <v>0.85299999999999998</v>
      </c>
      <c r="H6" s="1060">
        <v>0.624</v>
      </c>
    </row>
    <row r="7" spans="1:9" ht="21.75" thickBot="1">
      <c r="B7" s="1048" t="s">
        <v>944</v>
      </c>
      <c r="C7" s="947">
        <v>49.2</v>
      </c>
      <c r="D7" s="1055">
        <v>67.099999999999994</v>
      </c>
      <c r="E7" s="947">
        <v>83.4</v>
      </c>
      <c r="F7" s="1055">
        <v>143</v>
      </c>
      <c r="G7" s="947">
        <v>350.5</v>
      </c>
      <c r="H7" s="948">
        <v>589.9</v>
      </c>
    </row>
    <row r="8" spans="1:9" ht="23.25" thickBot="1">
      <c r="B8" s="942" t="s">
        <v>43</v>
      </c>
      <c r="C8" s="1051">
        <v>9.6000000000000002E-2</v>
      </c>
      <c r="D8" s="1056">
        <v>0.36199999999999999</v>
      </c>
      <c r="E8" s="1051">
        <v>0.24299999999999999</v>
      </c>
      <c r="F8" s="1056">
        <v>0.71499999999999997</v>
      </c>
      <c r="G8" s="1051" t="s">
        <v>46</v>
      </c>
      <c r="H8" s="1060">
        <v>0.79300000000000004</v>
      </c>
      <c r="I8" s="1037"/>
    </row>
    <row r="9" spans="1:9" ht="23.25" thickBot="1">
      <c r="B9" s="942" t="s">
        <v>937</v>
      </c>
      <c r="C9" s="1052">
        <v>0.83899999999999997</v>
      </c>
      <c r="D9" s="1057">
        <v>0.77900000000000003</v>
      </c>
      <c r="E9" s="1052">
        <v>0.72199999999999998</v>
      </c>
      <c r="F9" s="1057">
        <v>0.71099999999999997</v>
      </c>
      <c r="G9" s="1052">
        <v>0.94099999999999995</v>
      </c>
      <c r="H9" s="1061">
        <v>1.0289999999999999</v>
      </c>
      <c r="I9" s="1034"/>
    </row>
    <row r="10" spans="1:9" ht="12" thickBot="1">
      <c r="B10" s="1046" t="s">
        <v>1851</v>
      </c>
      <c r="C10" s="1053">
        <v>0.93</v>
      </c>
      <c r="D10" s="1058">
        <v>0.82</v>
      </c>
      <c r="E10" s="1053">
        <v>0.74</v>
      </c>
      <c r="F10" s="1058">
        <v>0.78</v>
      </c>
      <c r="G10" s="1053">
        <v>1.04</v>
      </c>
      <c r="H10" s="1062">
        <v>1.17</v>
      </c>
    </row>
    <row r="11" spans="1:9" ht="12" thickBot="1">
      <c r="B11" s="1049" t="s">
        <v>1852</v>
      </c>
      <c r="C11" s="947">
        <v>1.21</v>
      </c>
      <c r="D11" s="1055">
        <v>1.3</v>
      </c>
      <c r="E11" s="947">
        <v>1.42</v>
      </c>
      <c r="F11" s="1055">
        <v>1.43</v>
      </c>
      <c r="G11" s="947">
        <v>1.07</v>
      </c>
      <c r="H11" s="948">
        <v>0.98</v>
      </c>
    </row>
    <row r="12" spans="1:9" ht="12" thickBot="1">
      <c r="B12" s="1134" t="s">
        <v>1853</v>
      </c>
      <c r="C12" s="1135"/>
      <c r="D12" s="1135"/>
      <c r="E12" s="1135"/>
      <c r="F12" s="1135"/>
      <c r="G12" s="1135"/>
      <c r="H12" s="1136"/>
    </row>
    <row r="13" spans="1:9" ht="12" thickBot="1">
      <c r="B13" s="942" t="s">
        <v>938</v>
      </c>
      <c r="C13" s="1063">
        <v>239</v>
      </c>
      <c r="D13" s="1065">
        <v>163</v>
      </c>
      <c r="E13" s="1068">
        <v>2185</v>
      </c>
      <c r="F13" s="1065">
        <v>27</v>
      </c>
      <c r="G13" s="1063">
        <v>39</v>
      </c>
      <c r="H13" s="1069">
        <v>18</v>
      </c>
    </row>
    <row r="14" spans="1:9" ht="12" thickBot="1">
      <c r="B14" s="942" t="s">
        <v>939</v>
      </c>
      <c r="C14" s="1064">
        <v>133890.1</v>
      </c>
      <c r="D14" s="1066">
        <v>18206.400000000001</v>
      </c>
      <c r="E14" s="1064">
        <v>8995.1</v>
      </c>
      <c r="F14" s="1037">
        <v>716.6</v>
      </c>
      <c r="G14" s="1064">
        <v>48088.6</v>
      </c>
      <c r="H14" s="1070">
        <v>71585.600000000006</v>
      </c>
    </row>
    <row r="15" spans="1:9" ht="22.5" thickBot="1">
      <c r="B15" s="946" t="s">
        <v>940</v>
      </c>
      <c r="C15" s="947">
        <v>20</v>
      </c>
      <c r="D15" s="1055">
        <v>27</v>
      </c>
      <c r="E15" s="947">
        <v>12</v>
      </c>
      <c r="F15" s="1055">
        <v>8</v>
      </c>
      <c r="G15" s="947">
        <v>12</v>
      </c>
      <c r="H15" s="948">
        <v>7</v>
      </c>
    </row>
    <row r="16" spans="1:9" ht="22.5" thickBot="1">
      <c r="B16" s="946" t="s">
        <v>1854</v>
      </c>
      <c r="C16" s="956">
        <v>48</v>
      </c>
      <c r="D16" s="1067">
        <v>33</v>
      </c>
      <c r="E16" s="956">
        <v>27</v>
      </c>
      <c r="F16" s="1067">
        <v>9</v>
      </c>
      <c r="G16" s="956">
        <v>17</v>
      </c>
      <c r="H16" s="944">
        <v>16</v>
      </c>
    </row>
    <row r="17" spans="2:8">
      <c r="B17" s="1034" t="s">
        <v>34</v>
      </c>
    </row>
    <row r="20" spans="2:8" ht="12">
      <c r="B20" s="1038" t="s">
        <v>951</v>
      </c>
    </row>
    <row r="21" spans="2:8">
      <c r="B21" s="1039" t="s">
        <v>952</v>
      </c>
    </row>
    <row r="22" spans="2:8">
      <c r="B22" s="1039" t="s">
        <v>953</v>
      </c>
    </row>
    <row r="23" spans="2:8">
      <c r="B23" s="1137"/>
      <c r="C23" s="1137"/>
      <c r="D23" s="1137"/>
      <c r="E23" s="1137"/>
      <c r="F23" s="1137"/>
      <c r="G23" s="1137"/>
      <c r="H23" s="1137"/>
    </row>
    <row r="24" spans="2:8" ht="12">
      <c r="B24" s="543" t="s">
        <v>1723</v>
      </c>
    </row>
    <row r="25" spans="2:8" s="531" customFormat="1" ht="12.75">
      <c r="B25" s="556" t="s">
        <v>737</v>
      </c>
      <c r="C25" s="1040"/>
      <c r="D25" s="1040"/>
      <c r="E25" s="1040"/>
      <c r="F25" s="1040"/>
      <c r="G25" s="1040"/>
      <c r="H25" s="1040"/>
    </row>
  </sheetData>
  <mergeCells count="3">
    <mergeCell ref="B12:H12"/>
    <mergeCell ref="B23:H23"/>
    <mergeCell ref="B3:H3"/>
  </mergeCells>
  <phoneticPr fontId="56" type="noConversion"/>
  <hyperlinks>
    <hyperlink ref="B25" location="Contents!B143" display="to contents"/>
  </hyperlinks>
  <pageMargins left="0.75" right="0.75" top="1" bottom="1" header="0.5" footer="0.5"/>
  <pageSetup paperSize="9" orientation="portrait" verticalDpi="0" r:id="rId1"/>
  <headerFooter alignWithMargins="0"/>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9"/>
  <sheetViews>
    <sheetView workbookViewId="0">
      <selection activeCell="B19" sqref="B19"/>
    </sheetView>
  </sheetViews>
  <sheetFormatPr defaultRowHeight="12.75"/>
  <cols>
    <col min="1" max="1" width="16.6640625" style="531" customWidth="1"/>
    <col min="2" max="2" width="37.5" style="531" customWidth="1"/>
    <col min="3" max="8" width="12.33203125" style="531" customWidth="1"/>
    <col min="9" max="16384" width="9.33203125" style="531"/>
  </cols>
  <sheetData>
    <row r="2" spans="1:8">
      <c r="A2" s="531" t="s">
        <v>718</v>
      </c>
      <c r="B2" s="42" t="s">
        <v>956</v>
      </c>
    </row>
    <row r="3" spans="1:8" ht="13.5" thickBot="1">
      <c r="B3" s="1130"/>
      <c r="C3" s="1130"/>
      <c r="D3" s="1130"/>
      <c r="E3" s="1130"/>
      <c r="F3" s="1130"/>
      <c r="G3" s="1130"/>
      <c r="H3" s="1130"/>
    </row>
    <row r="4" spans="1:8" ht="21.75" thickBot="1">
      <c r="B4" s="951"/>
      <c r="C4" s="952">
        <v>2002</v>
      </c>
      <c r="D4" s="952">
        <v>2003</v>
      </c>
      <c r="E4" s="952">
        <v>2004</v>
      </c>
      <c r="F4" s="952">
        <v>2005</v>
      </c>
      <c r="G4" s="952">
        <v>2006</v>
      </c>
      <c r="H4" s="952" t="s">
        <v>2152</v>
      </c>
    </row>
    <row r="5" spans="1:8" ht="21.75" thickBot="1">
      <c r="B5" s="953" t="s">
        <v>945</v>
      </c>
      <c r="C5" s="944">
        <v>2.7</v>
      </c>
      <c r="D5" s="944">
        <v>3.3</v>
      </c>
      <c r="E5" s="944">
        <v>3.7</v>
      </c>
      <c r="F5" s="944">
        <v>5.8</v>
      </c>
      <c r="G5" s="944">
        <v>7.8</v>
      </c>
      <c r="H5" s="944">
        <v>9</v>
      </c>
    </row>
    <row r="6" spans="1:8" ht="13.5" thickBot="1">
      <c r="B6" s="954" t="s">
        <v>43</v>
      </c>
      <c r="C6" s="955">
        <v>0.19600000000000001</v>
      </c>
      <c r="D6" s="955">
        <v>0.218</v>
      </c>
      <c r="E6" s="955">
        <v>0.14499999999999999</v>
      </c>
      <c r="F6" s="955">
        <v>0.54800000000000004</v>
      </c>
      <c r="G6" s="955">
        <v>0.33900000000000002</v>
      </c>
      <c r="H6" s="955">
        <v>0.214</v>
      </c>
    </row>
    <row r="7" spans="1:8" ht="29.25" customHeight="1" thickBot="1">
      <c r="B7" s="953" t="s">
        <v>946</v>
      </c>
      <c r="C7" s="944">
        <v>0.77</v>
      </c>
      <c r="D7" s="944">
        <v>0.91</v>
      </c>
      <c r="E7" s="944">
        <v>0.98</v>
      </c>
      <c r="F7" s="944">
        <v>1.24</v>
      </c>
      <c r="G7" s="944">
        <v>1.72</v>
      </c>
      <c r="H7" s="944">
        <v>2.21</v>
      </c>
    </row>
    <row r="8" spans="1:8" ht="14.25" customHeight="1" thickBot="1">
      <c r="B8" s="954" t="s">
        <v>947</v>
      </c>
      <c r="C8" s="955">
        <v>0.114</v>
      </c>
      <c r="D8" s="955">
        <v>0.17199999999999999</v>
      </c>
      <c r="E8" s="955">
        <v>8.1000000000000003E-2</v>
      </c>
      <c r="F8" s="955">
        <v>0.26600000000000001</v>
      </c>
      <c r="G8" s="955">
        <v>0.38400000000000001</v>
      </c>
      <c r="H8" s="955">
        <v>0.313</v>
      </c>
    </row>
    <row r="9" spans="1:8" ht="23.25" thickBot="1">
      <c r="B9" s="954" t="s">
        <v>948</v>
      </c>
      <c r="C9" s="955">
        <v>1.4E-2</v>
      </c>
      <c r="D9" s="955">
        <v>1.0999999999999999E-2</v>
      </c>
      <c r="E9" s="955">
        <v>8.9999999999999993E-3</v>
      </c>
      <c r="F9" s="955">
        <v>7.0000000000000001E-3</v>
      </c>
      <c r="G9" s="955">
        <v>5.0000000000000001E-3</v>
      </c>
      <c r="H9" s="955">
        <v>4.0000000000000001E-3</v>
      </c>
    </row>
    <row r="10" spans="1:8" ht="12.75" customHeight="1" thickBot="1">
      <c r="B10" s="953" t="s">
        <v>2153</v>
      </c>
      <c r="C10" s="948"/>
      <c r="D10" s="948"/>
      <c r="E10" s="948"/>
      <c r="F10" s="948"/>
      <c r="G10" s="948"/>
      <c r="H10" s="948"/>
    </row>
    <row r="11" spans="1:8" ht="13.5" thickBot="1">
      <c r="B11" s="954" t="s">
        <v>949</v>
      </c>
      <c r="C11" s="941">
        <v>392</v>
      </c>
      <c r="D11" s="941">
        <v>515</v>
      </c>
      <c r="E11" s="941">
        <v>164</v>
      </c>
      <c r="F11" s="941">
        <v>141</v>
      </c>
      <c r="G11" s="941">
        <v>156</v>
      </c>
      <c r="H11" s="941" t="s">
        <v>972</v>
      </c>
    </row>
    <row r="12" spans="1:8" ht="13.5" thickBot="1">
      <c r="B12" s="954" t="s">
        <v>939</v>
      </c>
      <c r="C12" s="941">
        <v>57.9</v>
      </c>
      <c r="D12" s="941">
        <v>107.4</v>
      </c>
      <c r="E12" s="941">
        <v>27.8</v>
      </c>
      <c r="F12" s="941">
        <v>44.9</v>
      </c>
      <c r="G12" s="941">
        <v>83.9</v>
      </c>
      <c r="H12" s="941" t="s">
        <v>972</v>
      </c>
    </row>
    <row r="13" spans="1:8" ht="21.75" thickBot="1">
      <c r="B13" s="953" t="s">
        <v>950</v>
      </c>
      <c r="C13" s="944">
        <v>8</v>
      </c>
      <c r="D13" s="944">
        <v>9</v>
      </c>
      <c r="E13" s="944">
        <v>5</v>
      </c>
      <c r="F13" s="944">
        <v>4</v>
      </c>
      <c r="G13" s="944">
        <v>1</v>
      </c>
      <c r="H13" s="944" t="s">
        <v>972</v>
      </c>
    </row>
    <row r="14" spans="1:8" ht="21.75" thickBot="1">
      <c r="B14" s="953" t="s">
        <v>1855</v>
      </c>
      <c r="C14" s="947">
        <v>16</v>
      </c>
      <c r="D14" s="944">
        <v>10</v>
      </c>
      <c r="E14" s="944">
        <v>5</v>
      </c>
      <c r="F14" s="944">
        <v>4</v>
      </c>
      <c r="G14" s="944">
        <v>1</v>
      </c>
      <c r="H14" s="944" t="s">
        <v>972</v>
      </c>
    </row>
    <row r="15" spans="1:8">
      <c r="B15" s="1034" t="s">
        <v>34</v>
      </c>
      <c r="C15" s="555"/>
      <c r="D15" s="555"/>
      <c r="E15" s="555"/>
      <c r="F15" s="555"/>
      <c r="G15" s="555"/>
      <c r="H15" s="555"/>
    </row>
    <row r="17" spans="2:2">
      <c r="B17" s="543" t="s">
        <v>1723</v>
      </c>
    </row>
    <row r="19" spans="2:2">
      <c r="B19" s="556" t="s">
        <v>737</v>
      </c>
    </row>
  </sheetData>
  <mergeCells count="1">
    <mergeCell ref="B3:H3"/>
  </mergeCells>
  <phoneticPr fontId="56" type="noConversion"/>
  <hyperlinks>
    <hyperlink ref="B19" location="Contents!B144" display="to contents"/>
  </hyperlinks>
  <pageMargins left="0.75" right="0.75" top="1" bottom="1" header="0.5" footer="0.5"/>
  <pageSetup paperSize="9" orientation="portrait"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9"/>
  <dimension ref="A2:H42"/>
  <sheetViews>
    <sheetView topLeftCell="A13" workbookViewId="0">
      <selection activeCell="H22" sqref="H22"/>
    </sheetView>
  </sheetViews>
  <sheetFormatPr defaultRowHeight="12.75"/>
  <cols>
    <col min="1" max="1" width="10.33203125" bestFit="1" customWidth="1"/>
    <col min="2" max="2" width="10.1640625" bestFit="1" customWidth="1"/>
    <col min="3" max="3" width="6.1640625" style="44" bestFit="1" customWidth="1"/>
    <col min="4" max="4" width="12.1640625" style="44" customWidth="1"/>
    <col min="5" max="5" width="8.33203125" style="44" bestFit="1" customWidth="1"/>
    <col min="6" max="6" width="10.33203125" style="44" bestFit="1" customWidth="1"/>
  </cols>
  <sheetData>
    <row r="2" spans="1:8">
      <c r="A2" t="s">
        <v>1303</v>
      </c>
      <c r="B2" s="26" t="s">
        <v>2327</v>
      </c>
      <c r="H2" s="26" t="s">
        <v>2327</v>
      </c>
    </row>
    <row r="3" spans="1:8" ht="13.5" thickBot="1"/>
    <row r="4" spans="1:8" ht="13.5" thickBot="1">
      <c r="B4" s="654" t="s">
        <v>1304</v>
      </c>
      <c r="C4" s="654" t="s">
        <v>647</v>
      </c>
      <c r="D4" s="654" t="s">
        <v>1457</v>
      </c>
      <c r="E4" s="654" t="s">
        <v>649</v>
      </c>
      <c r="F4" s="654" t="s">
        <v>1458</v>
      </c>
    </row>
    <row r="5" spans="1:8">
      <c r="B5" s="640">
        <v>38352</v>
      </c>
      <c r="C5" s="641">
        <v>4.218</v>
      </c>
      <c r="D5" s="641">
        <v>4.5369999999999999</v>
      </c>
      <c r="E5" s="641">
        <v>1.4410000000000001</v>
      </c>
      <c r="F5" s="641">
        <v>3.6819999999999999</v>
      </c>
    </row>
    <row r="6" spans="1:8">
      <c r="B6" s="571">
        <v>38383</v>
      </c>
      <c r="C6" s="573">
        <v>4.1280000000000001</v>
      </c>
      <c r="D6" s="573">
        <v>4.6059999999999999</v>
      </c>
      <c r="E6" s="573">
        <v>1.33</v>
      </c>
      <c r="F6" s="573">
        <v>3.5419999999999998</v>
      </c>
    </row>
    <row r="7" spans="1:8">
      <c r="B7" s="571">
        <v>38411</v>
      </c>
      <c r="C7" s="573">
        <v>4.3769999999999998</v>
      </c>
      <c r="D7" s="573">
        <v>4.7359999999999998</v>
      </c>
      <c r="E7" s="573">
        <v>1.4750000000000001</v>
      </c>
      <c r="F7" s="573">
        <v>3.7029999999999998</v>
      </c>
    </row>
    <row r="8" spans="1:8">
      <c r="B8" s="571">
        <v>38442</v>
      </c>
      <c r="C8" s="573">
        <v>4.4809999999999999</v>
      </c>
      <c r="D8" s="573">
        <v>4.6989999999999998</v>
      </c>
      <c r="E8" s="573">
        <v>1.33</v>
      </c>
      <c r="F8" s="573">
        <v>3.62</v>
      </c>
    </row>
    <row r="9" spans="1:8">
      <c r="B9" s="571">
        <v>38471</v>
      </c>
      <c r="C9" s="573">
        <v>4.1980000000000004</v>
      </c>
      <c r="D9" s="573">
        <v>4.5309999999999997</v>
      </c>
      <c r="E9" s="573">
        <v>1.244</v>
      </c>
      <c r="F9" s="573">
        <v>3.3879999999999999</v>
      </c>
    </row>
    <row r="10" spans="1:8">
      <c r="B10" s="571">
        <v>38503</v>
      </c>
      <c r="C10" s="573">
        <v>3.9809999999999999</v>
      </c>
      <c r="D10" s="573">
        <v>4.3150000000000004</v>
      </c>
      <c r="E10" s="573">
        <v>1.2490000000000001</v>
      </c>
      <c r="F10" s="573">
        <v>3.2690000000000001</v>
      </c>
    </row>
    <row r="11" spans="1:8">
      <c r="B11" s="571">
        <v>38533</v>
      </c>
      <c r="C11" s="573">
        <v>3.9130000000000003</v>
      </c>
      <c r="D11" s="573">
        <v>4.173</v>
      </c>
      <c r="E11" s="573">
        <v>1.1739999999999999</v>
      </c>
      <c r="F11" s="573">
        <v>3.1269999999999998</v>
      </c>
    </row>
    <row r="12" spans="1:8">
      <c r="B12" s="571">
        <v>38562</v>
      </c>
      <c r="C12" s="573">
        <v>4.2759999999999998</v>
      </c>
      <c r="D12" s="573">
        <v>4.3150000000000004</v>
      </c>
      <c r="E12" s="573">
        <v>1.3129999999999999</v>
      </c>
      <c r="F12" s="573">
        <v>3.2429999999999999</v>
      </c>
    </row>
    <row r="13" spans="1:8">
      <c r="B13" s="571">
        <v>38595</v>
      </c>
      <c r="C13" s="573">
        <v>4.0140000000000002</v>
      </c>
      <c r="D13" s="573">
        <v>4.1589999999999998</v>
      </c>
      <c r="E13" s="573">
        <v>1.349</v>
      </c>
      <c r="F13" s="573">
        <v>3.1</v>
      </c>
    </row>
    <row r="14" spans="1:8">
      <c r="B14" s="571">
        <v>38625</v>
      </c>
      <c r="C14" s="573">
        <v>4.3239999999999998</v>
      </c>
      <c r="D14" s="573">
        <v>4.2869999999999999</v>
      </c>
      <c r="E14" s="573">
        <v>1.484</v>
      </c>
      <c r="F14" s="573">
        <v>3.1390000000000002</v>
      </c>
    </row>
    <row r="15" spans="1:8">
      <c r="B15" s="571">
        <v>38656</v>
      </c>
      <c r="C15" s="573">
        <v>4.5510000000000002</v>
      </c>
      <c r="D15" s="573">
        <v>4.335</v>
      </c>
      <c r="E15" s="573">
        <v>1.554</v>
      </c>
      <c r="F15" s="573">
        <v>3.403</v>
      </c>
    </row>
    <row r="16" spans="1:8">
      <c r="B16" s="571">
        <v>38686</v>
      </c>
      <c r="C16" s="573">
        <v>4.484</v>
      </c>
      <c r="D16" s="573">
        <v>4.2309999999999999</v>
      </c>
      <c r="E16" s="573">
        <v>1.44</v>
      </c>
      <c r="F16" s="573">
        <v>3.456</v>
      </c>
    </row>
    <row r="17" spans="2:8">
      <c r="B17" s="571">
        <v>38716</v>
      </c>
      <c r="C17" s="573">
        <v>4.391</v>
      </c>
      <c r="D17" s="573">
        <v>4.0999999999999996</v>
      </c>
      <c r="E17" s="573">
        <v>1.48</v>
      </c>
      <c r="F17" s="573">
        <v>3.3090000000000002</v>
      </c>
    </row>
    <row r="18" spans="2:8">
      <c r="B18" s="571">
        <v>38748</v>
      </c>
      <c r="C18" s="573">
        <v>4.5149999999999997</v>
      </c>
      <c r="D18" s="573">
        <v>4.1500000000000004</v>
      </c>
      <c r="E18" s="573">
        <v>1.57</v>
      </c>
      <c r="F18" s="573">
        <v>3.468</v>
      </c>
    </row>
    <row r="19" spans="2:8">
      <c r="B19" s="571">
        <v>38776</v>
      </c>
      <c r="C19" s="573">
        <v>4.5510000000000002</v>
      </c>
      <c r="D19" s="573">
        <v>4.1900000000000004</v>
      </c>
      <c r="E19" s="573">
        <v>1.595</v>
      </c>
      <c r="F19" s="573">
        <v>3.49</v>
      </c>
    </row>
    <row r="20" spans="2:8">
      <c r="B20" s="571">
        <v>38807</v>
      </c>
      <c r="C20" s="573">
        <v>4.8469999999999995</v>
      </c>
      <c r="D20" s="573">
        <v>4.3979999999999997</v>
      </c>
      <c r="E20" s="573">
        <v>1.78</v>
      </c>
      <c r="F20" s="573">
        <v>3.7720000000000002</v>
      </c>
      <c r="H20" s="79" t="s">
        <v>1453</v>
      </c>
    </row>
    <row r="21" spans="2:8">
      <c r="B21" s="571">
        <v>38835</v>
      </c>
      <c r="C21" s="573">
        <v>5.05</v>
      </c>
      <c r="D21" s="573">
        <v>4.6349999999999998</v>
      </c>
      <c r="E21" s="573">
        <v>1.93</v>
      </c>
      <c r="F21" s="573">
        <v>3.9529999999999998</v>
      </c>
    </row>
    <row r="22" spans="2:8">
      <c r="B22" s="571">
        <v>38868</v>
      </c>
      <c r="C22" s="573">
        <v>5.1189999999999998</v>
      </c>
      <c r="D22" s="573">
        <v>4.5910000000000002</v>
      </c>
      <c r="E22" s="573">
        <v>1.84</v>
      </c>
      <c r="F22" s="573">
        <v>3.9820000000000002</v>
      </c>
      <c r="H22" s="556" t="s">
        <v>737</v>
      </c>
    </row>
    <row r="23" spans="2:8">
      <c r="B23" s="571">
        <v>38898</v>
      </c>
      <c r="C23" s="573">
        <v>5.1360000000000001</v>
      </c>
      <c r="D23" s="573">
        <v>4.71</v>
      </c>
      <c r="E23" s="573">
        <v>1.93</v>
      </c>
      <c r="F23" s="573">
        <v>4.0709999999999997</v>
      </c>
    </row>
    <row r="24" spans="2:8">
      <c r="B24" s="571">
        <v>38929</v>
      </c>
      <c r="C24" s="573">
        <v>4.9790000000000001</v>
      </c>
      <c r="D24" s="573">
        <v>4.6050000000000004</v>
      </c>
      <c r="E24" s="573">
        <v>1.929</v>
      </c>
      <c r="F24" s="573">
        <v>3.9210000000000003</v>
      </c>
    </row>
    <row r="25" spans="2:8">
      <c r="B25" s="571">
        <v>38960</v>
      </c>
      <c r="C25" s="573">
        <v>4.726</v>
      </c>
      <c r="D25" s="573">
        <v>4.516</v>
      </c>
      <c r="E25" s="573">
        <v>1.63</v>
      </c>
      <c r="F25" s="573">
        <v>3.76</v>
      </c>
    </row>
    <row r="26" spans="2:8">
      <c r="B26" s="571">
        <v>38989</v>
      </c>
      <c r="C26" s="573">
        <v>4.6280000000000001</v>
      </c>
      <c r="D26" s="573">
        <v>4.5229999999999997</v>
      </c>
      <c r="E26" s="573">
        <v>1.675</v>
      </c>
      <c r="F26" s="573">
        <v>3.7090000000000001</v>
      </c>
    </row>
    <row r="27" spans="2:8">
      <c r="B27" s="571">
        <v>39021</v>
      </c>
      <c r="C27" s="573">
        <v>4.5979999999999999</v>
      </c>
      <c r="D27" s="573">
        <v>4.5110000000000001</v>
      </c>
      <c r="E27" s="573">
        <v>1.72</v>
      </c>
      <c r="F27" s="573">
        <v>3.7410000000000001</v>
      </c>
    </row>
    <row r="28" spans="2:8">
      <c r="B28" s="571">
        <v>39051</v>
      </c>
      <c r="C28" s="573">
        <v>4.4580000000000002</v>
      </c>
      <c r="D28" s="573">
        <v>4.5129999999999999</v>
      </c>
      <c r="E28" s="573">
        <v>1.655</v>
      </c>
      <c r="F28" s="573">
        <v>3.6949999999999998</v>
      </c>
    </row>
    <row r="29" spans="2:8">
      <c r="B29" s="571">
        <v>39080</v>
      </c>
      <c r="C29" s="573">
        <v>4.702</v>
      </c>
      <c r="D29" s="573">
        <v>4.7409999999999997</v>
      </c>
      <c r="E29" s="573">
        <v>1.6850000000000001</v>
      </c>
      <c r="F29" s="573">
        <v>3.948</v>
      </c>
    </row>
    <row r="30" spans="2:8">
      <c r="B30" s="571">
        <v>39113</v>
      </c>
      <c r="C30" s="573">
        <v>4.8079999999999998</v>
      </c>
      <c r="D30" s="573">
        <v>4.976</v>
      </c>
      <c r="E30" s="573">
        <v>1.704</v>
      </c>
      <c r="F30" s="573">
        <v>4.0999999999999996</v>
      </c>
    </row>
    <row r="31" spans="2:8">
      <c r="B31" s="571">
        <v>39141</v>
      </c>
      <c r="C31" s="573">
        <v>4.5659999999999998</v>
      </c>
      <c r="D31" s="573">
        <v>4.7969999999999997</v>
      </c>
      <c r="E31" s="573">
        <v>1.6360000000000001</v>
      </c>
      <c r="F31" s="573">
        <v>3.9569999999999999</v>
      </c>
    </row>
    <row r="32" spans="2:8">
      <c r="B32" s="571">
        <v>39171</v>
      </c>
      <c r="C32" s="573">
        <v>4.6440000000000001</v>
      </c>
      <c r="D32" s="573">
        <v>4.9690000000000003</v>
      </c>
      <c r="E32" s="573">
        <v>1.659</v>
      </c>
      <c r="F32" s="573">
        <v>4.0570000000000004</v>
      </c>
    </row>
    <row r="33" spans="2:6">
      <c r="B33" s="571">
        <v>39202</v>
      </c>
      <c r="C33" s="573">
        <v>4.6219999999999999</v>
      </c>
      <c r="D33" s="573">
        <v>5.0430000000000001</v>
      </c>
      <c r="E33" s="573">
        <v>1.66</v>
      </c>
      <c r="F33" s="573">
        <v>4.1539999999999999</v>
      </c>
    </row>
    <row r="34" spans="2:6">
      <c r="B34" s="571">
        <v>39233</v>
      </c>
      <c r="C34" s="573">
        <v>4.8879999999999999</v>
      </c>
      <c r="D34" s="573">
        <v>5.2549999999999999</v>
      </c>
      <c r="E34" s="573">
        <v>1.7530000000000001</v>
      </c>
      <c r="F34" s="573">
        <v>4.4219999999999997</v>
      </c>
    </row>
    <row r="35" spans="2:6">
      <c r="B35" s="571">
        <v>39262</v>
      </c>
      <c r="C35" s="573">
        <v>5.024</v>
      </c>
      <c r="D35" s="573">
        <v>5.4630000000000001</v>
      </c>
      <c r="E35" s="573">
        <v>1.879</v>
      </c>
      <c r="F35" s="573">
        <v>4.5739999999999998</v>
      </c>
    </row>
    <row r="36" spans="2:6">
      <c r="B36" s="571">
        <v>39294</v>
      </c>
      <c r="C36" s="573">
        <v>4.7389999999999999</v>
      </c>
      <c r="D36" s="573">
        <v>5.2089999999999996</v>
      </c>
      <c r="E36" s="573">
        <v>1.8</v>
      </c>
      <c r="F36" s="573">
        <v>4.3469999999999995</v>
      </c>
    </row>
    <row r="37" spans="2:6">
      <c r="B37" s="571">
        <v>39325</v>
      </c>
      <c r="C37" s="573">
        <v>4.5289999999999999</v>
      </c>
      <c r="D37" s="573">
        <v>5.0359999999999996</v>
      </c>
      <c r="E37" s="573">
        <v>1.613</v>
      </c>
      <c r="F37" s="573">
        <v>4.242</v>
      </c>
    </row>
    <row r="38" spans="2:6">
      <c r="B38" s="571">
        <v>39353</v>
      </c>
      <c r="C38" s="573">
        <v>4.5869999999999997</v>
      </c>
      <c r="D38" s="573">
        <v>5.0110000000000001</v>
      </c>
      <c r="E38" s="573">
        <v>1.6850000000000001</v>
      </c>
      <c r="F38" s="573">
        <v>4.3289999999999997</v>
      </c>
    </row>
    <row r="39" spans="2:6" ht="13.5" thickBot="1">
      <c r="B39" s="572">
        <v>39386</v>
      </c>
      <c r="C39" s="574">
        <v>4.4710000000000001</v>
      </c>
      <c r="D39" s="574">
        <v>4.9279999999999999</v>
      </c>
      <c r="E39" s="574">
        <v>1.61</v>
      </c>
      <c r="F39" s="574">
        <v>4.2389999999999999</v>
      </c>
    </row>
    <row r="42" spans="2:6">
      <c r="B42" s="1"/>
    </row>
  </sheetData>
  <phoneticPr fontId="9" type="noConversion"/>
  <hyperlinks>
    <hyperlink ref="H22" location="Contents!B15" display="to contents"/>
  </hyperlinks>
  <pageMargins left="0.75" right="0.75" top="1" bottom="1" header="0.5" footer="0.5"/>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dimension ref="A2:AE695"/>
  <sheetViews>
    <sheetView topLeftCell="A13" workbookViewId="0">
      <selection activeCell="J21" sqref="J21"/>
    </sheetView>
  </sheetViews>
  <sheetFormatPr defaultColWidth="9" defaultRowHeight="12.75"/>
  <cols>
    <col min="1" max="1" width="10.33203125" style="2" bestFit="1" customWidth="1"/>
    <col min="2" max="2" width="11" style="60" customWidth="1"/>
    <col min="3" max="3" width="10.1640625" style="60" customWidth="1"/>
    <col min="4" max="4" width="9.6640625" style="60" customWidth="1"/>
    <col min="5" max="5" width="10.1640625" style="60" customWidth="1"/>
    <col min="6" max="6" width="10.5" style="60" customWidth="1"/>
    <col min="7" max="7" width="10.83203125" style="60" customWidth="1"/>
    <col min="8" max="8" width="12.83203125" style="60" customWidth="1"/>
    <col min="9" max="9" width="9.33203125" customWidth="1"/>
    <col min="10" max="20" width="9" style="2" customWidth="1"/>
    <col min="21" max="31" width="9.33203125" customWidth="1"/>
    <col min="32" max="16384" width="9" style="2"/>
  </cols>
  <sheetData>
    <row r="2" spans="1:10">
      <c r="A2" s="2" t="s">
        <v>1303</v>
      </c>
      <c r="B2" s="42" t="s">
        <v>755</v>
      </c>
      <c r="J2" s="42" t="s">
        <v>755</v>
      </c>
    </row>
    <row r="3" spans="1:10" ht="13.5" thickBot="1">
      <c r="B3" s="41"/>
    </row>
    <row r="4" spans="1:10" ht="26.25" thickBot="1">
      <c r="B4" s="645" t="s">
        <v>1344</v>
      </c>
      <c r="C4" s="646" t="s">
        <v>618</v>
      </c>
      <c r="D4" s="646" t="s">
        <v>619</v>
      </c>
      <c r="E4" s="646" t="s">
        <v>620</v>
      </c>
      <c r="F4" s="646" t="s">
        <v>621</v>
      </c>
      <c r="G4" s="646" t="s">
        <v>622</v>
      </c>
      <c r="H4" s="646" t="s">
        <v>623</v>
      </c>
    </row>
    <row r="5" spans="1:10">
      <c r="B5" s="643" t="s">
        <v>1378</v>
      </c>
      <c r="C5" s="644">
        <v>358</v>
      </c>
      <c r="D5" s="644">
        <v>231</v>
      </c>
      <c r="E5" s="644">
        <v>215</v>
      </c>
      <c r="F5" s="644">
        <v>458</v>
      </c>
      <c r="G5" s="644">
        <v>217</v>
      </c>
      <c r="H5" s="644">
        <v>422</v>
      </c>
    </row>
    <row r="6" spans="1:10">
      <c r="B6" s="568" t="s">
        <v>1379</v>
      </c>
      <c r="C6" s="567">
        <v>359</v>
      </c>
      <c r="D6" s="567">
        <v>218</v>
      </c>
      <c r="E6" s="567">
        <v>211</v>
      </c>
      <c r="F6" s="567">
        <v>447</v>
      </c>
      <c r="G6" s="567">
        <v>211</v>
      </c>
      <c r="H6" s="567">
        <v>429</v>
      </c>
    </row>
    <row r="7" spans="1:10">
      <c r="B7" s="568" t="s">
        <v>1380</v>
      </c>
      <c r="C7" s="567">
        <v>370</v>
      </c>
      <c r="D7" s="567">
        <v>230</v>
      </c>
      <c r="E7" s="567">
        <v>223</v>
      </c>
      <c r="F7" s="567">
        <v>444</v>
      </c>
      <c r="G7" s="567">
        <v>222</v>
      </c>
      <c r="H7" s="567">
        <v>442</v>
      </c>
    </row>
    <row r="8" spans="1:10">
      <c r="B8" s="568" t="s">
        <v>1381</v>
      </c>
      <c r="C8" s="567">
        <v>374</v>
      </c>
      <c r="D8" s="567">
        <v>239</v>
      </c>
      <c r="E8" s="567">
        <v>226</v>
      </c>
      <c r="F8" s="567">
        <v>448</v>
      </c>
      <c r="G8" s="567">
        <v>226</v>
      </c>
      <c r="H8" s="567">
        <v>445</v>
      </c>
    </row>
    <row r="9" spans="1:10">
      <c r="B9" s="568" t="s">
        <v>1382</v>
      </c>
      <c r="C9" s="567">
        <v>370</v>
      </c>
      <c r="D9" s="567">
        <v>237</v>
      </c>
      <c r="E9" s="567">
        <v>220</v>
      </c>
      <c r="F9" s="567">
        <v>443</v>
      </c>
      <c r="G9" s="567">
        <v>220</v>
      </c>
      <c r="H9" s="567">
        <v>443</v>
      </c>
    </row>
    <row r="10" spans="1:10">
      <c r="B10" s="568" t="s">
        <v>1383</v>
      </c>
      <c r="C10" s="567">
        <v>376</v>
      </c>
      <c r="D10" s="567">
        <v>235</v>
      </c>
      <c r="E10" s="567">
        <v>222</v>
      </c>
      <c r="F10" s="567">
        <v>440</v>
      </c>
      <c r="G10" s="567">
        <v>222</v>
      </c>
      <c r="H10" s="567">
        <v>453</v>
      </c>
    </row>
    <row r="11" spans="1:10">
      <c r="B11" s="568" t="s">
        <v>1384</v>
      </c>
      <c r="C11" s="567">
        <v>377</v>
      </c>
      <c r="D11" s="567">
        <v>238</v>
      </c>
      <c r="E11" s="567">
        <v>224</v>
      </c>
      <c r="F11" s="567">
        <v>440</v>
      </c>
      <c r="G11" s="567">
        <v>226</v>
      </c>
      <c r="H11" s="567">
        <v>452</v>
      </c>
    </row>
    <row r="12" spans="1:10">
      <c r="B12" s="568" t="s">
        <v>1385</v>
      </c>
      <c r="C12" s="567">
        <v>369</v>
      </c>
      <c r="D12" s="567">
        <v>231</v>
      </c>
      <c r="E12" s="567">
        <v>216</v>
      </c>
      <c r="F12" s="567">
        <v>438</v>
      </c>
      <c r="G12" s="567">
        <v>220</v>
      </c>
      <c r="H12" s="567">
        <v>443</v>
      </c>
    </row>
    <row r="13" spans="1:10">
      <c r="B13" s="568" t="s">
        <v>1386</v>
      </c>
      <c r="C13" s="567">
        <v>371</v>
      </c>
      <c r="D13" s="567">
        <v>228</v>
      </c>
      <c r="E13" s="567">
        <v>213</v>
      </c>
      <c r="F13" s="567">
        <v>441</v>
      </c>
      <c r="G13" s="567">
        <v>218</v>
      </c>
      <c r="H13" s="567">
        <v>446</v>
      </c>
    </row>
    <row r="14" spans="1:10">
      <c r="B14" s="568" t="s">
        <v>1387</v>
      </c>
      <c r="C14" s="567">
        <v>375</v>
      </c>
      <c r="D14" s="567">
        <v>223</v>
      </c>
      <c r="E14" s="567">
        <v>216</v>
      </c>
      <c r="F14" s="567">
        <v>441</v>
      </c>
      <c r="G14" s="567">
        <v>221</v>
      </c>
      <c r="H14" s="567">
        <v>452</v>
      </c>
    </row>
    <row r="15" spans="1:10">
      <c r="B15" s="568" t="s">
        <v>1388</v>
      </c>
      <c r="C15" s="567">
        <v>383</v>
      </c>
      <c r="D15" s="567">
        <v>234</v>
      </c>
      <c r="E15" s="567">
        <v>226</v>
      </c>
      <c r="F15" s="567">
        <v>444</v>
      </c>
      <c r="G15" s="567">
        <v>229</v>
      </c>
      <c r="H15" s="567">
        <v>460</v>
      </c>
    </row>
    <row r="16" spans="1:10">
      <c r="B16" s="568" t="s">
        <v>1389</v>
      </c>
      <c r="C16" s="567">
        <v>382</v>
      </c>
      <c r="D16" s="567">
        <v>231</v>
      </c>
      <c r="E16" s="567">
        <v>224</v>
      </c>
      <c r="F16" s="567">
        <v>441</v>
      </c>
      <c r="G16" s="567">
        <v>228</v>
      </c>
      <c r="H16" s="567">
        <v>459</v>
      </c>
    </row>
    <row r="17" spans="2:10">
      <c r="B17" s="568" t="s">
        <v>1390</v>
      </c>
      <c r="C17" s="567">
        <v>381</v>
      </c>
      <c r="D17" s="567">
        <v>237</v>
      </c>
      <c r="E17" s="567">
        <v>226</v>
      </c>
      <c r="F17" s="567">
        <v>443</v>
      </c>
      <c r="G17" s="567">
        <v>230</v>
      </c>
      <c r="H17" s="567">
        <v>456</v>
      </c>
    </row>
    <row r="18" spans="2:10">
      <c r="B18" s="568" t="s">
        <v>1391</v>
      </c>
      <c r="C18" s="567">
        <v>378</v>
      </c>
      <c r="D18" s="567">
        <v>223</v>
      </c>
      <c r="E18" s="567">
        <v>221</v>
      </c>
      <c r="F18" s="567">
        <v>447</v>
      </c>
      <c r="G18" s="567">
        <v>226</v>
      </c>
      <c r="H18" s="567">
        <v>452</v>
      </c>
    </row>
    <row r="19" spans="2:10">
      <c r="B19" s="568" t="s">
        <v>1392</v>
      </c>
      <c r="C19" s="567">
        <v>375</v>
      </c>
      <c r="D19" s="567">
        <v>218</v>
      </c>
      <c r="E19" s="567">
        <v>216</v>
      </c>
      <c r="F19" s="567">
        <v>447</v>
      </c>
      <c r="G19" s="567">
        <v>222</v>
      </c>
      <c r="H19" s="567">
        <v>450</v>
      </c>
      <c r="J19" s="79" t="s">
        <v>1459</v>
      </c>
    </row>
    <row r="20" spans="2:10">
      <c r="B20" s="568" t="s">
        <v>1393</v>
      </c>
      <c r="C20" s="567">
        <v>368</v>
      </c>
      <c r="D20" s="567">
        <v>204</v>
      </c>
      <c r="E20" s="567">
        <v>209</v>
      </c>
      <c r="F20" s="567">
        <v>435</v>
      </c>
      <c r="G20" s="567">
        <v>215</v>
      </c>
      <c r="H20" s="567">
        <v>443</v>
      </c>
    </row>
    <row r="21" spans="2:10">
      <c r="B21" s="568" t="s">
        <v>1394</v>
      </c>
      <c r="C21" s="567">
        <v>365</v>
      </c>
      <c r="D21" s="567">
        <v>202</v>
      </c>
      <c r="E21" s="567">
        <v>207</v>
      </c>
      <c r="F21" s="567">
        <v>429</v>
      </c>
      <c r="G21" s="567">
        <v>213</v>
      </c>
      <c r="H21" s="567">
        <v>439</v>
      </c>
      <c r="J21" s="556" t="s">
        <v>737</v>
      </c>
    </row>
    <row r="22" spans="2:10">
      <c r="B22" s="568" t="s">
        <v>1395</v>
      </c>
      <c r="C22" s="567">
        <v>365</v>
      </c>
      <c r="D22" s="567">
        <v>200</v>
      </c>
      <c r="E22" s="567">
        <v>208</v>
      </c>
      <c r="F22" s="567">
        <v>422</v>
      </c>
      <c r="G22" s="567">
        <v>214</v>
      </c>
      <c r="H22" s="567">
        <v>440</v>
      </c>
    </row>
    <row r="23" spans="2:10">
      <c r="B23" s="568" t="s">
        <v>1396</v>
      </c>
      <c r="C23" s="567">
        <v>369</v>
      </c>
      <c r="D23" s="567">
        <v>203</v>
      </c>
      <c r="E23" s="567">
        <v>209</v>
      </c>
      <c r="F23" s="567">
        <v>429</v>
      </c>
      <c r="G23" s="567">
        <v>215</v>
      </c>
      <c r="H23" s="567">
        <v>445</v>
      </c>
    </row>
    <row r="24" spans="2:10">
      <c r="B24" s="568" t="s">
        <v>1397</v>
      </c>
      <c r="C24" s="567">
        <v>366</v>
      </c>
      <c r="D24" s="567">
        <v>192</v>
      </c>
      <c r="E24" s="567">
        <v>205</v>
      </c>
      <c r="F24" s="567">
        <v>435</v>
      </c>
      <c r="G24" s="567">
        <v>213</v>
      </c>
      <c r="H24" s="567">
        <v>439</v>
      </c>
    </row>
    <row r="25" spans="2:10">
      <c r="B25" s="568" t="s">
        <v>1398</v>
      </c>
      <c r="C25" s="567">
        <v>368</v>
      </c>
      <c r="D25" s="567">
        <v>191</v>
      </c>
      <c r="E25" s="567">
        <v>204</v>
      </c>
      <c r="F25" s="567">
        <v>434</v>
      </c>
      <c r="G25" s="567">
        <v>211</v>
      </c>
      <c r="H25" s="567">
        <v>443</v>
      </c>
    </row>
    <row r="26" spans="2:10">
      <c r="B26" s="568" t="s">
        <v>1399</v>
      </c>
      <c r="C26" s="567">
        <v>368</v>
      </c>
      <c r="D26" s="567">
        <v>190</v>
      </c>
      <c r="E26" s="567">
        <v>204</v>
      </c>
      <c r="F26" s="567">
        <v>425</v>
      </c>
      <c r="G26" s="567">
        <v>211</v>
      </c>
      <c r="H26" s="567">
        <v>445</v>
      </c>
    </row>
    <row r="27" spans="2:10">
      <c r="B27" s="568" t="s">
        <v>1400</v>
      </c>
      <c r="C27" s="567">
        <v>365</v>
      </c>
      <c r="D27" s="567">
        <v>184</v>
      </c>
      <c r="E27" s="567">
        <v>199</v>
      </c>
      <c r="F27" s="567">
        <v>421</v>
      </c>
      <c r="G27" s="567">
        <v>206</v>
      </c>
      <c r="H27" s="567">
        <v>442</v>
      </c>
    </row>
    <row r="28" spans="2:10">
      <c r="B28" s="568" t="s">
        <v>1401</v>
      </c>
      <c r="C28" s="567">
        <v>360</v>
      </c>
      <c r="D28" s="567">
        <v>187</v>
      </c>
      <c r="E28" s="567">
        <v>199</v>
      </c>
      <c r="F28" s="567">
        <v>409</v>
      </c>
      <c r="G28" s="567">
        <v>206</v>
      </c>
      <c r="H28" s="567">
        <v>435</v>
      </c>
    </row>
    <row r="29" spans="2:10">
      <c r="B29" s="568" t="s">
        <v>1402</v>
      </c>
      <c r="C29" s="567">
        <v>357</v>
      </c>
      <c r="D29" s="567">
        <v>183</v>
      </c>
      <c r="E29" s="567">
        <v>194</v>
      </c>
      <c r="F29" s="567">
        <v>412</v>
      </c>
      <c r="G29" s="567">
        <v>203</v>
      </c>
      <c r="H29" s="567">
        <v>431</v>
      </c>
    </row>
    <row r="30" spans="2:10">
      <c r="B30" s="568" t="s">
        <v>1403</v>
      </c>
      <c r="C30" s="567">
        <v>358</v>
      </c>
      <c r="D30" s="567">
        <v>182</v>
      </c>
      <c r="E30" s="567">
        <v>190</v>
      </c>
      <c r="F30" s="567">
        <v>412</v>
      </c>
      <c r="G30" s="567">
        <v>201</v>
      </c>
      <c r="H30" s="567">
        <v>435</v>
      </c>
    </row>
    <row r="31" spans="2:10">
      <c r="B31" s="568" t="s">
        <v>1404</v>
      </c>
      <c r="C31" s="567">
        <v>362</v>
      </c>
      <c r="D31" s="567">
        <v>186</v>
      </c>
      <c r="E31" s="567">
        <v>196</v>
      </c>
      <c r="F31" s="567">
        <v>419</v>
      </c>
      <c r="G31" s="567">
        <v>205</v>
      </c>
      <c r="H31" s="567">
        <v>437</v>
      </c>
    </row>
    <row r="32" spans="2:10">
      <c r="B32" s="568" t="s">
        <v>1405</v>
      </c>
      <c r="C32" s="567">
        <v>358</v>
      </c>
      <c r="D32" s="567">
        <v>183</v>
      </c>
      <c r="E32" s="567">
        <v>193</v>
      </c>
      <c r="F32" s="567">
        <v>413</v>
      </c>
      <c r="G32" s="567">
        <v>201</v>
      </c>
      <c r="H32" s="567">
        <v>434</v>
      </c>
    </row>
    <row r="33" spans="2:8">
      <c r="B33" s="568" t="s">
        <v>1406</v>
      </c>
      <c r="C33" s="567">
        <v>355</v>
      </c>
      <c r="D33" s="567">
        <v>181</v>
      </c>
      <c r="E33" s="567">
        <v>190</v>
      </c>
      <c r="F33" s="567">
        <v>410</v>
      </c>
      <c r="G33" s="567">
        <v>199</v>
      </c>
      <c r="H33" s="567">
        <v>430</v>
      </c>
    </row>
    <row r="34" spans="2:8">
      <c r="B34" s="568" t="s">
        <v>523</v>
      </c>
      <c r="C34" s="567">
        <v>356</v>
      </c>
      <c r="D34" s="567">
        <v>182</v>
      </c>
      <c r="E34" s="567">
        <v>192</v>
      </c>
      <c r="F34" s="567">
        <v>415</v>
      </c>
      <c r="G34" s="567">
        <v>201</v>
      </c>
      <c r="H34" s="567">
        <v>431</v>
      </c>
    </row>
    <row r="35" spans="2:8">
      <c r="B35" s="568" t="s">
        <v>524</v>
      </c>
      <c r="C35" s="567">
        <v>356</v>
      </c>
      <c r="D35" s="567">
        <v>181</v>
      </c>
      <c r="E35" s="567">
        <v>191</v>
      </c>
      <c r="F35" s="567">
        <v>414</v>
      </c>
      <c r="G35" s="567">
        <v>199</v>
      </c>
      <c r="H35" s="567">
        <v>431</v>
      </c>
    </row>
    <row r="36" spans="2:8">
      <c r="B36" s="568" t="s">
        <v>525</v>
      </c>
      <c r="C36" s="567">
        <v>354</v>
      </c>
      <c r="D36" s="567">
        <v>178</v>
      </c>
      <c r="E36" s="567">
        <v>191</v>
      </c>
      <c r="F36" s="567">
        <v>417</v>
      </c>
      <c r="G36" s="567">
        <v>199</v>
      </c>
      <c r="H36" s="567">
        <v>429</v>
      </c>
    </row>
    <row r="37" spans="2:8">
      <c r="B37" s="568" t="s">
        <v>526</v>
      </c>
      <c r="C37" s="567">
        <v>348</v>
      </c>
      <c r="D37" s="567">
        <v>177</v>
      </c>
      <c r="E37" s="567">
        <v>188</v>
      </c>
      <c r="F37" s="567">
        <v>404</v>
      </c>
      <c r="G37" s="567">
        <v>196</v>
      </c>
      <c r="H37" s="567">
        <v>422</v>
      </c>
    </row>
    <row r="38" spans="2:8">
      <c r="B38" s="568" t="s">
        <v>527</v>
      </c>
      <c r="C38" s="567">
        <v>348</v>
      </c>
      <c r="D38" s="567">
        <v>175</v>
      </c>
      <c r="E38" s="567">
        <v>187</v>
      </c>
      <c r="F38" s="567">
        <v>401</v>
      </c>
      <c r="G38" s="567">
        <v>194</v>
      </c>
      <c r="H38" s="567">
        <v>422</v>
      </c>
    </row>
    <row r="39" spans="2:8">
      <c r="B39" s="568" t="s">
        <v>528</v>
      </c>
      <c r="C39" s="567">
        <v>352</v>
      </c>
      <c r="D39" s="567">
        <v>178</v>
      </c>
      <c r="E39" s="567">
        <v>190</v>
      </c>
      <c r="F39" s="567">
        <v>406</v>
      </c>
      <c r="G39" s="567">
        <v>197</v>
      </c>
      <c r="H39" s="567">
        <v>427</v>
      </c>
    </row>
    <row r="40" spans="2:8">
      <c r="B40" s="568" t="s">
        <v>529</v>
      </c>
      <c r="C40" s="567"/>
      <c r="D40" s="567"/>
      <c r="E40" s="567"/>
      <c r="F40" s="567">
        <v>407</v>
      </c>
      <c r="G40" s="567">
        <v>195</v>
      </c>
      <c r="H40" s="567"/>
    </row>
    <row r="41" spans="2:8">
      <c r="B41" s="568" t="s">
        <v>530</v>
      </c>
      <c r="C41" s="567">
        <v>346</v>
      </c>
      <c r="D41" s="567">
        <v>177</v>
      </c>
      <c r="E41" s="567">
        <v>186</v>
      </c>
      <c r="F41" s="567">
        <v>402</v>
      </c>
      <c r="G41" s="567">
        <v>192</v>
      </c>
      <c r="H41" s="567">
        <v>421</v>
      </c>
    </row>
    <row r="42" spans="2:8">
      <c r="B42" s="568" t="s">
        <v>531</v>
      </c>
      <c r="C42" s="567">
        <v>346</v>
      </c>
      <c r="D42" s="567">
        <v>175</v>
      </c>
      <c r="E42" s="567">
        <v>185</v>
      </c>
      <c r="F42" s="567">
        <v>403</v>
      </c>
      <c r="G42" s="567">
        <v>191</v>
      </c>
      <c r="H42" s="567">
        <v>421</v>
      </c>
    </row>
    <row r="43" spans="2:8">
      <c r="B43" s="568" t="s">
        <v>532</v>
      </c>
      <c r="C43" s="567">
        <v>343</v>
      </c>
      <c r="D43" s="567">
        <v>164</v>
      </c>
      <c r="E43" s="567">
        <v>179</v>
      </c>
      <c r="F43" s="567">
        <v>399</v>
      </c>
      <c r="G43" s="567">
        <v>184</v>
      </c>
      <c r="H43" s="567">
        <v>419</v>
      </c>
    </row>
    <row r="44" spans="2:8">
      <c r="B44" s="568" t="s">
        <v>533</v>
      </c>
      <c r="C44" s="567">
        <v>344</v>
      </c>
      <c r="D44" s="567">
        <v>177</v>
      </c>
      <c r="E44" s="567">
        <v>181</v>
      </c>
      <c r="F44" s="567">
        <v>397</v>
      </c>
      <c r="G44" s="567">
        <v>187</v>
      </c>
      <c r="H44" s="567">
        <v>421</v>
      </c>
    </row>
    <row r="45" spans="2:8">
      <c r="B45" s="568" t="s">
        <v>534</v>
      </c>
      <c r="C45" s="567">
        <v>342</v>
      </c>
      <c r="D45" s="567">
        <v>178</v>
      </c>
      <c r="E45" s="567">
        <v>184</v>
      </c>
      <c r="F45" s="567">
        <v>396</v>
      </c>
      <c r="G45" s="567">
        <v>189</v>
      </c>
      <c r="H45" s="567">
        <v>417</v>
      </c>
    </row>
    <row r="46" spans="2:8">
      <c r="B46" s="568" t="s">
        <v>535</v>
      </c>
      <c r="C46" s="567">
        <v>340</v>
      </c>
      <c r="D46" s="567">
        <v>172</v>
      </c>
      <c r="E46" s="567">
        <v>183</v>
      </c>
      <c r="F46" s="567">
        <v>390</v>
      </c>
      <c r="G46" s="567">
        <v>188</v>
      </c>
      <c r="H46" s="567">
        <v>415</v>
      </c>
    </row>
    <row r="47" spans="2:8">
      <c r="B47" s="568" t="s">
        <v>536</v>
      </c>
      <c r="C47" s="567">
        <v>338</v>
      </c>
      <c r="D47" s="567">
        <v>165</v>
      </c>
      <c r="E47" s="567">
        <v>181</v>
      </c>
      <c r="F47" s="567">
        <v>393</v>
      </c>
      <c r="G47" s="567">
        <v>186</v>
      </c>
      <c r="H47" s="567">
        <v>411</v>
      </c>
    </row>
    <row r="48" spans="2:8">
      <c r="B48" s="568" t="s">
        <v>537</v>
      </c>
      <c r="C48" s="567">
        <v>333</v>
      </c>
      <c r="D48" s="567">
        <v>162</v>
      </c>
      <c r="E48" s="567">
        <v>172</v>
      </c>
      <c r="F48" s="567">
        <v>386</v>
      </c>
      <c r="G48" s="567">
        <v>180</v>
      </c>
      <c r="H48" s="567">
        <v>406</v>
      </c>
    </row>
    <row r="49" spans="2:8">
      <c r="B49" s="568" t="s">
        <v>538</v>
      </c>
      <c r="C49" s="567">
        <v>330</v>
      </c>
      <c r="D49" s="567">
        <v>155</v>
      </c>
      <c r="E49" s="567">
        <v>173</v>
      </c>
      <c r="F49" s="567">
        <v>378</v>
      </c>
      <c r="G49" s="567">
        <v>179</v>
      </c>
      <c r="H49" s="567">
        <v>403</v>
      </c>
    </row>
    <row r="50" spans="2:8">
      <c r="B50" s="568" t="s">
        <v>539</v>
      </c>
      <c r="C50" s="567">
        <v>333</v>
      </c>
      <c r="D50" s="567">
        <v>152</v>
      </c>
      <c r="E50" s="567">
        <v>174</v>
      </c>
      <c r="F50" s="567">
        <v>373</v>
      </c>
      <c r="G50" s="567">
        <v>179</v>
      </c>
      <c r="H50" s="567">
        <v>409</v>
      </c>
    </row>
    <row r="51" spans="2:8">
      <c r="B51" s="568" t="s">
        <v>540</v>
      </c>
      <c r="C51" s="567">
        <v>340</v>
      </c>
      <c r="D51" s="567">
        <v>168</v>
      </c>
      <c r="E51" s="567">
        <v>185</v>
      </c>
      <c r="F51" s="567">
        <v>378</v>
      </c>
      <c r="G51" s="567">
        <v>192</v>
      </c>
      <c r="H51" s="567">
        <v>413</v>
      </c>
    </row>
    <row r="52" spans="2:8">
      <c r="B52" s="568" t="s">
        <v>541</v>
      </c>
      <c r="C52" s="567">
        <v>340</v>
      </c>
      <c r="D52" s="567">
        <v>155</v>
      </c>
      <c r="E52" s="567">
        <v>181</v>
      </c>
      <c r="F52" s="567">
        <v>371</v>
      </c>
      <c r="G52" s="567">
        <v>187</v>
      </c>
      <c r="H52" s="567">
        <v>416</v>
      </c>
    </row>
    <row r="53" spans="2:8">
      <c r="B53" s="568" t="s">
        <v>542</v>
      </c>
      <c r="C53" s="567">
        <v>352</v>
      </c>
      <c r="D53" s="567">
        <v>175</v>
      </c>
      <c r="E53" s="567">
        <v>193</v>
      </c>
      <c r="F53" s="567">
        <v>388</v>
      </c>
      <c r="G53" s="567">
        <v>200</v>
      </c>
      <c r="H53" s="567">
        <v>428</v>
      </c>
    </row>
    <row r="54" spans="2:8">
      <c r="B54" s="568" t="s">
        <v>543</v>
      </c>
      <c r="C54" s="567">
        <v>359</v>
      </c>
      <c r="D54" s="567">
        <v>181</v>
      </c>
      <c r="E54" s="567">
        <v>194</v>
      </c>
      <c r="F54" s="567">
        <v>400</v>
      </c>
      <c r="G54" s="567">
        <v>202</v>
      </c>
      <c r="H54" s="567">
        <v>437</v>
      </c>
    </row>
    <row r="55" spans="2:8">
      <c r="B55" s="568" t="s">
        <v>544</v>
      </c>
      <c r="C55" s="567">
        <v>366</v>
      </c>
      <c r="D55" s="567">
        <v>183</v>
      </c>
      <c r="E55" s="567">
        <v>196</v>
      </c>
      <c r="F55" s="567">
        <v>408</v>
      </c>
      <c r="G55" s="567">
        <v>204</v>
      </c>
      <c r="H55" s="567">
        <v>448</v>
      </c>
    </row>
    <row r="56" spans="2:8">
      <c r="B56" s="568" t="s">
        <v>545</v>
      </c>
      <c r="C56" s="567">
        <v>364</v>
      </c>
      <c r="D56" s="567">
        <v>183</v>
      </c>
      <c r="E56" s="567">
        <v>198</v>
      </c>
      <c r="F56" s="567">
        <v>410</v>
      </c>
      <c r="G56" s="567">
        <v>206</v>
      </c>
      <c r="H56" s="567">
        <v>443</v>
      </c>
    </row>
    <row r="57" spans="2:8">
      <c r="B57" s="568" t="s">
        <v>546</v>
      </c>
      <c r="C57" s="567">
        <v>364</v>
      </c>
      <c r="D57" s="567">
        <v>186</v>
      </c>
      <c r="E57" s="567">
        <v>197</v>
      </c>
      <c r="F57" s="567">
        <v>404</v>
      </c>
      <c r="G57" s="567">
        <v>204</v>
      </c>
      <c r="H57" s="567">
        <v>443</v>
      </c>
    </row>
    <row r="58" spans="2:8">
      <c r="B58" s="568" t="s">
        <v>547</v>
      </c>
      <c r="C58" s="567">
        <v>371</v>
      </c>
      <c r="D58" s="567">
        <v>189</v>
      </c>
      <c r="E58" s="567">
        <v>203</v>
      </c>
      <c r="F58" s="567">
        <v>412</v>
      </c>
      <c r="G58" s="567">
        <v>211</v>
      </c>
      <c r="H58" s="567">
        <v>451</v>
      </c>
    </row>
    <row r="59" spans="2:8">
      <c r="B59" s="568" t="s">
        <v>548</v>
      </c>
      <c r="C59" s="567">
        <v>373</v>
      </c>
      <c r="D59" s="567">
        <v>193</v>
      </c>
      <c r="E59" s="567">
        <v>200</v>
      </c>
      <c r="F59" s="567">
        <v>416</v>
      </c>
      <c r="G59" s="567">
        <v>207</v>
      </c>
      <c r="H59" s="567">
        <v>456</v>
      </c>
    </row>
    <row r="60" spans="2:8">
      <c r="B60" s="568" t="s">
        <v>549</v>
      </c>
      <c r="C60" s="567">
        <v>387</v>
      </c>
      <c r="D60" s="567">
        <v>200</v>
      </c>
      <c r="E60" s="567">
        <v>208</v>
      </c>
      <c r="F60" s="567">
        <v>433</v>
      </c>
      <c r="G60" s="567">
        <v>219</v>
      </c>
      <c r="H60" s="567">
        <v>471</v>
      </c>
    </row>
    <row r="61" spans="2:8">
      <c r="B61" s="568" t="s">
        <v>550</v>
      </c>
      <c r="C61" s="567">
        <v>394</v>
      </c>
      <c r="D61" s="567">
        <v>199</v>
      </c>
      <c r="E61" s="567">
        <v>210</v>
      </c>
      <c r="F61" s="567">
        <v>439</v>
      </c>
      <c r="G61" s="567">
        <v>221</v>
      </c>
      <c r="H61" s="567">
        <v>481</v>
      </c>
    </row>
    <row r="62" spans="2:8">
      <c r="B62" s="568" t="s">
        <v>551</v>
      </c>
      <c r="C62" s="567">
        <v>395</v>
      </c>
      <c r="D62" s="567">
        <v>195</v>
      </c>
      <c r="E62" s="567">
        <v>209</v>
      </c>
      <c r="F62" s="567">
        <v>437</v>
      </c>
      <c r="G62" s="567">
        <v>221</v>
      </c>
      <c r="H62" s="567">
        <v>484</v>
      </c>
    </row>
    <row r="63" spans="2:8">
      <c r="B63" s="568" t="s">
        <v>552</v>
      </c>
      <c r="C63" s="567">
        <v>393</v>
      </c>
      <c r="D63" s="567">
        <v>206</v>
      </c>
      <c r="E63" s="567">
        <v>210</v>
      </c>
      <c r="F63" s="567">
        <v>429</v>
      </c>
      <c r="G63" s="567">
        <v>224</v>
      </c>
      <c r="H63" s="567">
        <v>480</v>
      </c>
    </row>
    <row r="64" spans="2:8">
      <c r="B64" s="568" t="s">
        <v>553</v>
      </c>
      <c r="C64" s="567">
        <v>387</v>
      </c>
      <c r="D64" s="567">
        <v>200</v>
      </c>
      <c r="E64" s="567">
        <v>209</v>
      </c>
      <c r="F64" s="567">
        <v>417</v>
      </c>
      <c r="G64" s="567">
        <v>222</v>
      </c>
      <c r="H64" s="567">
        <v>471</v>
      </c>
    </row>
    <row r="65" spans="2:8">
      <c r="B65" s="568" t="s">
        <v>554</v>
      </c>
      <c r="C65" s="567">
        <v>384</v>
      </c>
      <c r="D65" s="567">
        <v>193</v>
      </c>
      <c r="E65" s="567">
        <v>207</v>
      </c>
      <c r="F65" s="567">
        <v>417</v>
      </c>
      <c r="G65" s="567">
        <v>223</v>
      </c>
      <c r="H65" s="567">
        <v>466</v>
      </c>
    </row>
    <row r="66" spans="2:8">
      <c r="B66" s="568" t="s">
        <v>555</v>
      </c>
      <c r="C66" s="567">
        <v>386</v>
      </c>
      <c r="D66" s="567">
        <v>201</v>
      </c>
      <c r="E66" s="567">
        <v>209</v>
      </c>
      <c r="F66" s="567">
        <v>419</v>
      </c>
      <c r="G66" s="567">
        <v>225</v>
      </c>
      <c r="H66" s="567">
        <v>467</v>
      </c>
    </row>
    <row r="67" spans="2:8">
      <c r="B67" s="568" t="s">
        <v>1766</v>
      </c>
      <c r="C67" s="567">
        <v>395</v>
      </c>
      <c r="D67" s="567">
        <v>210</v>
      </c>
      <c r="E67" s="567">
        <v>214</v>
      </c>
      <c r="F67" s="567">
        <v>429</v>
      </c>
      <c r="G67" s="567">
        <v>232</v>
      </c>
      <c r="H67" s="567">
        <v>479</v>
      </c>
    </row>
    <row r="68" spans="2:8">
      <c r="B68" s="568" t="s">
        <v>1767</v>
      </c>
      <c r="C68" s="567">
        <v>390</v>
      </c>
      <c r="D68" s="567">
        <v>207</v>
      </c>
      <c r="E68" s="567">
        <v>207</v>
      </c>
      <c r="F68" s="567">
        <v>424</v>
      </c>
      <c r="G68" s="567">
        <v>226</v>
      </c>
      <c r="H68" s="567">
        <v>474</v>
      </c>
    </row>
    <row r="69" spans="2:8">
      <c r="B69" s="568" t="s">
        <v>1768</v>
      </c>
      <c r="C69" s="567">
        <v>380</v>
      </c>
      <c r="D69" s="567">
        <v>196</v>
      </c>
      <c r="E69" s="567">
        <v>192</v>
      </c>
      <c r="F69" s="567">
        <v>418</v>
      </c>
      <c r="G69" s="567">
        <v>212</v>
      </c>
      <c r="H69" s="567">
        <v>464</v>
      </c>
    </row>
    <row r="70" spans="2:8">
      <c r="B70" s="568" t="s">
        <v>1769</v>
      </c>
      <c r="C70" s="567">
        <v>378</v>
      </c>
      <c r="D70" s="567">
        <v>189</v>
      </c>
      <c r="E70" s="567">
        <v>189</v>
      </c>
      <c r="F70" s="567">
        <v>416</v>
      </c>
      <c r="G70" s="567">
        <v>209</v>
      </c>
      <c r="H70" s="567">
        <v>463</v>
      </c>
    </row>
    <row r="71" spans="2:8">
      <c r="B71" s="568" t="s">
        <v>1770</v>
      </c>
      <c r="C71" s="567">
        <v>376</v>
      </c>
      <c r="D71" s="567">
        <v>193</v>
      </c>
      <c r="E71" s="567">
        <v>188</v>
      </c>
      <c r="F71" s="567">
        <v>416</v>
      </c>
      <c r="G71" s="567">
        <v>210</v>
      </c>
      <c r="H71" s="567">
        <v>460</v>
      </c>
    </row>
    <row r="72" spans="2:8">
      <c r="B72" s="568" t="s">
        <v>1771</v>
      </c>
      <c r="C72" s="567">
        <v>379</v>
      </c>
      <c r="D72" s="567">
        <v>193</v>
      </c>
      <c r="E72" s="567">
        <v>191</v>
      </c>
      <c r="F72" s="567">
        <v>422</v>
      </c>
      <c r="G72" s="567">
        <v>212</v>
      </c>
      <c r="H72" s="567">
        <v>462</v>
      </c>
    </row>
    <row r="73" spans="2:8">
      <c r="B73" s="568" t="s">
        <v>1772</v>
      </c>
      <c r="C73" s="567">
        <v>378</v>
      </c>
      <c r="D73" s="567">
        <v>200</v>
      </c>
      <c r="E73" s="567">
        <v>192</v>
      </c>
      <c r="F73" s="567">
        <v>420</v>
      </c>
      <c r="G73" s="567">
        <v>215</v>
      </c>
      <c r="H73" s="567">
        <v>459</v>
      </c>
    </row>
    <row r="74" spans="2:8">
      <c r="B74" s="568" t="s">
        <v>1773</v>
      </c>
      <c r="C74" s="567">
        <v>374</v>
      </c>
      <c r="D74" s="567">
        <v>195</v>
      </c>
      <c r="E74" s="567">
        <v>187</v>
      </c>
      <c r="F74" s="567">
        <v>425</v>
      </c>
      <c r="G74" s="567">
        <v>209</v>
      </c>
      <c r="H74" s="567">
        <v>455</v>
      </c>
    </row>
    <row r="75" spans="2:8">
      <c r="B75" s="568" t="s">
        <v>1774</v>
      </c>
      <c r="C75" s="567">
        <v>389</v>
      </c>
      <c r="D75" s="567">
        <v>214</v>
      </c>
      <c r="E75" s="567">
        <v>198</v>
      </c>
      <c r="F75" s="567">
        <v>438</v>
      </c>
      <c r="G75" s="567">
        <v>221</v>
      </c>
      <c r="H75" s="567">
        <v>473</v>
      </c>
    </row>
    <row r="76" spans="2:8">
      <c r="B76" s="568" t="s">
        <v>1775</v>
      </c>
      <c r="C76" s="567">
        <v>408</v>
      </c>
      <c r="D76" s="567">
        <v>229</v>
      </c>
      <c r="E76" s="567">
        <v>208</v>
      </c>
      <c r="F76" s="567">
        <v>457</v>
      </c>
      <c r="G76" s="567">
        <v>233</v>
      </c>
      <c r="H76" s="567">
        <v>497</v>
      </c>
    </row>
    <row r="77" spans="2:8">
      <c r="B77" s="568" t="s">
        <v>1776</v>
      </c>
      <c r="C77" s="567">
        <v>407</v>
      </c>
      <c r="D77" s="567">
        <v>231</v>
      </c>
      <c r="E77" s="567">
        <v>209</v>
      </c>
      <c r="F77" s="567">
        <v>458</v>
      </c>
      <c r="G77" s="567">
        <v>236</v>
      </c>
      <c r="H77" s="567">
        <v>494</v>
      </c>
    </row>
    <row r="78" spans="2:8">
      <c r="B78" s="568" t="s">
        <v>1777</v>
      </c>
      <c r="C78" s="567">
        <v>398</v>
      </c>
      <c r="D78" s="567">
        <v>226</v>
      </c>
      <c r="E78" s="567">
        <v>203</v>
      </c>
      <c r="F78" s="567">
        <v>451</v>
      </c>
      <c r="G78" s="567">
        <v>230</v>
      </c>
      <c r="H78" s="567">
        <v>482</v>
      </c>
    </row>
    <row r="79" spans="2:8">
      <c r="B79" s="568" t="s">
        <v>1778</v>
      </c>
      <c r="C79" s="567">
        <v>399</v>
      </c>
      <c r="D79" s="567">
        <v>218</v>
      </c>
      <c r="E79" s="567">
        <v>202</v>
      </c>
      <c r="F79" s="567">
        <v>444</v>
      </c>
      <c r="G79" s="567">
        <v>228</v>
      </c>
      <c r="H79" s="567">
        <v>485</v>
      </c>
    </row>
    <row r="80" spans="2:8">
      <c r="B80" s="568" t="s">
        <v>1779</v>
      </c>
      <c r="C80" s="567">
        <v>383</v>
      </c>
      <c r="D80" s="567">
        <v>209</v>
      </c>
      <c r="E80" s="567">
        <v>185</v>
      </c>
      <c r="F80" s="567">
        <v>427</v>
      </c>
      <c r="G80" s="567">
        <v>212</v>
      </c>
      <c r="H80" s="567">
        <v>469</v>
      </c>
    </row>
    <row r="81" spans="2:8" ht="12" customHeight="1">
      <c r="B81" s="568" t="s">
        <v>1780</v>
      </c>
      <c r="C81" s="567">
        <v>389</v>
      </c>
      <c r="D81" s="567">
        <v>206</v>
      </c>
      <c r="E81" s="567">
        <v>192</v>
      </c>
      <c r="F81" s="567">
        <v>431</v>
      </c>
      <c r="G81" s="567">
        <v>218</v>
      </c>
      <c r="H81" s="567">
        <v>475</v>
      </c>
    </row>
    <row r="82" spans="2:8">
      <c r="B82" s="568" t="s">
        <v>1781</v>
      </c>
      <c r="C82" s="567">
        <v>389</v>
      </c>
      <c r="D82" s="567">
        <v>219</v>
      </c>
      <c r="E82" s="567">
        <v>191</v>
      </c>
      <c r="F82" s="567">
        <v>433</v>
      </c>
      <c r="G82" s="567">
        <v>218</v>
      </c>
      <c r="H82" s="567">
        <v>475</v>
      </c>
    </row>
    <row r="83" spans="2:8">
      <c r="B83" s="568" t="s">
        <v>1782</v>
      </c>
      <c r="C83" s="567">
        <v>388</v>
      </c>
      <c r="D83" s="567">
        <v>220</v>
      </c>
      <c r="E83" s="567">
        <v>190</v>
      </c>
      <c r="F83" s="567">
        <v>436</v>
      </c>
      <c r="G83" s="567">
        <v>217</v>
      </c>
      <c r="H83" s="567">
        <v>473</v>
      </c>
    </row>
    <row r="84" spans="2:8">
      <c r="B84" s="568" t="s">
        <v>1783</v>
      </c>
      <c r="C84" s="567">
        <v>389</v>
      </c>
      <c r="D84" s="567">
        <v>214</v>
      </c>
      <c r="E84" s="567">
        <v>190</v>
      </c>
      <c r="F84" s="567">
        <v>436</v>
      </c>
      <c r="G84" s="567">
        <v>218</v>
      </c>
      <c r="H84" s="567">
        <v>475</v>
      </c>
    </row>
    <row r="85" spans="2:8">
      <c r="B85" s="568" t="s">
        <v>1784</v>
      </c>
      <c r="C85" s="567">
        <v>400</v>
      </c>
      <c r="D85" s="567">
        <v>216</v>
      </c>
      <c r="E85" s="567">
        <v>194</v>
      </c>
      <c r="F85" s="567">
        <v>446</v>
      </c>
      <c r="G85" s="567">
        <v>226</v>
      </c>
      <c r="H85" s="567">
        <v>488</v>
      </c>
    </row>
    <row r="86" spans="2:8">
      <c r="B86" s="568" t="s">
        <v>1785</v>
      </c>
      <c r="C86" s="567">
        <v>395</v>
      </c>
      <c r="D86" s="567">
        <v>207</v>
      </c>
      <c r="E86" s="567">
        <v>189</v>
      </c>
      <c r="F86" s="567">
        <v>442</v>
      </c>
      <c r="G86" s="567">
        <v>221</v>
      </c>
      <c r="H86" s="567">
        <v>482</v>
      </c>
    </row>
    <row r="87" spans="2:8">
      <c r="B87" s="568" t="s">
        <v>1786</v>
      </c>
      <c r="C87" s="567">
        <v>395</v>
      </c>
      <c r="D87" s="567">
        <v>208</v>
      </c>
      <c r="E87" s="567">
        <v>191</v>
      </c>
      <c r="F87" s="567">
        <v>442</v>
      </c>
      <c r="G87" s="567">
        <v>223</v>
      </c>
      <c r="H87" s="567">
        <v>482</v>
      </c>
    </row>
    <row r="88" spans="2:8">
      <c r="B88" s="568" t="s">
        <v>1787</v>
      </c>
      <c r="C88" s="567">
        <v>387</v>
      </c>
      <c r="D88" s="567">
        <v>199</v>
      </c>
      <c r="E88" s="567">
        <v>185</v>
      </c>
      <c r="F88" s="567">
        <v>438</v>
      </c>
      <c r="G88" s="567">
        <v>216</v>
      </c>
      <c r="H88" s="567">
        <v>473</v>
      </c>
    </row>
    <row r="89" spans="2:8">
      <c r="B89" s="568" t="s">
        <v>1788</v>
      </c>
      <c r="C89" s="567">
        <v>379</v>
      </c>
      <c r="D89" s="567">
        <v>198</v>
      </c>
      <c r="E89" s="567">
        <v>179</v>
      </c>
      <c r="F89" s="567">
        <v>430</v>
      </c>
      <c r="G89" s="567">
        <v>208</v>
      </c>
      <c r="H89" s="567">
        <v>464</v>
      </c>
    </row>
    <row r="90" spans="2:8">
      <c r="B90" s="568" t="s">
        <v>1789</v>
      </c>
      <c r="C90" s="567">
        <v>380</v>
      </c>
      <c r="D90" s="567">
        <v>198</v>
      </c>
      <c r="E90" s="567">
        <v>181</v>
      </c>
      <c r="F90" s="567">
        <v>426</v>
      </c>
      <c r="G90" s="567">
        <v>209</v>
      </c>
      <c r="H90" s="567">
        <v>465</v>
      </c>
    </row>
    <row r="91" spans="2:8">
      <c r="B91" s="568" t="s">
        <v>1790</v>
      </c>
      <c r="C91" s="567">
        <v>373</v>
      </c>
      <c r="D91" s="567">
        <v>190</v>
      </c>
      <c r="E91" s="567">
        <v>174</v>
      </c>
      <c r="F91" s="567">
        <v>424</v>
      </c>
      <c r="G91" s="567">
        <v>202</v>
      </c>
      <c r="H91" s="567">
        <v>458</v>
      </c>
    </row>
    <row r="92" spans="2:8">
      <c r="B92" s="568" t="s">
        <v>1791</v>
      </c>
      <c r="C92" s="567">
        <v>371</v>
      </c>
      <c r="D92" s="567">
        <v>190</v>
      </c>
      <c r="E92" s="567">
        <v>170</v>
      </c>
      <c r="F92" s="567">
        <v>425</v>
      </c>
      <c r="G92" s="567">
        <v>200</v>
      </c>
      <c r="H92" s="567">
        <v>456</v>
      </c>
    </row>
    <row r="93" spans="2:8">
      <c r="B93" s="568" t="s">
        <v>1792</v>
      </c>
      <c r="C93" s="567">
        <v>383</v>
      </c>
      <c r="D93" s="567">
        <v>194</v>
      </c>
      <c r="E93" s="567">
        <v>179</v>
      </c>
      <c r="F93" s="567">
        <v>431</v>
      </c>
      <c r="G93" s="567">
        <v>209</v>
      </c>
      <c r="H93" s="567">
        <v>470</v>
      </c>
    </row>
    <row r="94" spans="2:8">
      <c r="B94" s="568" t="s">
        <v>1793</v>
      </c>
      <c r="C94" s="567">
        <v>386</v>
      </c>
      <c r="D94" s="567">
        <v>204</v>
      </c>
      <c r="E94" s="567">
        <v>183</v>
      </c>
      <c r="F94" s="567">
        <v>439</v>
      </c>
      <c r="G94" s="567">
        <v>213</v>
      </c>
      <c r="H94" s="567">
        <v>473</v>
      </c>
    </row>
    <row r="95" spans="2:8">
      <c r="B95" s="568" t="s">
        <v>1794</v>
      </c>
      <c r="C95" s="567">
        <v>387</v>
      </c>
      <c r="D95" s="567">
        <v>203</v>
      </c>
      <c r="E95" s="567">
        <v>184</v>
      </c>
      <c r="F95" s="567">
        <v>438</v>
      </c>
      <c r="G95" s="567">
        <v>213</v>
      </c>
      <c r="H95" s="567">
        <v>474</v>
      </c>
    </row>
    <row r="96" spans="2:8">
      <c r="B96" s="568" t="s">
        <v>1795</v>
      </c>
      <c r="C96" s="567">
        <v>392</v>
      </c>
      <c r="D96" s="567">
        <v>208</v>
      </c>
      <c r="E96" s="567">
        <v>186</v>
      </c>
      <c r="F96" s="567">
        <v>448</v>
      </c>
      <c r="G96" s="567">
        <v>216</v>
      </c>
      <c r="H96" s="567">
        <v>479</v>
      </c>
    </row>
    <row r="97" spans="2:8">
      <c r="B97" s="568" t="s">
        <v>1796</v>
      </c>
      <c r="C97" s="567">
        <v>393</v>
      </c>
      <c r="D97" s="567">
        <v>210</v>
      </c>
      <c r="E97" s="567">
        <v>187</v>
      </c>
      <c r="F97" s="567">
        <v>449</v>
      </c>
      <c r="G97" s="567">
        <v>217</v>
      </c>
      <c r="H97" s="567">
        <v>481</v>
      </c>
    </row>
    <row r="98" spans="2:8">
      <c r="B98" s="568" t="s">
        <v>1797</v>
      </c>
      <c r="C98" s="567">
        <v>399</v>
      </c>
      <c r="D98" s="567">
        <v>214</v>
      </c>
      <c r="E98" s="567">
        <v>189</v>
      </c>
      <c r="F98" s="567">
        <v>458</v>
      </c>
      <c r="G98" s="567">
        <v>218</v>
      </c>
      <c r="H98" s="567">
        <v>489</v>
      </c>
    </row>
    <row r="99" spans="2:8">
      <c r="B99" s="568" t="s">
        <v>1798</v>
      </c>
      <c r="C99" s="567">
        <v>393</v>
      </c>
      <c r="D99" s="567">
        <v>214</v>
      </c>
      <c r="E99" s="567">
        <v>187</v>
      </c>
      <c r="F99" s="567">
        <v>453</v>
      </c>
      <c r="G99" s="567">
        <v>217</v>
      </c>
      <c r="H99" s="567">
        <v>481</v>
      </c>
    </row>
    <row r="100" spans="2:8">
      <c r="B100" s="568" t="s">
        <v>1799</v>
      </c>
      <c r="C100" s="567">
        <v>387</v>
      </c>
      <c r="D100" s="567">
        <v>205</v>
      </c>
      <c r="E100" s="567">
        <v>181</v>
      </c>
      <c r="F100" s="567">
        <v>446</v>
      </c>
      <c r="G100" s="567">
        <v>210</v>
      </c>
      <c r="H100" s="567">
        <v>474</v>
      </c>
    </row>
    <row r="101" spans="2:8">
      <c r="B101" s="568" t="s">
        <v>1800</v>
      </c>
      <c r="C101" s="567">
        <v>383</v>
      </c>
      <c r="D101" s="567">
        <v>203</v>
      </c>
      <c r="E101" s="567">
        <v>180</v>
      </c>
      <c r="F101" s="567">
        <v>435</v>
      </c>
      <c r="G101" s="567">
        <v>208</v>
      </c>
      <c r="H101" s="567">
        <v>470</v>
      </c>
    </row>
    <row r="102" spans="2:8">
      <c r="B102" s="568" t="s">
        <v>1801</v>
      </c>
      <c r="C102" s="567">
        <v>384</v>
      </c>
      <c r="D102" s="567">
        <v>210</v>
      </c>
      <c r="E102" s="567">
        <v>181</v>
      </c>
      <c r="F102" s="567">
        <v>435</v>
      </c>
      <c r="G102" s="567">
        <v>211</v>
      </c>
      <c r="H102" s="567">
        <v>469</v>
      </c>
    </row>
    <row r="103" spans="2:8">
      <c r="B103" s="568" t="s">
        <v>1802</v>
      </c>
      <c r="C103" s="567">
        <v>387</v>
      </c>
      <c r="D103" s="567">
        <v>212</v>
      </c>
      <c r="E103" s="567">
        <v>182</v>
      </c>
      <c r="F103" s="567">
        <v>440</v>
      </c>
      <c r="G103" s="567">
        <v>213</v>
      </c>
      <c r="H103" s="567">
        <v>474</v>
      </c>
    </row>
    <row r="104" spans="2:8">
      <c r="B104" s="568" t="s">
        <v>1803</v>
      </c>
      <c r="C104" s="567">
        <v>376</v>
      </c>
      <c r="D104" s="567">
        <v>208</v>
      </c>
      <c r="E104" s="567">
        <v>173</v>
      </c>
      <c r="F104" s="567">
        <v>423</v>
      </c>
      <c r="G104" s="567">
        <v>205</v>
      </c>
      <c r="H104" s="567">
        <v>462</v>
      </c>
    </row>
    <row r="105" spans="2:8">
      <c r="B105" s="568" t="s">
        <v>1804</v>
      </c>
      <c r="C105" s="567">
        <v>374</v>
      </c>
      <c r="D105" s="567">
        <v>207</v>
      </c>
      <c r="E105" s="567">
        <v>172</v>
      </c>
      <c r="F105" s="567">
        <v>422</v>
      </c>
      <c r="G105" s="567">
        <v>204</v>
      </c>
      <c r="H105" s="567">
        <v>459</v>
      </c>
    </row>
    <row r="106" spans="2:8">
      <c r="B106" s="568" t="s">
        <v>1805</v>
      </c>
      <c r="C106" s="567">
        <v>372</v>
      </c>
      <c r="D106" s="567">
        <v>206</v>
      </c>
      <c r="E106" s="567">
        <v>171</v>
      </c>
      <c r="F106" s="567">
        <v>417</v>
      </c>
      <c r="G106" s="567">
        <v>202</v>
      </c>
      <c r="H106" s="567">
        <v>458</v>
      </c>
    </row>
    <row r="107" spans="2:8">
      <c r="B107" s="568" t="s">
        <v>1806</v>
      </c>
      <c r="C107" s="567">
        <v>372</v>
      </c>
      <c r="D107" s="567">
        <v>209</v>
      </c>
      <c r="E107" s="567">
        <v>173</v>
      </c>
      <c r="F107" s="567">
        <v>422</v>
      </c>
      <c r="G107" s="567">
        <v>202</v>
      </c>
      <c r="H107" s="567">
        <v>455</v>
      </c>
    </row>
    <row r="108" spans="2:8">
      <c r="B108" s="568" t="s">
        <v>1807</v>
      </c>
      <c r="C108" s="567">
        <v>376</v>
      </c>
      <c r="D108" s="567">
        <v>210</v>
      </c>
      <c r="E108" s="567">
        <v>173</v>
      </c>
      <c r="F108" s="567">
        <v>426</v>
      </c>
      <c r="G108" s="567">
        <v>202</v>
      </c>
      <c r="H108" s="567">
        <v>461</v>
      </c>
    </row>
    <row r="109" spans="2:8" ht="12" customHeight="1">
      <c r="B109" s="568" t="s">
        <v>1808</v>
      </c>
      <c r="C109" s="567">
        <v>369</v>
      </c>
      <c r="D109" s="567">
        <v>204</v>
      </c>
      <c r="E109" s="567">
        <v>164</v>
      </c>
      <c r="F109" s="567">
        <v>419</v>
      </c>
      <c r="G109" s="567">
        <v>192</v>
      </c>
      <c r="H109" s="567">
        <v>456</v>
      </c>
    </row>
    <row r="110" spans="2:8">
      <c r="B110" s="568" t="s">
        <v>1809</v>
      </c>
      <c r="C110" s="567">
        <v>366</v>
      </c>
      <c r="D110" s="567">
        <v>190</v>
      </c>
      <c r="E110" s="567">
        <v>160</v>
      </c>
      <c r="F110" s="567">
        <v>414</v>
      </c>
      <c r="G110" s="567">
        <v>187</v>
      </c>
      <c r="H110" s="567">
        <v>455</v>
      </c>
    </row>
    <row r="111" spans="2:8">
      <c r="B111" s="568" t="s">
        <v>1810</v>
      </c>
      <c r="C111" s="567">
        <v>375</v>
      </c>
      <c r="D111" s="567">
        <v>207</v>
      </c>
      <c r="E111" s="567">
        <v>171</v>
      </c>
      <c r="F111" s="567">
        <v>422</v>
      </c>
      <c r="G111" s="567">
        <v>199</v>
      </c>
      <c r="H111" s="567">
        <v>463</v>
      </c>
    </row>
    <row r="112" spans="2:8">
      <c r="B112" s="568" t="s">
        <v>1811</v>
      </c>
      <c r="C112" s="567">
        <v>381</v>
      </c>
      <c r="D112" s="567">
        <v>208</v>
      </c>
      <c r="E112" s="567">
        <v>171</v>
      </c>
      <c r="F112" s="567">
        <v>433</v>
      </c>
      <c r="G112" s="567">
        <v>200</v>
      </c>
      <c r="H112" s="567">
        <v>470</v>
      </c>
    </row>
    <row r="113" spans="2:8">
      <c r="B113" s="568" t="s">
        <v>1812</v>
      </c>
      <c r="C113" s="567">
        <v>380</v>
      </c>
      <c r="D113" s="567">
        <v>206</v>
      </c>
      <c r="E113" s="567">
        <v>169</v>
      </c>
      <c r="F113" s="567">
        <v>443</v>
      </c>
      <c r="G113" s="567">
        <v>196</v>
      </c>
      <c r="H113" s="567">
        <v>470</v>
      </c>
    </row>
    <row r="114" spans="2:8">
      <c r="B114" s="568" t="s">
        <v>1813</v>
      </c>
      <c r="C114" s="567">
        <v>382</v>
      </c>
      <c r="D114" s="567">
        <v>216</v>
      </c>
      <c r="E114" s="567">
        <v>169</v>
      </c>
      <c r="F114" s="567">
        <v>446</v>
      </c>
      <c r="G114" s="567">
        <v>198</v>
      </c>
      <c r="H114" s="567">
        <v>472</v>
      </c>
    </row>
    <row r="115" spans="2:8">
      <c r="B115" s="568" t="s">
        <v>1814</v>
      </c>
      <c r="C115" s="567">
        <v>371</v>
      </c>
      <c r="D115" s="567">
        <v>208</v>
      </c>
      <c r="E115" s="567">
        <v>164</v>
      </c>
      <c r="F115" s="567">
        <v>441</v>
      </c>
      <c r="G115" s="567">
        <v>191</v>
      </c>
      <c r="H115" s="567">
        <v>458</v>
      </c>
    </row>
    <row r="116" spans="2:8">
      <c r="B116" s="568" t="s">
        <v>1815</v>
      </c>
      <c r="C116" s="567">
        <v>320</v>
      </c>
      <c r="D116" s="567">
        <v>209</v>
      </c>
      <c r="E116" s="567">
        <v>164</v>
      </c>
      <c r="F116" s="567">
        <v>436</v>
      </c>
      <c r="G116" s="567">
        <v>193</v>
      </c>
      <c r="H116" s="567">
        <v>371</v>
      </c>
    </row>
    <row r="117" spans="2:8">
      <c r="B117" s="568" t="s">
        <v>1816</v>
      </c>
      <c r="C117" s="567">
        <v>317</v>
      </c>
      <c r="D117" s="567">
        <v>205</v>
      </c>
      <c r="E117" s="567">
        <v>163</v>
      </c>
      <c r="F117" s="567">
        <v>427</v>
      </c>
      <c r="G117" s="567">
        <v>190</v>
      </c>
      <c r="H117" s="567">
        <v>368</v>
      </c>
    </row>
    <row r="118" spans="2:8">
      <c r="B118" s="568" t="s">
        <v>1817</v>
      </c>
      <c r="C118" s="567">
        <v>316</v>
      </c>
      <c r="D118" s="567">
        <v>206</v>
      </c>
      <c r="E118" s="567">
        <v>165</v>
      </c>
      <c r="F118" s="567">
        <v>423</v>
      </c>
      <c r="G118" s="567">
        <v>192</v>
      </c>
      <c r="H118" s="567">
        <v>367</v>
      </c>
    </row>
    <row r="119" spans="2:8">
      <c r="B119" s="568" t="s">
        <v>1818</v>
      </c>
      <c r="C119" s="567">
        <v>316</v>
      </c>
      <c r="D119" s="567">
        <v>212</v>
      </c>
      <c r="E119" s="567">
        <v>169</v>
      </c>
      <c r="F119" s="567">
        <v>421</v>
      </c>
      <c r="G119" s="567">
        <v>195</v>
      </c>
      <c r="H119" s="567">
        <v>365</v>
      </c>
    </row>
    <row r="120" spans="2:8">
      <c r="B120" s="568" t="s">
        <v>1819</v>
      </c>
      <c r="C120" s="567">
        <v>312</v>
      </c>
      <c r="D120" s="567">
        <v>212</v>
      </c>
      <c r="E120" s="567">
        <v>165</v>
      </c>
      <c r="F120" s="567">
        <v>416</v>
      </c>
      <c r="G120" s="567">
        <v>190</v>
      </c>
      <c r="H120" s="567">
        <v>361</v>
      </c>
    </row>
    <row r="121" spans="2:8">
      <c r="B121" s="568" t="s">
        <v>1820</v>
      </c>
      <c r="C121" s="567">
        <v>310</v>
      </c>
      <c r="D121" s="567">
        <v>209</v>
      </c>
      <c r="E121" s="567">
        <v>163</v>
      </c>
      <c r="F121" s="567">
        <v>421</v>
      </c>
      <c r="G121" s="567">
        <v>189</v>
      </c>
      <c r="H121" s="567">
        <v>359</v>
      </c>
    </row>
    <row r="122" spans="2:8">
      <c r="B122" s="568" t="s">
        <v>1821</v>
      </c>
      <c r="C122" s="567">
        <v>313</v>
      </c>
      <c r="D122" s="567">
        <v>220</v>
      </c>
      <c r="E122" s="567">
        <v>166</v>
      </c>
      <c r="F122" s="567">
        <v>423</v>
      </c>
      <c r="G122" s="567">
        <v>192</v>
      </c>
      <c r="H122" s="567">
        <v>361</v>
      </c>
    </row>
    <row r="123" spans="2:8">
      <c r="B123" s="568" t="s">
        <v>1822</v>
      </c>
      <c r="C123" s="567">
        <v>317</v>
      </c>
      <c r="D123" s="567">
        <v>214</v>
      </c>
      <c r="E123" s="567">
        <v>169</v>
      </c>
      <c r="F123" s="567">
        <v>427</v>
      </c>
      <c r="G123" s="567">
        <v>195</v>
      </c>
      <c r="H123" s="567">
        <v>366</v>
      </c>
    </row>
    <row r="124" spans="2:8">
      <c r="B124" s="568" t="s">
        <v>1823</v>
      </c>
      <c r="C124" s="567">
        <v>319</v>
      </c>
      <c r="D124" s="567">
        <v>205</v>
      </c>
      <c r="E124" s="567">
        <v>164</v>
      </c>
      <c r="F124" s="567">
        <v>427</v>
      </c>
      <c r="G124" s="567">
        <v>192</v>
      </c>
      <c r="H124" s="567">
        <v>371</v>
      </c>
    </row>
    <row r="125" spans="2:8">
      <c r="B125" s="568" t="s">
        <v>1824</v>
      </c>
      <c r="C125" s="567">
        <v>322</v>
      </c>
      <c r="D125" s="567">
        <v>207</v>
      </c>
      <c r="E125" s="567">
        <v>167</v>
      </c>
      <c r="F125" s="567">
        <v>429</v>
      </c>
      <c r="G125" s="567">
        <v>195</v>
      </c>
      <c r="H125" s="567">
        <v>373</v>
      </c>
    </row>
    <row r="126" spans="2:8">
      <c r="B126" s="568" t="s">
        <v>1825</v>
      </c>
      <c r="C126" s="567">
        <v>323</v>
      </c>
      <c r="D126" s="567">
        <v>206</v>
      </c>
      <c r="E126" s="567">
        <v>166</v>
      </c>
      <c r="F126" s="567">
        <v>432</v>
      </c>
      <c r="G126" s="567">
        <v>194</v>
      </c>
      <c r="H126" s="567">
        <v>375</v>
      </c>
    </row>
    <row r="127" spans="2:8">
      <c r="B127" s="568" t="s">
        <v>1826</v>
      </c>
      <c r="C127" s="567">
        <v>317</v>
      </c>
      <c r="D127" s="567">
        <v>203</v>
      </c>
      <c r="E127" s="567">
        <v>164</v>
      </c>
      <c r="F127" s="567">
        <v>420</v>
      </c>
      <c r="G127" s="567">
        <v>191</v>
      </c>
      <c r="H127" s="567">
        <v>368</v>
      </c>
    </row>
    <row r="128" spans="2:8">
      <c r="B128" s="568" t="s">
        <v>1827</v>
      </c>
      <c r="C128" s="567">
        <v>314</v>
      </c>
      <c r="D128" s="567">
        <v>194</v>
      </c>
      <c r="E128" s="567">
        <v>162</v>
      </c>
      <c r="F128" s="567">
        <v>425</v>
      </c>
      <c r="G128" s="567">
        <v>188</v>
      </c>
      <c r="H128" s="567">
        <v>365</v>
      </c>
    </row>
    <row r="129" spans="2:8">
      <c r="B129" s="568" t="s">
        <v>1828</v>
      </c>
      <c r="C129" s="567">
        <v>307</v>
      </c>
      <c r="D129" s="567">
        <v>196</v>
      </c>
      <c r="E129" s="567">
        <v>162</v>
      </c>
      <c r="F129" s="567">
        <v>434</v>
      </c>
      <c r="G129" s="567">
        <v>188</v>
      </c>
      <c r="H129" s="567">
        <v>350</v>
      </c>
    </row>
    <row r="130" spans="2:8">
      <c r="B130" s="568" t="s">
        <v>1829</v>
      </c>
      <c r="C130" s="567">
        <v>301</v>
      </c>
      <c r="D130" s="567">
        <v>185</v>
      </c>
      <c r="E130" s="567">
        <v>155</v>
      </c>
      <c r="F130" s="567">
        <v>437</v>
      </c>
      <c r="G130" s="567">
        <v>183</v>
      </c>
      <c r="H130" s="567">
        <v>344</v>
      </c>
    </row>
    <row r="131" spans="2:8">
      <c r="B131" s="568" t="s">
        <v>1830</v>
      </c>
      <c r="C131" s="567">
        <v>300</v>
      </c>
      <c r="D131" s="567">
        <v>192</v>
      </c>
      <c r="E131" s="567">
        <v>154</v>
      </c>
      <c r="F131" s="567">
        <v>433</v>
      </c>
      <c r="G131" s="567">
        <v>181</v>
      </c>
      <c r="H131" s="567">
        <v>344</v>
      </c>
    </row>
    <row r="132" spans="2:8">
      <c r="B132" s="568" t="s">
        <v>1831</v>
      </c>
      <c r="C132" s="567">
        <v>304</v>
      </c>
      <c r="D132" s="567">
        <v>195</v>
      </c>
      <c r="E132" s="567">
        <v>156</v>
      </c>
      <c r="F132" s="567">
        <v>440</v>
      </c>
      <c r="G132" s="567">
        <v>184</v>
      </c>
      <c r="H132" s="567">
        <v>348</v>
      </c>
    </row>
    <row r="133" spans="2:8">
      <c r="B133" s="568" t="s">
        <v>1832</v>
      </c>
      <c r="C133" s="567">
        <v>306</v>
      </c>
      <c r="D133" s="567">
        <v>199</v>
      </c>
      <c r="E133" s="567">
        <v>158</v>
      </c>
      <c r="F133" s="567">
        <v>461</v>
      </c>
      <c r="G133" s="567">
        <v>187</v>
      </c>
      <c r="H133" s="567">
        <v>347</v>
      </c>
    </row>
    <row r="134" spans="2:8">
      <c r="B134" s="568" t="s">
        <v>1833</v>
      </c>
      <c r="C134" s="567">
        <v>298</v>
      </c>
      <c r="D134" s="567">
        <v>186</v>
      </c>
      <c r="E134" s="567">
        <v>152</v>
      </c>
      <c r="F134" s="567">
        <v>453</v>
      </c>
      <c r="G134" s="567">
        <v>179</v>
      </c>
      <c r="H134" s="567">
        <v>339</v>
      </c>
    </row>
    <row r="135" spans="2:8">
      <c r="B135" s="568" t="s">
        <v>1834</v>
      </c>
      <c r="C135" s="567">
        <v>300</v>
      </c>
      <c r="D135" s="567">
        <v>192</v>
      </c>
      <c r="E135" s="567">
        <v>157</v>
      </c>
      <c r="F135" s="567">
        <v>451</v>
      </c>
      <c r="G135" s="567">
        <v>185</v>
      </c>
      <c r="H135" s="567">
        <v>341</v>
      </c>
    </row>
    <row r="136" spans="2:8">
      <c r="B136" s="568" t="s">
        <v>1835</v>
      </c>
      <c r="C136" s="567">
        <v>291</v>
      </c>
      <c r="D136" s="567">
        <v>183</v>
      </c>
      <c r="E136" s="567">
        <v>147</v>
      </c>
      <c r="F136" s="567">
        <v>436</v>
      </c>
      <c r="G136" s="567">
        <v>175</v>
      </c>
      <c r="H136" s="567">
        <v>331</v>
      </c>
    </row>
    <row r="137" spans="2:8">
      <c r="B137" s="568" t="s">
        <v>1836</v>
      </c>
      <c r="C137" s="567">
        <v>291</v>
      </c>
      <c r="D137" s="567">
        <v>182</v>
      </c>
      <c r="E137" s="567">
        <v>147</v>
      </c>
      <c r="F137" s="567">
        <v>435</v>
      </c>
      <c r="G137" s="567">
        <v>175</v>
      </c>
      <c r="H137" s="567">
        <v>331</v>
      </c>
    </row>
    <row r="138" spans="2:8">
      <c r="B138" s="568" t="s">
        <v>1837</v>
      </c>
      <c r="C138" s="567">
        <v>289</v>
      </c>
      <c r="D138" s="567">
        <v>176</v>
      </c>
      <c r="E138" s="567">
        <v>145</v>
      </c>
      <c r="F138" s="567">
        <v>424</v>
      </c>
      <c r="G138" s="567">
        <v>173</v>
      </c>
      <c r="H138" s="567">
        <v>330</v>
      </c>
    </row>
    <row r="139" spans="2:8">
      <c r="B139" s="568" t="s">
        <v>1838</v>
      </c>
      <c r="C139" s="567">
        <v>290</v>
      </c>
      <c r="D139" s="567">
        <v>181</v>
      </c>
      <c r="E139" s="567">
        <v>148</v>
      </c>
      <c r="F139" s="567">
        <v>420</v>
      </c>
      <c r="G139" s="567">
        <v>176</v>
      </c>
      <c r="H139" s="567">
        <v>332</v>
      </c>
    </row>
    <row r="140" spans="2:8">
      <c r="B140" s="568" t="s">
        <v>1839</v>
      </c>
      <c r="C140" s="567">
        <v>288</v>
      </c>
      <c r="D140" s="567">
        <v>178</v>
      </c>
      <c r="E140" s="567">
        <v>143</v>
      </c>
      <c r="F140" s="567">
        <v>414</v>
      </c>
      <c r="G140" s="567">
        <v>171</v>
      </c>
      <c r="H140" s="567">
        <v>331</v>
      </c>
    </row>
    <row r="141" spans="2:8">
      <c r="B141" s="568" t="s">
        <v>1840</v>
      </c>
      <c r="C141" s="567">
        <v>293</v>
      </c>
      <c r="D141" s="567">
        <v>182</v>
      </c>
      <c r="E141" s="567">
        <v>150</v>
      </c>
      <c r="F141" s="567">
        <v>421</v>
      </c>
      <c r="G141" s="567">
        <v>177</v>
      </c>
      <c r="H141" s="567">
        <v>335</v>
      </c>
    </row>
    <row r="142" spans="2:8">
      <c r="B142" s="568" t="s">
        <v>1841</v>
      </c>
      <c r="C142" s="567">
        <v>294</v>
      </c>
      <c r="D142" s="567">
        <v>187</v>
      </c>
      <c r="E142" s="567">
        <v>153</v>
      </c>
      <c r="F142" s="567">
        <v>420</v>
      </c>
      <c r="G142" s="567">
        <v>180</v>
      </c>
      <c r="H142" s="567">
        <v>335</v>
      </c>
    </row>
    <row r="143" spans="2:8">
      <c r="B143" s="568" t="s">
        <v>1842</v>
      </c>
      <c r="C143" s="567">
        <v>288</v>
      </c>
      <c r="D143" s="567">
        <v>179</v>
      </c>
      <c r="E143" s="567">
        <v>145</v>
      </c>
      <c r="F143" s="567">
        <v>413</v>
      </c>
      <c r="G143" s="567">
        <v>171</v>
      </c>
      <c r="H143" s="567">
        <v>331</v>
      </c>
    </row>
    <row r="144" spans="2:8">
      <c r="B144" s="568" t="s">
        <v>1843</v>
      </c>
      <c r="C144" s="567">
        <v>294</v>
      </c>
      <c r="D144" s="567">
        <v>177</v>
      </c>
      <c r="E144" s="567">
        <v>147</v>
      </c>
      <c r="F144" s="567">
        <v>418</v>
      </c>
      <c r="G144" s="567">
        <v>174</v>
      </c>
      <c r="H144" s="567">
        <v>339</v>
      </c>
    </row>
    <row r="145" spans="2:8">
      <c r="B145" s="568" t="s">
        <v>1844</v>
      </c>
      <c r="C145" s="567">
        <v>295</v>
      </c>
      <c r="D145" s="567">
        <v>176</v>
      </c>
      <c r="E145" s="567">
        <v>146</v>
      </c>
      <c r="F145" s="567">
        <v>415</v>
      </c>
      <c r="G145" s="567">
        <v>172</v>
      </c>
      <c r="H145" s="567">
        <v>342</v>
      </c>
    </row>
    <row r="146" spans="2:8">
      <c r="B146" s="568" t="s">
        <v>1845</v>
      </c>
      <c r="C146" s="567">
        <v>297</v>
      </c>
      <c r="D146" s="567">
        <v>183</v>
      </c>
      <c r="E146" s="567">
        <v>148</v>
      </c>
      <c r="F146" s="567">
        <v>419</v>
      </c>
      <c r="G146" s="567">
        <v>175</v>
      </c>
      <c r="H146" s="567">
        <v>342</v>
      </c>
    </row>
    <row r="147" spans="2:8">
      <c r="B147" s="568" t="s">
        <v>1846</v>
      </c>
      <c r="C147" s="567">
        <v>292</v>
      </c>
      <c r="D147" s="567">
        <v>175</v>
      </c>
      <c r="E147" s="567">
        <v>145</v>
      </c>
      <c r="F147" s="567">
        <v>416</v>
      </c>
      <c r="G147" s="567">
        <v>171</v>
      </c>
      <c r="H147" s="567">
        <v>337</v>
      </c>
    </row>
    <row r="148" spans="2:8">
      <c r="B148" s="568" t="s">
        <v>1847</v>
      </c>
      <c r="C148" s="567">
        <v>291</v>
      </c>
      <c r="D148" s="567">
        <v>174</v>
      </c>
      <c r="E148" s="567">
        <v>146</v>
      </c>
      <c r="F148" s="567">
        <v>417</v>
      </c>
      <c r="G148" s="567">
        <v>172</v>
      </c>
      <c r="H148" s="567">
        <v>334</v>
      </c>
    </row>
    <row r="149" spans="2:8">
      <c r="B149" s="568" t="s">
        <v>1848</v>
      </c>
      <c r="C149" s="567">
        <v>290</v>
      </c>
      <c r="D149" s="567">
        <v>165</v>
      </c>
      <c r="E149" s="567">
        <v>138</v>
      </c>
      <c r="F149" s="567">
        <v>428</v>
      </c>
      <c r="G149" s="567">
        <v>171</v>
      </c>
      <c r="H149" s="567">
        <v>331</v>
      </c>
    </row>
    <row r="150" spans="2:8">
      <c r="B150" s="568" t="s">
        <v>1856</v>
      </c>
      <c r="C150" s="567">
        <v>288</v>
      </c>
      <c r="D150" s="567">
        <v>163</v>
      </c>
      <c r="E150" s="567">
        <v>138</v>
      </c>
      <c r="F150" s="567">
        <v>426</v>
      </c>
      <c r="G150" s="567">
        <v>171</v>
      </c>
      <c r="H150" s="567">
        <v>328</v>
      </c>
    </row>
    <row r="151" spans="2:8">
      <c r="B151" s="568" t="s">
        <v>1857</v>
      </c>
      <c r="C151" s="567">
        <v>284</v>
      </c>
      <c r="D151" s="567">
        <v>163</v>
      </c>
      <c r="E151" s="567">
        <v>135</v>
      </c>
      <c r="F151" s="567">
        <v>422</v>
      </c>
      <c r="G151" s="567">
        <v>169</v>
      </c>
      <c r="H151" s="567">
        <v>323</v>
      </c>
    </row>
    <row r="152" spans="2:8">
      <c r="B152" s="568" t="s">
        <v>1858</v>
      </c>
      <c r="C152" s="567">
        <v>283</v>
      </c>
      <c r="D152" s="567">
        <v>162</v>
      </c>
      <c r="E152" s="567">
        <v>133</v>
      </c>
      <c r="F152" s="567">
        <v>417</v>
      </c>
      <c r="G152" s="567">
        <v>168</v>
      </c>
      <c r="H152" s="567">
        <v>322</v>
      </c>
    </row>
    <row r="153" spans="2:8">
      <c r="B153" s="568" t="s">
        <v>1859</v>
      </c>
      <c r="C153" s="567">
        <v>281</v>
      </c>
      <c r="D153" s="567">
        <v>155</v>
      </c>
      <c r="E153" s="567">
        <v>131</v>
      </c>
      <c r="F153" s="567">
        <v>418</v>
      </c>
      <c r="G153" s="567">
        <v>165</v>
      </c>
      <c r="H153" s="567">
        <v>320</v>
      </c>
    </row>
    <row r="154" spans="2:8">
      <c r="B154" s="568" t="s">
        <v>1860</v>
      </c>
      <c r="C154" s="567">
        <v>276</v>
      </c>
      <c r="D154" s="567">
        <v>151</v>
      </c>
      <c r="E154" s="567">
        <v>128</v>
      </c>
      <c r="F154" s="567">
        <v>413</v>
      </c>
      <c r="G154" s="567">
        <v>161</v>
      </c>
      <c r="H154" s="567">
        <v>315</v>
      </c>
    </row>
    <row r="155" spans="2:8">
      <c r="B155" s="568" t="s">
        <v>1861</v>
      </c>
      <c r="C155" s="567">
        <v>279</v>
      </c>
      <c r="D155" s="567">
        <v>155</v>
      </c>
      <c r="E155" s="567">
        <v>129</v>
      </c>
      <c r="F155" s="567">
        <v>416</v>
      </c>
      <c r="G155" s="567">
        <v>162</v>
      </c>
      <c r="H155" s="567">
        <v>319</v>
      </c>
    </row>
    <row r="156" spans="2:8">
      <c r="B156" s="568" t="s">
        <v>1862</v>
      </c>
      <c r="C156" s="567">
        <v>280</v>
      </c>
      <c r="D156" s="567">
        <v>164</v>
      </c>
      <c r="E156" s="567">
        <v>137</v>
      </c>
      <c r="F156" s="567">
        <v>417</v>
      </c>
      <c r="G156" s="567">
        <v>170</v>
      </c>
      <c r="H156" s="567">
        <v>317</v>
      </c>
    </row>
    <row r="157" spans="2:8">
      <c r="B157" s="568" t="s">
        <v>1863</v>
      </c>
      <c r="C157" s="567">
        <v>274</v>
      </c>
      <c r="D157" s="567">
        <v>156</v>
      </c>
      <c r="E157" s="567">
        <v>125</v>
      </c>
      <c r="F157" s="567">
        <v>407</v>
      </c>
      <c r="G157" s="567">
        <v>160</v>
      </c>
      <c r="H157" s="567">
        <v>313</v>
      </c>
    </row>
    <row r="158" spans="2:8">
      <c r="B158" s="568" t="s">
        <v>1864</v>
      </c>
      <c r="C158" s="567">
        <v>284</v>
      </c>
      <c r="D158" s="567">
        <v>173</v>
      </c>
      <c r="E158" s="567">
        <v>136</v>
      </c>
      <c r="F158" s="567">
        <v>416</v>
      </c>
      <c r="G158" s="567">
        <v>172</v>
      </c>
      <c r="H158" s="567">
        <v>322</v>
      </c>
    </row>
    <row r="159" spans="2:8">
      <c r="B159" s="568" t="s">
        <v>1865</v>
      </c>
      <c r="C159" s="567">
        <v>290</v>
      </c>
      <c r="D159" s="567">
        <v>174</v>
      </c>
      <c r="E159" s="567">
        <v>136</v>
      </c>
      <c r="F159" s="567">
        <v>421</v>
      </c>
      <c r="G159" s="567">
        <v>174</v>
      </c>
      <c r="H159" s="567">
        <v>330</v>
      </c>
    </row>
    <row r="160" spans="2:8">
      <c r="B160" s="568" t="s">
        <v>1866</v>
      </c>
      <c r="C160" s="567">
        <v>284</v>
      </c>
      <c r="D160" s="567">
        <v>161</v>
      </c>
      <c r="E160" s="567">
        <v>130</v>
      </c>
      <c r="F160" s="567">
        <v>418</v>
      </c>
      <c r="G160" s="567">
        <v>169</v>
      </c>
      <c r="H160" s="567">
        <v>323</v>
      </c>
    </row>
    <row r="161" spans="2:8">
      <c r="B161" s="568" t="s">
        <v>1867</v>
      </c>
      <c r="C161" s="567">
        <v>287</v>
      </c>
      <c r="D161" s="567">
        <v>166</v>
      </c>
      <c r="E161" s="567">
        <v>131</v>
      </c>
      <c r="F161" s="567">
        <v>417</v>
      </c>
      <c r="G161" s="567">
        <v>170</v>
      </c>
      <c r="H161" s="567">
        <v>327</v>
      </c>
    </row>
    <row r="162" spans="2:8">
      <c r="B162" s="568" t="s">
        <v>1868</v>
      </c>
      <c r="C162" s="567">
        <v>285</v>
      </c>
      <c r="D162" s="567">
        <v>172</v>
      </c>
      <c r="E162" s="567">
        <v>130</v>
      </c>
      <c r="F162" s="567">
        <v>415</v>
      </c>
      <c r="G162" s="567">
        <v>170</v>
      </c>
      <c r="H162" s="567">
        <v>325</v>
      </c>
    </row>
    <row r="163" spans="2:8">
      <c r="B163" s="568" t="s">
        <v>1869</v>
      </c>
      <c r="C163" s="567">
        <v>290</v>
      </c>
      <c r="D163" s="567">
        <v>170</v>
      </c>
      <c r="E163" s="567">
        <v>133</v>
      </c>
      <c r="F163" s="567">
        <v>421</v>
      </c>
      <c r="G163" s="567">
        <v>173</v>
      </c>
      <c r="H163" s="567">
        <v>330</v>
      </c>
    </row>
    <row r="164" spans="2:8">
      <c r="B164" s="568" t="s">
        <v>1870</v>
      </c>
      <c r="C164" s="567">
        <v>295</v>
      </c>
      <c r="D164" s="567">
        <v>183</v>
      </c>
      <c r="E164" s="567">
        <v>135</v>
      </c>
      <c r="F164" s="567">
        <v>421</v>
      </c>
      <c r="G164" s="567">
        <v>177</v>
      </c>
      <c r="H164" s="567">
        <v>337</v>
      </c>
    </row>
    <row r="165" spans="2:8">
      <c r="B165" s="568" t="s">
        <v>1871</v>
      </c>
      <c r="C165" s="567">
        <v>292</v>
      </c>
      <c r="D165" s="567">
        <v>180</v>
      </c>
      <c r="E165" s="567">
        <v>136</v>
      </c>
      <c r="F165" s="567">
        <v>418</v>
      </c>
      <c r="G165" s="567">
        <v>176</v>
      </c>
      <c r="H165" s="567">
        <v>332</v>
      </c>
    </row>
    <row r="166" spans="2:8">
      <c r="B166" s="568" t="s">
        <v>1872</v>
      </c>
      <c r="C166" s="567">
        <v>293</v>
      </c>
      <c r="D166" s="567">
        <v>175</v>
      </c>
      <c r="E166" s="567">
        <v>133</v>
      </c>
      <c r="F166" s="567">
        <v>418</v>
      </c>
      <c r="G166" s="567">
        <v>174</v>
      </c>
      <c r="H166" s="567">
        <v>336</v>
      </c>
    </row>
    <row r="167" spans="2:8">
      <c r="B167" s="568" t="s">
        <v>1873</v>
      </c>
      <c r="C167" s="567">
        <v>297</v>
      </c>
      <c r="D167" s="567">
        <v>181</v>
      </c>
      <c r="E167" s="567">
        <v>134</v>
      </c>
      <c r="F167" s="567">
        <v>424</v>
      </c>
      <c r="G167" s="567">
        <v>176</v>
      </c>
      <c r="H167" s="567">
        <v>339</v>
      </c>
    </row>
    <row r="168" spans="2:8">
      <c r="B168" s="568" t="s">
        <v>1874</v>
      </c>
      <c r="C168" s="567">
        <v>296</v>
      </c>
      <c r="D168" s="567">
        <v>180</v>
      </c>
      <c r="E168" s="567">
        <v>136</v>
      </c>
      <c r="F168" s="567">
        <v>425</v>
      </c>
      <c r="G168" s="567">
        <v>178</v>
      </c>
      <c r="H168" s="567">
        <v>337</v>
      </c>
    </row>
    <row r="169" spans="2:8">
      <c r="B169" s="568" t="s">
        <v>1875</v>
      </c>
      <c r="C169" s="567">
        <v>292</v>
      </c>
      <c r="D169" s="567">
        <v>172</v>
      </c>
      <c r="E169" s="567">
        <v>130</v>
      </c>
      <c r="F169" s="567">
        <v>417</v>
      </c>
      <c r="G169" s="567">
        <v>172</v>
      </c>
      <c r="H169" s="567">
        <v>335</v>
      </c>
    </row>
    <row r="170" spans="2:8">
      <c r="B170" s="568" t="s">
        <v>1876</v>
      </c>
      <c r="C170" s="567">
        <v>292</v>
      </c>
      <c r="D170" s="567">
        <v>173</v>
      </c>
      <c r="E170" s="567">
        <v>132</v>
      </c>
      <c r="F170" s="567">
        <v>420</v>
      </c>
      <c r="G170" s="567">
        <v>174</v>
      </c>
      <c r="H170" s="567">
        <v>334</v>
      </c>
    </row>
    <row r="171" spans="2:8">
      <c r="B171" s="568" t="s">
        <v>1877</v>
      </c>
      <c r="C171" s="567">
        <v>297</v>
      </c>
      <c r="D171" s="567">
        <v>185</v>
      </c>
      <c r="E171" s="567">
        <v>134</v>
      </c>
      <c r="F171" s="567">
        <v>431</v>
      </c>
      <c r="G171" s="567">
        <v>177</v>
      </c>
      <c r="H171" s="567">
        <v>338</v>
      </c>
    </row>
    <row r="172" spans="2:8">
      <c r="B172" s="568" t="s">
        <v>1878</v>
      </c>
      <c r="C172" s="567">
        <v>296</v>
      </c>
      <c r="D172" s="567">
        <v>174</v>
      </c>
      <c r="E172" s="567">
        <v>129</v>
      </c>
      <c r="F172" s="567">
        <v>433</v>
      </c>
      <c r="G172" s="567">
        <v>174</v>
      </c>
      <c r="H172" s="567">
        <v>337</v>
      </c>
    </row>
    <row r="173" spans="2:8">
      <c r="B173" s="568" t="s">
        <v>1879</v>
      </c>
      <c r="C173" s="567">
        <v>291</v>
      </c>
      <c r="D173" s="567">
        <v>177</v>
      </c>
      <c r="E173" s="567">
        <v>126</v>
      </c>
      <c r="F173" s="567">
        <v>430</v>
      </c>
      <c r="G173" s="567">
        <v>170</v>
      </c>
      <c r="H173" s="567">
        <v>332</v>
      </c>
    </row>
    <row r="174" spans="2:8">
      <c r="B174" s="568" t="s">
        <v>1880</v>
      </c>
      <c r="C174" s="567">
        <v>287</v>
      </c>
      <c r="D174" s="567">
        <v>173</v>
      </c>
      <c r="E174" s="567">
        <v>123</v>
      </c>
      <c r="F174" s="567">
        <v>430</v>
      </c>
      <c r="G174" s="567">
        <v>168</v>
      </c>
      <c r="H174" s="567">
        <v>327</v>
      </c>
    </row>
    <row r="175" spans="2:8">
      <c r="B175" s="568" t="s">
        <v>1881</v>
      </c>
      <c r="C175" s="567">
        <v>284</v>
      </c>
      <c r="D175" s="567">
        <v>174</v>
      </c>
      <c r="E175" s="567">
        <v>120</v>
      </c>
      <c r="F175" s="567">
        <v>432</v>
      </c>
      <c r="G175" s="567">
        <v>165</v>
      </c>
      <c r="H175" s="567">
        <v>322</v>
      </c>
    </row>
    <row r="176" spans="2:8">
      <c r="B176" s="568" t="s">
        <v>1882</v>
      </c>
      <c r="C176" s="567">
        <v>281</v>
      </c>
      <c r="D176" s="567">
        <v>176</v>
      </c>
      <c r="E176" s="567">
        <v>118</v>
      </c>
      <c r="F176" s="567">
        <v>423</v>
      </c>
      <c r="G176" s="567">
        <v>162</v>
      </c>
      <c r="H176" s="567">
        <v>320</v>
      </c>
    </row>
    <row r="177" spans="2:8">
      <c r="B177" s="568" t="s">
        <v>1883</v>
      </c>
      <c r="C177" s="567">
        <v>275</v>
      </c>
      <c r="D177" s="567">
        <v>177</v>
      </c>
      <c r="E177" s="567">
        <v>109</v>
      </c>
      <c r="F177" s="567">
        <v>419</v>
      </c>
      <c r="G177" s="567">
        <v>155</v>
      </c>
      <c r="H177" s="567">
        <v>314</v>
      </c>
    </row>
    <row r="178" spans="2:8">
      <c r="B178" s="568" t="s">
        <v>1884</v>
      </c>
      <c r="C178" s="567">
        <v>274</v>
      </c>
      <c r="D178" s="567">
        <v>169</v>
      </c>
      <c r="E178" s="567">
        <v>111</v>
      </c>
      <c r="F178" s="567">
        <v>417</v>
      </c>
      <c r="G178" s="567">
        <v>155</v>
      </c>
      <c r="H178" s="567">
        <v>313</v>
      </c>
    </row>
    <row r="179" spans="2:8">
      <c r="B179" s="568" t="s">
        <v>1885</v>
      </c>
      <c r="C179" s="567">
        <v>272</v>
      </c>
      <c r="D179" s="567">
        <v>163</v>
      </c>
      <c r="E179" s="567">
        <v>110</v>
      </c>
      <c r="F179" s="567">
        <v>414</v>
      </c>
      <c r="G179" s="567">
        <v>154</v>
      </c>
      <c r="H179" s="567">
        <v>311</v>
      </c>
    </row>
    <row r="180" spans="2:8">
      <c r="B180" s="568" t="s">
        <v>1886</v>
      </c>
      <c r="C180" s="567">
        <v>275</v>
      </c>
      <c r="D180" s="567">
        <v>166</v>
      </c>
      <c r="E180" s="567">
        <v>111</v>
      </c>
      <c r="F180" s="567">
        <v>414</v>
      </c>
      <c r="G180" s="567">
        <v>155</v>
      </c>
      <c r="H180" s="567">
        <v>314</v>
      </c>
    </row>
    <row r="181" spans="2:8">
      <c r="B181" s="568" t="s">
        <v>1887</v>
      </c>
      <c r="C181" s="567">
        <v>270</v>
      </c>
      <c r="D181" s="567">
        <v>163</v>
      </c>
      <c r="E181" s="567">
        <v>108</v>
      </c>
      <c r="F181" s="567">
        <v>409</v>
      </c>
      <c r="G181" s="567">
        <v>152</v>
      </c>
      <c r="H181" s="567">
        <v>309</v>
      </c>
    </row>
    <row r="182" spans="2:8">
      <c r="B182" s="568" t="s">
        <v>1888</v>
      </c>
      <c r="C182" s="567">
        <v>264</v>
      </c>
      <c r="D182" s="567">
        <v>165</v>
      </c>
      <c r="E182" s="567">
        <v>106</v>
      </c>
      <c r="F182" s="567">
        <v>402</v>
      </c>
      <c r="G182" s="567">
        <v>148</v>
      </c>
      <c r="H182" s="567">
        <v>301</v>
      </c>
    </row>
    <row r="183" spans="2:8">
      <c r="B183" s="568" t="s">
        <v>1889</v>
      </c>
      <c r="C183" s="567">
        <v>260</v>
      </c>
      <c r="D183" s="567">
        <v>164</v>
      </c>
      <c r="E183" s="567">
        <v>102</v>
      </c>
      <c r="F183" s="567">
        <v>399</v>
      </c>
      <c r="G183" s="567">
        <v>145</v>
      </c>
      <c r="H183" s="567">
        <v>298</v>
      </c>
    </row>
    <row r="184" spans="2:8">
      <c r="B184" s="568" t="s">
        <v>1890</v>
      </c>
      <c r="C184" s="567">
        <v>259</v>
      </c>
      <c r="D184" s="567">
        <v>169</v>
      </c>
      <c r="E184" s="567">
        <v>104</v>
      </c>
      <c r="F184" s="567">
        <v>405</v>
      </c>
      <c r="G184" s="567">
        <v>147</v>
      </c>
      <c r="H184" s="567">
        <v>294</v>
      </c>
    </row>
    <row r="185" spans="2:8">
      <c r="B185" s="568" t="s">
        <v>1891</v>
      </c>
      <c r="C185" s="567">
        <v>261</v>
      </c>
      <c r="D185" s="567">
        <v>168</v>
      </c>
      <c r="E185" s="567">
        <v>107</v>
      </c>
      <c r="F185" s="567">
        <v>401</v>
      </c>
      <c r="G185" s="567">
        <v>149</v>
      </c>
      <c r="H185" s="567">
        <v>297</v>
      </c>
    </row>
    <row r="186" spans="2:8">
      <c r="B186" s="568" t="s">
        <v>1892</v>
      </c>
      <c r="C186" s="567">
        <v>259</v>
      </c>
      <c r="D186" s="567">
        <v>170</v>
      </c>
      <c r="E186" s="567">
        <v>105</v>
      </c>
      <c r="F186" s="567">
        <v>403</v>
      </c>
      <c r="G186" s="567">
        <v>147</v>
      </c>
      <c r="H186" s="567">
        <v>295</v>
      </c>
    </row>
    <row r="187" spans="2:8">
      <c r="B187" s="568" t="s">
        <v>1893</v>
      </c>
      <c r="C187" s="567">
        <v>261</v>
      </c>
      <c r="D187" s="567">
        <v>171</v>
      </c>
      <c r="E187" s="567">
        <v>106</v>
      </c>
      <c r="F187" s="567">
        <v>406</v>
      </c>
      <c r="G187" s="567">
        <v>148</v>
      </c>
      <c r="H187" s="567">
        <v>297</v>
      </c>
    </row>
    <row r="188" spans="2:8">
      <c r="B188" s="568" t="s">
        <v>1894</v>
      </c>
      <c r="C188" s="567">
        <v>258</v>
      </c>
      <c r="D188" s="567">
        <v>169</v>
      </c>
      <c r="E188" s="567">
        <v>104</v>
      </c>
      <c r="F188" s="567">
        <v>400</v>
      </c>
      <c r="G188" s="567">
        <v>145</v>
      </c>
      <c r="H188" s="567">
        <v>294</v>
      </c>
    </row>
    <row r="189" spans="2:8">
      <c r="B189" s="568" t="s">
        <v>1895</v>
      </c>
      <c r="C189" s="567">
        <v>253</v>
      </c>
      <c r="D189" s="567">
        <v>170</v>
      </c>
      <c r="E189" s="567">
        <v>97</v>
      </c>
      <c r="F189" s="567">
        <v>395</v>
      </c>
      <c r="G189" s="567">
        <v>139</v>
      </c>
      <c r="H189" s="567">
        <v>290</v>
      </c>
    </row>
    <row r="190" spans="2:8">
      <c r="B190" s="568" t="s">
        <v>1896</v>
      </c>
      <c r="C190" s="567">
        <v>254</v>
      </c>
      <c r="D190" s="567">
        <v>165</v>
      </c>
      <c r="E190" s="567">
        <v>97</v>
      </c>
      <c r="F190" s="567">
        <v>391</v>
      </c>
      <c r="G190" s="567">
        <v>138</v>
      </c>
      <c r="H190" s="567">
        <v>291</v>
      </c>
    </row>
    <row r="191" spans="2:8">
      <c r="B191" s="568" t="s">
        <v>1897</v>
      </c>
      <c r="C191" s="567">
        <v>254</v>
      </c>
      <c r="D191" s="567">
        <v>165</v>
      </c>
      <c r="E191" s="567">
        <v>98</v>
      </c>
      <c r="F191" s="567">
        <v>390</v>
      </c>
      <c r="G191" s="567">
        <v>139</v>
      </c>
      <c r="H191" s="567">
        <v>291</v>
      </c>
    </row>
    <row r="192" spans="2:8">
      <c r="B192" s="568" t="s">
        <v>1898</v>
      </c>
      <c r="C192" s="567">
        <v>247</v>
      </c>
      <c r="D192" s="567">
        <v>156</v>
      </c>
      <c r="E192" s="567">
        <v>93</v>
      </c>
      <c r="F192" s="567">
        <v>385</v>
      </c>
      <c r="G192" s="567">
        <v>135</v>
      </c>
      <c r="H192" s="567">
        <v>283</v>
      </c>
    </row>
    <row r="193" spans="2:8">
      <c r="B193" s="568" t="s">
        <v>1899</v>
      </c>
      <c r="C193" s="567">
        <v>244</v>
      </c>
      <c r="D193" s="567">
        <v>157</v>
      </c>
      <c r="E193" s="567">
        <v>92</v>
      </c>
      <c r="F193" s="567">
        <v>376</v>
      </c>
      <c r="G193" s="567">
        <v>133</v>
      </c>
      <c r="H193" s="567">
        <v>280</v>
      </c>
    </row>
    <row r="194" spans="2:8">
      <c r="B194" s="568" t="s">
        <v>1900</v>
      </c>
      <c r="C194" s="567">
        <v>241</v>
      </c>
      <c r="D194" s="567">
        <v>162</v>
      </c>
      <c r="E194" s="567">
        <v>93</v>
      </c>
      <c r="F194" s="567">
        <v>375</v>
      </c>
      <c r="G194" s="567">
        <v>130</v>
      </c>
      <c r="H194" s="567">
        <v>277</v>
      </c>
    </row>
    <row r="195" spans="2:8">
      <c r="B195" s="568" t="s">
        <v>1901</v>
      </c>
      <c r="C195" s="567">
        <v>248</v>
      </c>
      <c r="D195" s="567">
        <v>161</v>
      </c>
      <c r="E195" s="567">
        <v>93</v>
      </c>
      <c r="F195" s="567">
        <v>383</v>
      </c>
      <c r="G195" s="567">
        <v>130</v>
      </c>
      <c r="H195" s="567">
        <v>287</v>
      </c>
    </row>
    <row r="196" spans="2:8">
      <c r="B196" s="568" t="s">
        <v>1902</v>
      </c>
      <c r="C196" s="567">
        <v>254</v>
      </c>
      <c r="D196" s="567">
        <v>166</v>
      </c>
      <c r="E196" s="567">
        <v>99</v>
      </c>
      <c r="F196" s="567">
        <v>387</v>
      </c>
      <c r="G196" s="567">
        <v>135</v>
      </c>
      <c r="H196" s="567">
        <v>294</v>
      </c>
    </row>
    <row r="197" spans="2:8">
      <c r="B197" s="568" t="s">
        <v>1903</v>
      </c>
      <c r="C197" s="567">
        <v>270</v>
      </c>
      <c r="D197" s="567">
        <v>187</v>
      </c>
      <c r="E197" s="567">
        <v>114</v>
      </c>
      <c r="F197" s="567">
        <v>398</v>
      </c>
      <c r="G197" s="567">
        <v>149</v>
      </c>
      <c r="H197" s="567">
        <v>312</v>
      </c>
    </row>
    <row r="198" spans="2:8">
      <c r="B198" s="568" t="s">
        <v>1904</v>
      </c>
      <c r="C198" s="567">
        <v>262</v>
      </c>
      <c r="D198" s="567">
        <v>181</v>
      </c>
      <c r="E198" s="567">
        <v>109</v>
      </c>
      <c r="F198" s="567">
        <v>392</v>
      </c>
      <c r="G198" s="567">
        <v>144</v>
      </c>
      <c r="H198" s="567">
        <v>301</v>
      </c>
    </row>
    <row r="199" spans="2:8">
      <c r="B199" s="568" t="s">
        <v>1905</v>
      </c>
      <c r="C199" s="567">
        <v>262</v>
      </c>
      <c r="D199" s="567">
        <v>179</v>
      </c>
      <c r="E199" s="567">
        <v>106</v>
      </c>
      <c r="F199" s="567">
        <v>384</v>
      </c>
      <c r="G199" s="567">
        <v>141</v>
      </c>
      <c r="H199" s="567">
        <v>303</v>
      </c>
    </row>
    <row r="200" spans="2:8">
      <c r="B200" s="568" t="s">
        <v>1906</v>
      </c>
      <c r="C200" s="567">
        <v>272</v>
      </c>
      <c r="D200" s="567">
        <v>185</v>
      </c>
      <c r="E200" s="567">
        <v>116</v>
      </c>
      <c r="F200" s="567">
        <v>390</v>
      </c>
      <c r="G200" s="567">
        <v>151</v>
      </c>
      <c r="H200" s="567">
        <v>316</v>
      </c>
    </row>
    <row r="201" spans="2:8">
      <c r="B201" s="568" t="s">
        <v>1907</v>
      </c>
      <c r="C201" s="567">
        <v>277</v>
      </c>
      <c r="D201" s="567">
        <v>192</v>
      </c>
      <c r="E201" s="567">
        <v>125</v>
      </c>
      <c r="F201" s="567">
        <v>395</v>
      </c>
      <c r="G201" s="567">
        <v>159</v>
      </c>
      <c r="H201" s="567">
        <v>320</v>
      </c>
    </row>
    <row r="202" spans="2:8">
      <c r="B202" s="568" t="s">
        <v>1908</v>
      </c>
      <c r="C202" s="567">
        <v>279</v>
      </c>
      <c r="D202" s="567">
        <v>209</v>
      </c>
      <c r="E202" s="567">
        <v>127</v>
      </c>
      <c r="F202" s="567">
        <v>395</v>
      </c>
      <c r="G202" s="567">
        <v>162</v>
      </c>
      <c r="H202" s="567">
        <v>320</v>
      </c>
    </row>
    <row r="203" spans="2:8">
      <c r="B203" s="568" t="s">
        <v>1909</v>
      </c>
      <c r="C203" s="567">
        <v>271</v>
      </c>
      <c r="D203" s="567">
        <v>197</v>
      </c>
      <c r="E203" s="567">
        <v>122</v>
      </c>
      <c r="F203" s="567">
        <v>386</v>
      </c>
      <c r="G203" s="567">
        <v>156</v>
      </c>
      <c r="H203" s="567">
        <v>311</v>
      </c>
    </row>
    <row r="204" spans="2:8">
      <c r="B204" s="568" t="s">
        <v>1910</v>
      </c>
      <c r="C204" s="567">
        <v>267</v>
      </c>
      <c r="D204" s="567">
        <v>186</v>
      </c>
      <c r="E204" s="567">
        <v>115</v>
      </c>
      <c r="F204" s="567">
        <v>379</v>
      </c>
      <c r="G204" s="567">
        <v>151</v>
      </c>
      <c r="H204" s="567">
        <v>307</v>
      </c>
    </row>
    <row r="205" spans="2:8">
      <c r="B205" s="568" t="s">
        <v>1911</v>
      </c>
      <c r="C205" s="567">
        <v>268</v>
      </c>
      <c r="D205" s="567">
        <v>192</v>
      </c>
      <c r="E205" s="567">
        <v>119</v>
      </c>
      <c r="F205" s="567">
        <v>383</v>
      </c>
      <c r="G205" s="567">
        <v>155</v>
      </c>
      <c r="H205" s="567">
        <v>308</v>
      </c>
    </row>
    <row r="206" spans="2:8">
      <c r="B206" s="568" t="s">
        <v>1912</v>
      </c>
      <c r="C206" s="567">
        <v>271</v>
      </c>
      <c r="D206" s="567">
        <v>201</v>
      </c>
      <c r="E206" s="567">
        <v>128</v>
      </c>
      <c r="F206" s="567">
        <v>380</v>
      </c>
      <c r="G206" s="567">
        <v>161</v>
      </c>
      <c r="H206" s="567">
        <v>310</v>
      </c>
    </row>
    <row r="207" spans="2:8">
      <c r="B207" s="568" t="s">
        <v>1913</v>
      </c>
      <c r="C207" s="567">
        <v>277</v>
      </c>
      <c r="D207" s="567">
        <v>207</v>
      </c>
      <c r="E207" s="567">
        <v>130</v>
      </c>
      <c r="F207" s="567">
        <v>390</v>
      </c>
      <c r="G207" s="567">
        <v>165</v>
      </c>
      <c r="H207" s="567">
        <v>316</v>
      </c>
    </row>
    <row r="208" spans="2:8">
      <c r="B208" s="568" t="s">
        <v>1914</v>
      </c>
      <c r="C208" s="567">
        <v>270</v>
      </c>
      <c r="D208" s="567">
        <v>183</v>
      </c>
      <c r="E208" s="567">
        <v>125</v>
      </c>
      <c r="F208" s="567">
        <v>384</v>
      </c>
      <c r="G208" s="567">
        <v>159</v>
      </c>
      <c r="H208" s="567">
        <v>309</v>
      </c>
    </row>
    <row r="209" spans="2:8">
      <c r="B209" s="568" t="s">
        <v>1915</v>
      </c>
      <c r="C209" s="567">
        <v>260</v>
      </c>
      <c r="D209" s="567">
        <v>170</v>
      </c>
      <c r="E209" s="567">
        <v>115</v>
      </c>
      <c r="F209" s="567">
        <v>376</v>
      </c>
      <c r="G209" s="567">
        <v>149</v>
      </c>
      <c r="H209" s="567">
        <v>298</v>
      </c>
    </row>
    <row r="210" spans="2:8">
      <c r="B210" s="568" t="s">
        <v>1916</v>
      </c>
      <c r="C210" s="567">
        <v>257</v>
      </c>
      <c r="D210" s="567">
        <v>172</v>
      </c>
      <c r="E210" s="567">
        <v>115</v>
      </c>
      <c r="F210" s="567">
        <v>370</v>
      </c>
      <c r="G210" s="567">
        <v>149</v>
      </c>
      <c r="H210" s="567">
        <v>295</v>
      </c>
    </row>
    <row r="211" spans="2:8">
      <c r="B211" s="568" t="s">
        <v>1917</v>
      </c>
      <c r="C211" s="567">
        <v>263</v>
      </c>
      <c r="D211" s="567">
        <v>184</v>
      </c>
      <c r="E211" s="567">
        <v>122</v>
      </c>
      <c r="F211" s="567">
        <v>376</v>
      </c>
      <c r="G211" s="567">
        <v>156</v>
      </c>
      <c r="H211" s="567">
        <v>300</v>
      </c>
    </row>
    <row r="212" spans="2:8">
      <c r="B212" s="568" t="s">
        <v>1918</v>
      </c>
      <c r="C212" s="567">
        <v>258</v>
      </c>
      <c r="D212" s="567">
        <v>173</v>
      </c>
      <c r="E212" s="567">
        <v>118</v>
      </c>
      <c r="F212" s="567">
        <v>370</v>
      </c>
      <c r="G212" s="567">
        <v>152</v>
      </c>
      <c r="H212" s="567">
        <v>294</v>
      </c>
    </row>
    <row r="213" spans="2:8">
      <c r="B213" s="568" t="s">
        <v>1919</v>
      </c>
      <c r="C213" s="567">
        <v>253</v>
      </c>
      <c r="D213" s="567">
        <v>175</v>
      </c>
      <c r="E213" s="567">
        <v>115</v>
      </c>
      <c r="F213" s="567">
        <v>365</v>
      </c>
      <c r="G213" s="567">
        <v>149</v>
      </c>
      <c r="H213" s="567">
        <v>288</v>
      </c>
    </row>
    <row r="214" spans="2:8">
      <c r="B214" s="568" t="s">
        <v>1920</v>
      </c>
      <c r="C214" s="567">
        <v>251</v>
      </c>
      <c r="D214" s="567">
        <v>171</v>
      </c>
      <c r="E214" s="567">
        <v>112</v>
      </c>
      <c r="F214" s="567">
        <v>360</v>
      </c>
      <c r="G214" s="567">
        <v>146</v>
      </c>
      <c r="H214" s="567">
        <v>286</v>
      </c>
    </row>
    <row r="215" spans="2:8">
      <c r="B215" s="568" t="s">
        <v>1921</v>
      </c>
      <c r="C215" s="567">
        <v>250</v>
      </c>
      <c r="D215" s="567">
        <v>175</v>
      </c>
      <c r="E215" s="567">
        <v>113</v>
      </c>
      <c r="F215" s="567">
        <v>356</v>
      </c>
      <c r="G215" s="567">
        <v>147</v>
      </c>
      <c r="H215" s="567">
        <v>284</v>
      </c>
    </row>
    <row r="216" spans="2:8">
      <c r="B216" s="568" t="s">
        <v>1922</v>
      </c>
      <c r="C216" s="567">
        <v>250</v>
      </c>
      <c r="D216" s="567">
        <v>172</v>
      </c>
      <c r="E216" s="567">
        <v>113</v>
      </c>
      <c r="F216" s="567">
        <v>357</v>
      </c>
      <c r="G216" s="567">
        <v>148</v>
      </c>
      <c r="H216" s="567">
        <v>285</v>
      </c>
    </row>
    <row r="217" spans="2:8">
      <c r="B217" s="568" t="s">
        <v>1923</v>
      </c>
      <c r="C217" s="567">
        <v>253</v>
      </c>
      <c r="D217" s="567">
        <v>181</v>
      </c>
      <c r="E217" s="567">
        <v>119</v>
      </c>
      <c r="F217" s="567">
        <v>360</v>
      </c>
      <c r="G217" s="567">
        <v>152</v>
      </c>
      <c r="H217" s="567">
        <v>288</v>
      </c>
    </row>
    <row r="218" spans="2:8" ht="12" customHeight="1">
      <c r="B218" s="568" t="s">
        <v>1924</v>
      </c>
      <c r="C218" s="567">
        <v>252</v>
      </c>
      <c r="D218" s="567">
        <v>180</v>
      </c>
      <c r="E218" s="567">
        <v>120</v>
      </c>
      <c r="F218" s="567">
        <v>359</v>
      </c>
      <c r="G218" s="567">
        <v>152</v>
      </c>
      <c r="H218" s="567">
        <v>285</v>
      </c>
    </row>
    <row r="219" spans="2:8">
      <c r="B219" s="568" t="s">
        <v>1925</v>
      </c>
      <c r="C219" s="567">
        <v>253</v>
      </c>
      <c r="D219" s="567">
        <v>180</v>
      </c>
      <c r="E219" s="567">
        <v>117</v>
      </c>
      <c r="F219" s="567">
        <v>355</v>
      </c>
      <c r="G219" s="567">
        <v>151</v>
      </c>
      <c r="H219" s="567">
        <v>288</v>
      </c>
    </row>
    <row r="220" spans="2:8">
      <c r="B220" s="568" t="s">
        <v>1926</v>
      </c>
      <c r="C220" s="567">
        <v>248</v>
      </c>
      <c r="D220" s="567">
        <v>180</v>
      </c>
      <c r="E220" s="567">
        <v>116</v>
      </c>
      <c r="F220" s="567">
        <v>346</v>
      </c>
      <c r="G220" s="567">
        <v>149</v>
      </c>
      <c r="H220" s="567">
        <v>282</v>
      </c>
    </row>
    <row r="221" spans="2:8">
      <c r="B221" s="568" t="s">
        <v>1927</v>
      </c>
      <c r="C221" s="567">
        <v>252</v>
      </c>
      <c r="D221" s="567">
        <v>185</v>
      </c>
      <c r="E221" s="567">
        <v>122</v>
      </c>
      <c r="F221" s="567">
        <v>351</v>
      </c>
      <c r="G221" s="567">
        <v>155</v>
      </c>
      <c r="H221" s="567">
        <v>285</v>
      </c>
    </row>
    <row r="222" spans="2:8">
      <c r="B222" s="568" t="s">
        <v>1928</v>
      </c>
      <c r="C222" s="567">
        <v>249</v>
      </c>
      <c r="D222" s="567">
        <v>178</v>
      </c>
      <c r="E222" s="567">
        <v>114</v>
      </c>
      <c r="F222" s="567">
        <v>335</v>
      </c>
      <c r="G222" s="567">
        <v>147</v>
      </c>
      <c r="H222" s="567">
        <v>285</v>
      </c>
    </row>
    <row r="223" spans="2:8">
      <c r="B223" s="568" t="s">
        <v>1929</v>
      </c>
      <c r="C223" s="567">
        <v>249</v>
      </c>
      <c r="D223" s="567">
        <v>173</v>
      </c>
      <c r="E223" s="567">
        <v>115</v>
      </c>
      <c r="F223" s="567">
        <v>340</v>
      </c>
      <c r="G223" s="567">
        <v>148</v>
      </c>
      <c r="H223" s="567">
        <v>284</v>
      </c>
    </row>
    <row r="224" spans="2:8">
      <c r="B224" s="568" t="s">
        <v>1930</v>
      </c>
      <c r="C224" s="567">
        <v>248</v>
      </c>
      <c r="D224" s="567">
        <v>176</v>
      </c>
      <c r="E224" s="567">
        <v>115</v>
      </c>
      <c r="F224" s="567">
        <v>332</v>
      </c>
      <c r="G224" s="567">
        <v>149</v>
      </c>
      <c r="H224" s="567">
        <v>284</v>
      </c>
    </row>
    <row r="225" spans="2:8">
      <c r="B225" s="568" t="s">
        <v>1931</v>
      </c>
      <c r="C225" s="567">
        <v>246</v>
      </c>
      <c r="D225" s="567">
        <v>176</v>
      </c>
      <c r="E225" s="567">
        <v>113</v>
      </c>
      <c r="F225" s="567">
        <v>328</v>
      </c>
      <c r="G225" s="567">
        <v>147</v>
      </c>
      <c r="H225" s="567">
        <v>281</v>
      </c>
    </row>
    <row r="226" spans="2:8">
      <c r="B226" s="568" t="s">
        <v>1932</v>
      </c>
      <c r="C226" s="567">
        <v>245</v>
      </c>
      <c r="D226" s="567">
        <v>175</v>
      </c>
      <c r="E226" s="567">
        <v>113</v>
      </c>
      <c r="F226" s="567">
        <v>326</v>
      </c>
      <c r="G226" s="567">
        <v>147</v>
      </c>
      <c r="H226" s="567">
        <v>281</v>
      </c>
    </row>
    <row r="227" spans="2:8">
      <c r="B227" s="568" t="s">
        <v>1933</v>
      </c>
      <c r="C227" s="567">
        <v>245</v>
      </c>
      <c r="D227" s="567">
        <v>172</v>
      </c>
      <c r="E227" s="567">
        <v>114</v>
      </c>
      <c r="F227" s="567">
        <v>331</v>
      </c>
      <c r="G227" s="567">
        <v>148</v>
      </c>
      <c r="H227" s="567">
        <v>279</v>
      </c>
    </row>
    <row r="228" spans="2:8">
      <c r="B228" s="568" t="s">
        <v>1934</v>
      </c>
      <c r="C228" s="567">
        <v>245</v>
      </c>
      <c r="D228" s="567">
        <v>175</v>
      </c>
      <c r="E228" s="567">
        <v>114</v>
      </c>
      <c r="F228" s="567">
        <v>329</v>
      </c>
      <c r="G228" s="567">
        <v>149</v>
      </c>
      <c r="H228" s="567">
        <v>279</v>
      </c>
    </row>
    <row r="229" spans="2:8">
      <c r="B229" s="568" t="s">
        <v>1935</v>
      </c>
      <c r="C229" s="567">
        <v>239</v>
      </c>
      <c r="D229" s="567">
        <v>168</v>
      </c>
      <c r="E229" s="567">
        <v>109</v>
      </c>
      <c r="F229" s="567">
        <v>318</v>
      </c>
      <c r="G229" s="567">
        <v>143</v>
      </c>
      <c r="H229" s="567">
        <v>273</v>
      </c>
    </row>
    <row r="230" spans="2:8">
      <c r="B230" s="568" t="s">
        <v>1936</v>
      </c>
      <c r="C230" s="567">
        <v>238</v>
      </c>
      <c r="D230" s="567">
        <v>164</v>
      </c>
      <c r="E230" s="567">
        <v>103</v>
      </c>
      <c r="F230" s="567">
        <v>309</v>
      </c>
      <c r="G230" s="567">
        <v>140</v>
      </c>
      <c r="H230" s="567">
        <v>274</v>
      </c>
    </row>
    <row r="231" spans="2:8">
      <c r="B231" s="568" t="s">
        <v>1937</v>
      </c>
      <c r="C231" s="567">
        <v>242</v>
      </c>
      <c r="D231" s="567">
        <v>166</v>
      </c>
      <c r="E231" s="567">
        <v>105</v>
      </c>
      <c r="F231" s="567">
        <v>315</v>
      </c>
      <c r="G231" s="567">
        <v>142</v>
      </c>
      <c r="H231" s="567">
        <v>279</v>
      </c>
    </row>
    <row r="232" spans="2:8">
      <c r="B232" s="568" t="s">
        <v>1938</v>
      </c>
      <c r="C232" s="567">
        <v>241</v>
      </c>
      <c r="D232" s="567">
        <v>163</v>
      </c>
      <c r="E232" s="567">
        <v>104</v>
      </c>
      <c r="F232" s="567">
        <v>308</v>
      </c>
      <c r="G232" s="567">
        <v>140</v>
      </c>
      <c r="H232" s="567">
        <v>279</v>
      </c>
    </row>
    <row r="233" spans="2:8">
      <c r="B233" s="568" t="s">
        <v>1939</v>
      </c>
      <c r="C233" s="567">
        <v>248</v>
      </c>
      <c r="D233" s="567">
        <v>167</v>
      </c>
      <c r="E233" s="567">
        <v>111</v>
      </c>
      <c r="F233" s="567">
        <v>312</v>
      </c>
      <c r="G233" s="567">
        <v>148</v>
      </c>
      <c r="H233" s="567">
        <v>288</v>
      </c>
    </row>
    <row r="234" spans="2:8">
      <c r="B234" s="568" t="s">
        <v>1940</v>
      </c>
      <c r="C234" s="567">
        <v>244</v>
      </c>
      <c r="D234" s="567">
        <v>165</v>
      </c>
      <c r="E234" s="567">
        <v>111</v>
      </c>
      <c r="F234" s="567">
        <v>311</v>
      </c>
      <c r="G234" s="567">
        <v>148</v>
      </c>
      <c r="H234" s="567">
        <v>282</v>
      </c>
    </row>
    <row r="235" spans="2:8">
      <c r="B235" s="568" t="s">
        <v>1941</v>
      </c>
      <c r="C235" s="567">
        <v>242</v>
      </c>
      <c r="D235" s="567">
        <v>165</v>
      </c>
      <c r="E235" s="567">
        <v>108</v>
      </c>
      <c r="F235" s="567">
        <v>313</v>
      </c>
      <c r="G235" s="567">
        <v>145</v>
      </c>
      <c r="H235" s="567">
        <v>281</v>
      </c>
    </row>
    <row r="236" spans="2:8">
      <c r="B236" s="568" t="s">
        <v>1942</v>
      </c>
      <c r="C236" s="567">
        <v>242</v>
      </c>
      <c r="D236" s="567">
        <v>158</v>
      </c>
      <c r="E236" s="567">
        <v>109</v>
      </c>
      <c r="F236" s="567">
        <v>315</v>
      </c>
      <c r="G236" s="567">
        <v>144</v>
      </c>
      <c r="H236" s="567">
        <v>280</v>
      </c>
    </row>
    <row r="237" spans="2:8">
      <c r="B237" s="568" t="s">
        <v>1943</v>
      </c>
      <c r="C237" s="567">
        <v>242</v>
      </c>
      <c r="D237" s="567">
        <v>158</v>
      </c>
      <c r="E237" s="567">
        <v>111</v>
      </c>
      <c r="F237" s="567">
        <v>321</v>
      </c>
      <c r="G237" s="567">
        <v>146</v>
      </c>
      <c r="H237" s="567">
        <v>278</v>
      </c>
    </row>
    <row r="238" spans="2:8">
      <c r="B238" s="568" t="s">
        <v>1944</v>
      </c>
      <c r="C238" s="567">
        <v>242</v>
      </c>
      <c r="D238" s="567">
        <v>161</v>
      </c>
      <c r="E238" s="567">
        <v>111</v>
      </c>
      <c r="F238" s="567">
        <v>321</v>
      </c>
      <c r="G238" s="567">
        <v>145</v>
      </c>
      <c r="H238" s="567">
        <v>280</v>
      </c>
    </row>
    <row r="239" spans="2:8">
      <c r="B239" s="568" t="s">
        <v>1945</v>
      </c>
      <c r="C239" s="567">
        <v>249</v>
      </c>
      <c r="D239" s="567">
        <v>166</v>
      </c>
      <c r="E239" s="567">
        <v>116</v>
      </c>
      <c r="F239" s="567">
        <v>329</v>
      </c>
      <c r="G239" s="567">
        <v>151</v>
      </c>
      <c r="H239" s="567">
        <v>287</v>
      </c>
    </row>
    <row r="240" spans="2:8">
      <c r="B240" s="568" t="s">
        <v>1946</v>
      </c>
      <c r="C240" s="567">
        <v>244</v>
      </c>
      <c r="D240" s="567">
        <v>163</v>
      </c>
      <c r="E240" s="567">
        <v>115</v>
      </c>
      <c r="F240" s="567">
        <v>323</v>
      </c>
      <c r="G240" s="567">
        <v>148</v>
      </c>
      <c r="H240" s="567">
        <v>281</v>
      </c>
    </row>
    <row r="241" spans="2:8">
      <c r="B241" s="568" t="s">
        <v>1947</v>
      </c>
      <c r="C241" s="567">
        <v>243</v>
      </c>
      <c r="D241" s="567">
        <v>162</v>
      </c>
      <c r="E241" s="567">
        <v>114</v>
      </c>
      <c r="F241" s="567">
        <v>319</v>
      </c>
      <c r="G241" s="567">
        <v>147</v>
      </c>
      <c r="H241" s="567">
        <v>281</v>
      </c>
    </row>
    <row r="242" spans="2:8">
      <c r="B242" s="568" t="s">
        <v>1948</v>
      </c>
      <c r="C242" s="567">
        <v>242</v>
      </c>
      <c r="D242" s="567">
        <v>168</v>
      </c>
      <c r="E242" s="567">
        <v>115</v>
      </c>
      <c r="F242" s="567">
        <v>314</v>
      </c>
      <c r="G242" s="567">
        <v>148</v>
      </c>
      <c r="H242" s="567">
        <v>278</v>
      </c>
    </row>
    <row r="243" spans="2:8">
      <c r="B243" s="568" t="s">
        <v>1949</v>
      </c>
      <c r="C243" s="567">
        <v>242</v>
      </c>
      <c r="D243" s="567">
        <v>169</v>
      </c>
      <c r="E243" s="567">
        <v>114</v>
      </c>
      <c r="F243" s="567">
        <v>316</v>
      </c>
      <c r="G243" s="567">
        <v>147</v>
      </c>
      <c r="H243" s="567">
        <v>279</v>
      </c>
    </row>
    <row r="244" spans="2:8">
      <c r="B244" s="568" t="s">
        <v>1950</v>
      </c>
      <c r="C244" s="567">
        <v>244</v>
      </c>
      <c r="D244" s="567">
        <v>176</v>
      </c>
      <c r="E244" s="567">
        <v>118</v>
      </c>
      <c r="F244" s="567">
        <v>315</v>
      </c>
      <c r="G244" s="567">
        <v>150</v>
      </c>
      <c r="H244" s="567">
        <v>280</v>
      </c>
    </row>
    <row r="245" spans="2:8">
      <c r="B245" s="568" t="s">
        <v>1951</v>
      </c>
      <c r="C245" s="567">
        <v>246</v>
      </c>
      <c r="D245" s="567">
        <v>176</v>
      </c>
      <c r="E245" s="567">
        <v>116</v>
      </c>
      <c r="F245" s="567">
        <v>315</v>
      </c>
      <c r="G245" s="567">
        <v>150</v>
      </c>
      <c r="H245" s="567">
        <v>285</v>
      </c>
    </row>
    <row r="246" spans="2:8">
      <c r="B246" s="568" t="s">
        <v>1952</v>
      </c>
      <c r="C246" s="567">
        <v>247</v>
      </c>
      <c r="D246" s="567">
        <v>172</v>
      </c>
      <c r="E246" s="567">
        <v>118</v>
      </c>
      <c r="F246" s="567">
        <v>315</v>
      </c>
      <c r="G246" s="567">
        <v>151</v>
      </c>
      <c r="H246" s="567">
        <v>284</v>
      </c>
    </row>
    <row r="247" spans="2:8">
      <c r="B247" s="568" t="s">
        <v>1953</v>
      </c>
      <c r="C247" s="567">
        <v>245</v>
      </c>
      <c r="D247" s="567">
        <v>166</v>
      </c>
      <c r="E247" s="567">
        <v>116</v>
      </c>
      <c r="F247" s="567">
        <v>312</v>
      </c>
      <c r="G247" s="567">
        <v>149</v>
      </c>
      <c r="H247" s="567">
        <v>283</v>
      </c>
    </row>
    <row r="248" spans="2:8">
      <c r="B248" s="568" t="s">
        <v>1954</v>
      </c>
      <c r="C248" s="567">
        <v>241</v>
      </c>
      <c r="D248" s="567">
        <v>177</v>
      </c>
      <c r="E248" s="567">
        <v>116</v>
      </c>
      <c r="F248" s="567">
        <v>309</v>
      </c>
      <c r="G248" s="567">
        <v>148</v>
      </c>
      <c r="H248" s="567">
        <v>278</v>
      </c>
    </row>
    <row r="249" spans="2:8">
      <c r="B249" s="568" t="s">
        <v>1955</v>
      </c>
      <c r="C249" s="567">
        <v>240</v>
      </c>
      <c r="D249" s="567">
        <v>180</v>
      </c>
      <c r="E249" s="567">
        <v>113</v>
      </c>
      <c r="F249" s="567">
        <v>309</v>
      </c>
      <c r="G249" s="567">
        <v>145</v>
      </c>
      <c r="H249" s="567">
        <v>277</v>
      </c>
    </row>
    <row r="250" spans="2:8">
      <c r="B250" s="568" t="s">
        <v>1956</v>
      </c>
      <c r="C250" s="567">
        <v>244</v>
      </c>
      <c r="D250" s="567">
        <v>185</v>
      </c>
      <c r="E250" s="567">
        <v>118</v>
      </c>
      <c r="F250" s="567">
        <v>312</v>
      </c>
      <c r="G250" s="567">
        <v>150</v>
      </c>
      <c r="H250" s="567">
        <v>281</v>
      </c>
    </row>
    <row r="251" spans="2:8">
      <c r="B251" s="568" t="s">
        <v>1957</v>
      </c>
      <c r="C251" s="567">
        <v>244</v>
      </c>
      <c r="D251" s="567">
        <v>186</v>
      </c>
      <c r="E251" s="567">
        <v>119</v>
      </c>
      <c r="F251" s="567">
        <v>313</v>
      </c>
      <c r="G251" s="567">
        <v>151</v>
      </c>
      <c r="H251" s="567">
        <v>279</v>
      </c>
    </row>
    <row r="252" spans="2:8">
      <c r="B252" s="568" t="s">
        <v>1958</v>
      </c>
      <c r="C252" s="567">
        <v>244</v>
      </c>
      <c r="D252" s="567">
        <v>184</v>
      </c>
      <c r="E252" s="567">
        <v>118</v>
      </c>
      <c r="F252" s="567">
        <v>307</v>
      </c>
      <c r="G252" s="567">
        <v>150</v>
      </c>
      <c r="H252" s="567">
        <v>281</v>
      </c>
    </row>
    <row r="253" spans="2:8">
      <c r="B253" s="568" t="s">
        <v>1959</v>
      </c>
      <c r="C253" s="567">
        <v>241</v>
      </c>
      <c r="D253" s="567">
        <v>180</v>
      </c>
      <c r="E253" s="567">
        <v>114</v>
      </c>
      <c r="F253" s="567">
        <v>298</v>
      </c>
      <c r="G253" s="567">
        <v>148</v>
      </c>
      <c r="H253" s="567">
        <v>279</v>
      </c>
    </row>
    <row r="254" spans="2:8">
      <c r="B254" s="568" t="s">
        <v>1960</v>
      </c>
      <c r="C254" s="567">
        <v>245</v>
      </c>
      <c r="D254" s="567">
        <v>183</v>
      </c>
      <c r="E254" s="567">
        <v>118</v>
      </c>
      <c r="F254" s="567">
        <v>302</v>
      </c>
      <c r="G254" s="567">
        <v>151</v>
      </c>
      <c r="H254" s="567">
        <v>283</v>
      </c>
    </row>
    <row r="255" spans="2:8">
      <c r="B255" s="568" t="s">
        <v>1961</v>
      </c>
      <c r="C255" s="567">
        <v>239</v>
      </c>
      <c r="D255" s="567">
        <v>183</v>
      </c>
      <c r="E255" s="567">
        <v>114</v>
      </c>
      <c r="F255" s="567">
        <v>298</v>
      </c>
      <c r="G255" s="567">
        <v>147</v>
      </c>
      <c r="H255" s="567">
        <v>275</v>
      </c>
    </row>
    <row r="256" spans="2:8">
      <c r="B256" s="568" t="s">
        <v>1962</v>
      </c>
      <c r="C256" s="567">
        <v>234</v>
      </c>
      <c r="D256" s="567">
        <v>178</v>
      </c>
      <c r="E256" s="567">
        <v>108</v>
      </c>
      <c r="F256" s="567">
        <v>292</v>
      </c>
      <c r="G256" s="567">
        <v>142</v>
      </c>
      <c r="H256" s="567">
        <v>270</v>
      </c>
    </row>
    <row r="257" spans="2:8">
      <c r="B257" s="568" t="s">
        <v>1963</v>
      </c>
      <c r="C257" s="567">
        <v>236</v>
      </c>
      <c r="D257" s="567">
        <v>176</v>
      </c>
      <c r="E257" s="567">
        <v>111</v>
      </c>
      <c r="F257" s="567">
        <v>296</v>
      </c>
      <c r="G257" s="567">
        <v>144</v>
      </c>
      <c r="H257" s="567">
        <v>271</v>
      </c>
    </row>
    <row r="258" spans="2:8">
      <c r="B258" s="568" t="s">
        <v>1964</v>
      </c>
      <c r="C258" s="567">
        <v>230</v>
      </c>
      <c r="D258" s="567">
        <v>173</v>
      </c>
      <c r="E258" s="567">
        <v>109</v>
      </c>
      <c r="F258" s="567">
        <v>293</v>
      </c>
      <c r="G258" s="567">
        <v>142</v>
      </c>
      <c r="H258" s="567">
        <v>263</v>
      </c>
    </row>
    <row r="259" spans="2:8">
      <c r="B259" s="568" t="s">
        <v>1965</v>
      </c>
      <c r="C259" s="567">
        <v>230</v>
      </c>
      <c r="D259" s="567">
        <v>175</v>
      </c>
      <c r="E259" s="567">
        <v>108</v>
      </c>
      <c r="F259" s="567">
        <v>291</v>
      </c>
      <c r="G259" s="567">
        <v>143</v>
      </c>
      <c r="H259" s="567">
        <v>263</v>
      </c>
    </row>
    <row r="260" spans="2:8">
      <c r="B260" s="568" t="s">
        <v>1966</v>
      </c>
      <c r="C260" s="567">
        <v>230</v>
      </c>
      <c r="D260" s="567">
        <v>183</v>
      </c>
      <c r="E260" s="567">
        <v>112</v>
      </c>
      <c r="F260" s="567">
        <v>289</v>
      </c>
      <c r="G260" s="567">
        <v>146</v>
      </c>
      <c r="H260" s="567">
        <v>263</v>
      </c>
    </row>
    <row r="261" spans="2:8">
      <c r="B261" s="568" t="s">
        <v>1967</v>
      </c>
      <c r="C261" s="567">
        <v>226</v>
      </c>
      <c r="D261" s="567">
        <v>188</v>
      </c>
      <c r="E261" s="567">
        <v>108</v>
      </c>
      <c r="F261" s="567">
        <v>285</v>
      </c>
      <c r="G261" s="567">
        <v>142</v>
      </c>
      <c r="H261" s="567">
        <v>258</v>
      </c>
    </row>
    <row r="262" spans="2:8">
      <c r="B262" s="568" t="s">
        <v>1968</v>
      </c>
      <c r="C262" s="567">
        <v>233</v>
      </c>
      <c r="D262" s="567">
        <v>203</v>
      </c>
      <c r="E262" s="567">
        <v>115</v>
      </c>
      <c r="F262" s="567">
        <v>294</v>
      </c>
      <c r="G262" s="567">
        <v>149</v>
      </c>
      <c r="H262" s="567">
        <v>265</v>
      </c>
    </row>
    <row r="263" spans="2:8">
      <c r="B263" s="568" t="s">
        <v>1969</v>
      </c>
      <c r="C263" s="567">
        <v>235</v>
      </c>
      <c r="D263" s="567">
        <v>209</v>
      </c>
      <c r="E263" s="567">
        <v>120</v>
      </c>
      <c r="F263" s="567">
        <v>299</v>
      </c>
      <c r="G263" s="567">
        <v>154</v>
      </c>
      <c r="H263" s="567">
        <v>266</v>
      </c>
    </row>
    <row r="264" spans="2:8">
      <c r="B264" s="568" t="s">
        <v>1970</v>
      </c>
      <c r="C264" s="567">
        <v>237</v>
      </c>
      <c r="D264" s="567">
        <v>212</v>
      </c>
      <c r="E264" s="567">
        <v>120</v>
      </c>
      <c r="F264" s="567">
        <v>305</v>
      </c>
      <c r="G264" s="567">
        <v>154</v>
      </c>
      <c r="H264" s="567">
        <v>267</v>
      </c>
    </row>
    <row r="265" spans="2:8">
      <c r="B265" s="568" t="s">
        <v>1971</v>
      </c>
      <c r="C265" s="567">
        <v>235</v>
      </c>
      <c r="D265" s="567">
        <v>212</v>
      </c>
      <c r="E265" s="567">
        <v>114</v>
      </c>
      <c r="F265" s="567">
        <v>306</v>
      </c>
      <c r="G265" s="567">
        <v>150</v>
      </c>
      <c r="H265" s="567">
        <v>265</v>
      </c>
    </row>
    <row r="266" spans="2:8">
      <c r="B266" s="568" t="s">
        <v>1972</v>
      </c>
      <c r="C266" s="567">
        <v>228</v>
      </c>
      <c r="D266" s="567">
        <v>208</v>
      </c>
      <c r="E266" s="567">
        <v>112</v>
      </c>
      <c r="F266" s="567">
        <v>297</v>
      </c>
      <c r="G266" s="567">
        <v>147</v>
      </c>
      <c r="H266" s="567">
        <v>256</v>
      </c>
    </row>
    <row r="267" spans="2:8">
      <c r="B267" s="568" t="s">
        <v>1973</v>
      </c>
      <c r="C267" s="567">
        <v>226</v>
      </c>
      <c r="D267" s="567">
        <v>200</v>
      </c>
      <c r="E267" s="567">
        <v>110</v>
      </c>
      <c r="F267" s="567">
        <v>300</v>
      </c>
      <c r="G267" s="567">
        <v>145</v>
      </c>
      <c r="H267" s="567">
        <v>255</v>
      </c>
    </row>
    <row r="268" spans="2:8">
      <c r="B268" s="568" t="s">
        <v>1974</v>
      </c>
      <c r="C268" s="567">
        <v>226</v>
      </c>
      <c r="D268" s="567">
        <v>200</v>
      </c>
      <c r="E268" s="567">
        <v>112</v>
      </c>
      <c r="F268" s="567">
        <v>300</v>
      </c>
      <c r="G268" s="567">
        <v>147</v>
      </c>
      <c r="H268" s="567">
        <v>254</v>
      </c>
    </row>
    <row r="269" spans="2:8">
      <c r="B269" s="568" t="s">
        <v>1975</v>
      </c>
      <c r="C269" s="567">
        <v>222</v>
      </c>
      <c r="D269" s="567">
        <v>186</v>
      </c>
      <c r="E269" s="567">
        <v>108</v>
      </c>
      <c r="F269" s="567">
        <v>295</v>
      </c>
      <c r="G269" s="567">
        <v>141</v>
      </c>
      <c r="H269" s="567">
        <v>250</v>
      </c>
    </row>
    <row r="270" spans="2:8">
      <c r="B270" s="568" t="s">
        <v>1976</v>
      </c>
      <c r="C270" s="567">
        <v>217</v>
      </c>
      <c r="D270" s="567">
        <v>188</v>
      </c>
      <c r="E270" s="567">
        <v>104</v>
      </c>
      <c r="F270" s="567">
        <v>287</v>
      </c>
      <c r="G270" s="567">
        <v>137</v>
      </c>
      <c r="H270" s="567">
        <v>247</v>
      </c>
    </row>
    <row r="271" spans="2:8">
      <c r="B271" s="568" t="s">
        <v>1977</v>
      </c>
      <c r="C271" s="567">
        <v>215</v>
      </c>
      <c r="D271" s="567">
        <v>192</v>
      </c>
      <c r="E271" s="567">
        <v>106</v>
      </c>
      <c r="F271" s="567">
        <v>283</v>
      </c>
      <c r="G271" s="567">
        <v>138</v>
      </c>
      <c r="H271" s="567">
        <v>242</v>
      </c>
    </row>
    <row r="272" spans="2:8">
      <c r="B272" s="568" t="s">
        <v>1978</v>
      </c>
      <c r="C272" s="567">
        <v>213</v>
      </c>
      <c r="D272" s="567">
        <v>190</v>
      </c>
      <c r="E272" s="567">
        <v>107</v>
      </c>
      <c r="F272" s="567">
        <v>282</v>
      </c>
      <c r="G272" s="567">
        <v>138</v>
      </c>
      <c r="H272" s="567">
        <v>239</v>
      </c>
    </row>
    <row r="273" spans="2:8">
      <c r="B273" s="568" t="s">
        <v>1979</v>
      </c>
      <c r="C273" s="567">
        <v>213</v>
      </c>
      <c r="D273" s="567">
        <v>204</v>
      </c>
      <c r="E273" s="567">
        <v>110</v>
      </c>
      <c r="F273" s="567">
        <v>280</v>
      </c>
      <c r="G273" s="567">
        <v>141</v>
      </c>
      <c r="H273" s="567">
        <v>239</v>
      </c>
    </row>
    <row r="274" spans="2:8">
      <c r="B274" s="568" t="s">
        <v>1980</v>
      </c>
      <c r="C274" s="567">
        <v>217</v>
      </c>
      <c r="D274" s="567">
        <v>197</v>
      </c>
      <c r="E274" s="567">
        <v>112</v>
      </c>
      <c r="F274" s="567">
        <v>281</v>
      </c>
      <c r="G274" s="567">
        <v>143</v>
      </c>
      <c r="H274" s="567">
        <v>243</v>
      </c>
    </row>
    <row r="275" spans="2:8">
      <c r="B275" s="568" t="s">
        <v>1981</v>
      </c>
      <c r="C275" s="567">
        <v>214</v>
      </c>
      <c r="D275" s="567">
        <v>196</v>
      </c>
      <c r="E275" s="567">
        <v>111</v>
      </c>
      <c r="F275" s="567">
        <v>277</v>
      </c>
      <c r="G275" s="567">
        <v>141</v>
      </c>
      <c r="H275" s="567">
        <v>239</v>
      </c>
    </row>
    <row r="276" spans="2:8">
      <c r="B276" s="568" t="s">
        <v>1982</v>
      </c>
      <c r="C276" s="567">
        <v>213</v>
      </c>
      <c r="D276" s="567">
        <v>194</v>
      </c>
      <c r="E276" s="567">
        <v>109</v>
      </c>
      <c r="F276" s="567">
        <v>277</v>
      </c>
      <c r="G276" s="567">
        <v>140</v>
      </c>
      <c r="H276" s="567">
        <v>239</v>
      </c>
    </row>
    <row r="277" spans="2:8" ht="13.5" customHeight="1">
      <c r="B277" s="568" t="s">
        <v>1983</v>
      </c>
      <c r="C277" s="567">
        <v>214</v>
      </c>
      <c r="D277" s="567">
        <v>195</v>
      </c>
      <c r="E277" s="567">
        <v>114</v>
      </c>
      <c r="F277" s="567">
        <v>279</v>
      </c>
      <c r="G277" s="567">
        <v>144</v>
      </c>
      <c r="H277" s="567">
        <v>239</v>
      </c>
    </row>
    <row r="278" spans="2:8">
      <c r="B278" s="568" t="s">
        <v>1984</v>
      </c>
      <c r="C278" s="567">
        <v>211</v>
      </c>
      <c r="D278" s="567">
        <v>199</v>
      </c>
      <c r="E278" s="567">
        <v>111</v>
      </c>
      <c r="F278" s="567">
        <v>276</v>
      </c>
      <c r="G278" s="567">
        <v>141</v>
      </c>
      <c r="H278" s="567">
        <v>235</v>
      </c>
    </row>
    <row r="279" spans="2:8">
      <c r="B279" s="568" t="s">
        <v>1990</v>
      </c>
      <c r="C279" s="567">
        <v>212</v>
      </c>
      <c r="D279" s="567">
        <v>191</v>
      </c>
      <c r="E279" s="567">
        <v>112</v>
      </c>
      <c r="F279" s="567">
        <v>273</v>
      </c>
      <c r="G279" s="567">
        <v>140</v>
      </c>
      <c r="H279" s="567">
        <v>237</v>
      </c>
    </row>
    <row r="280" spans="2:8">
      <c r="B280" s="568" t="s">
        <v>1991</v>
      </c>
      <c r="C280" s="567">
        <v>210</v>
      </c>
      <c r="D280" s="567">
        <v>188</v>
      </c>
      <c r="E280" s="567">
        <v>111</v>
      </c>
      <c r="F280" s="567">
        <v>273</v>
      </c>
      <c r="G280" s="567">
        <v>139</v>
      </c>
      <c r="H280" s="567">
        <v>235</v>
      </c>
    </row>
    <row r="281" spans="2:8">
      <c r="B281" s="568" t="s">
        <v>1992</v>
      </c>
      <c r="C281" s="567">
        <v>211</v>
      </c>
      <c r="D281" s="567">
        <v>194</v>
      </c>
      <c r="E281" s="567">
        <v>113</v>
      </c>
      <c r="F281" s="567">
        <v>272</v>
      </c>
      <c r="G281" s="567">
        <v>142</v>
      </c>
      <c r="H281" s="567">
        <v>235</v>
      </c>
    </row>
    <row r="282" spans="2:8">
      <c r="B282" s="568" t="s">
        <v>1993</v>
      </c>
      <c r="C282" s="567">
        <v>198</v>
      </c>
      <c r="D282" s="567">
        <v>180</v>
      </c>
      <c r="E282" s="567">
        <v>108</v>
      </c>
      <c r="F282" s="567">
        <v>259</v>
      </c>
      <c r="G282" s="567">
        <v>135</v>
      </c>
      <c r="H282" s="567">
        <v>219</v>
      </c>
    </row>
    <row r="283" spans="2:8">
      <c r="B283" s="568" t="s">
        <v>1994</v>
      </c>
      <c r="C283" s="567">
        <v>198</v>
      </c>
      <c r="D283" s="567">
        <v>189</v>
      </c>
      <c r="E283" s="567">
        <v>107</v>
      </c>
      <c r="F283" s="567">
        <v>257</v>
      </c>
      <c r="G283" s="567">
        <v>135</v>
      </c>
      <c r="H283" s="567">
        <v>219</v>
      </c>
    </row>
    <row r="284" spans="2:8">
      <c r="B284" s="568" t="s">
        <v>1995</v>
      </c>
      <c r="C284" s="567">
        <v>196</v>
      </c>
      <c r="D284" s="567">
        <v>185</v>
      </c>
      <c r="E284" s="567">
        <v>105</v>
      </c>
      <c r="F284" s="567">
        <v>257</v>
      </c>
      <c r="G284" s="567">
        <v>132</v>
      </c>
      <c r="H284" s="567">
        <v>218</v>
      </c>
    </row>
    <row r="285" spans="2:8">
      <c r="B285" s="568" t="s">
        <v>1996</v>
      </c>
      <c r="C285" s="567">
        <v>198</v>
      </c>
      <c r="D285" s="567">
        <v>186</v>
      </c>
      <c r="E285" s="567">
        <v>105</v>
      </c>
      <c r="F285" s="567">
        <v>260</v>
      </c>
      <c r="G285" s="567">
        <v>132</v>
      </c>
      <c r="H285" s="567">
        <v>221</v>
      </c>
    </row>
    <row r="286" spans="2:8">
      <c r="B286" s="568" t="s">
        <v>1997</v>
      </c>
      <c r="C286" s="567">
        <v>198</v>
      </c>
      <c r="D286" s="567">
        <v>186</v>
      </c>
      <c r="E286" s="567">
        <v>106</v>
      </c>
      <c r="F286" s="567">
        <v>262</v>
      </c>
      <c r="G286" s="567">
        <v>133</v>
      </c>
      <c r="H286" s="567">
        <v>220</v>
      </c>
    </row>
    <row r="287" spans="2:8">
      <c r="B287" s="568" t="s">
        <v>1998</v>
      </c>
      <c r="C287" s="567">
        <v>200</v>
      </c>
      <c r="D287" s="567">
        <v>183</v>
      </c>
      <c r="E287" s="567">
        <v>107</v>
      </c>
      <c r="F287" s="567">
        <v>264</v>
      </c>
      <c r="G287" s="567">
        <v>134</v>
      </c>
      <c r="H287" s="567">
        <v>221</v>
      </c>
    </row>
    <row r="288" spans="2:8">
      <c r="B288" s="568" t="s">
        <v>1999</v>
      </c>
      <c r="C288" s="567">
        <v>199</v>
      </c>
      <c r="D288" s="567">
        <v>179</v>
      </c>
      <c r="E288" s="567">
        <v>107</v>
      </c>
      <c r="F288" s="567">
        <v>265</v>
      </c>
      <c r="G288" s="567">
        <v>133</v>
      </c>
      <c r="H288" s="567">
        <v>221</v>
      </c>
    </row>
    <row r="289" spans="2:8">
      <c r="B289" s="568" t="s">
        <v>2000</v>
      </c>
      <c r="C289" s="567">
        <v>201</v>
      </c>
      <c r="D289" s="567">
        <v>184</v>
      </c>
      <c r="E289" s="567">
        <v>111</v>
      </c>
      <c r="F289" s="567">
        <v>265</v>
      </c>
      <c r="G289" s="567">
        <v>137</v>
      </c>
      <c r="H289" s="567">
        <v>222</v>
      </c>
    </row>
    <row r="290" spans="2:8">
      <c r="B290" s="568" t="s">
        <v>2001</v>
      </c>
      <c r="C290" s="567">
        <v>193</v>
      </c>
      <c r="D290" s="567">
        <v>172</v>
      </c>
      <c r="E290" s="567">
        <v>103</v>
      </c>
      <c r="F290" s="567">
        <v>260</v>
      </c>
      <c r="G290" s="567">
        <v>130</v>
      </c>
      <c r="H290" s="567">
        <v>213</v>
      </c>
    </row>
    <row r="291" spans="2:8">
      <c r="B291" s="568" t="s">
        <v>2002</v>
      </c>
      <c r="C291" s="567">
        <v>192</v>
      </c>
      <c r="D291" s="567">
        <v>172</v>
      </c>
      <c r="E291" s="567">
        <v>99</v>
      </c>
      <c r="F291" s="567">
        <v>266</v>
      </c>
      <c r="G291" s="567">
        <v>127</v>
      </c>
      <c r="H291" s="567">
        <v>211</v>
      </c>
    </row>
    <row r="292" spans="2:8">
      <c r="B292" s="568" t="s">
        <v>2003</v>
      </c>
      <c r="C292" s="567">
        <v>186</v>
      </c>
      <c r="D292" s="567">
        <v>161</v>
      </c>
      <c r="E292" s="567">
        <v>96</v>
      </c>
      <c r="F292" s="567">
        <v>261</v>
      </c>
      <c r="G292" s="567">
        <v>123</v>
      </c>
      <c r="H292" s="567">
        <v>204</v>
      </c>
    </row>
    <row r="293" spans="2:8">
      <c r="B293" s="568" t="s">
        <v>2004</v>
      </c>
      <c r="C293" s="567">
        <v>191</v>
      </c>
      <c r="D293" s="567">
        <v>160</v>
      </c>
      <c r="E293" s="567">
        <v>100</v>
      </c>
      <c r="F293" s="567">
        <v>260</v>
      </c>
      <c r="G293" s="567">
        <v>126</v>
      </c>
      <c r="H293" s="567">
        <v>210</v>
      </c>
    </row>
    <row r="294" spans="2:8">
      <c r="B294" s="568" t="s">
        <v>2005</v>
      </c>
      <c r="C294" s="567">
        <v>187</v>
      </c>
      <c r="D294" s="567">
        <v>155</v>
      </c>
      <c r="E294" s="567">
        <v>97</v>
      </c>
      <c r="F294" s="567">
        <v>257</v>
      </c>
      <c r="G294" s="567">
        <v>121</v>
      </c>
      <c r="H294" s="567">
        <v>207</v>
      </c>
    </row>
    <row r="295" spans="2:8">
      <c r="B295" s="568" t="s">
        <v>2006</v>
      </c>
      <c r="C295" s="567">
        <v>186</v>
      </c>
      <c r="D295" s="567">
        <v>151</v>
      </c>
      <c r="E295" s="567">
        <v>97</v>
      </c>
      <c r="F295" s="567">
        <v>254</v>
      </c>
      <c r="G295" s="567">
        <v>120</v>
      </c>
      <c r="H295" s="567">
        <v>206</v>
      </c>
    </row>
    <row r="296" spans="2:8">
      <c r="B296" s="568" t="s">
        <v>2007</v>
      </c>
      <c r="C296" s="567">
        <v>187</v>
      </c>
      <c r="D296" s="567">
        <v>153</v>
      </c>
      <c r="E296" s="567">
        <v>101</v>
      </c>
      <c r="F296" s="567">
        <v>251</v>
      </c>
      <c r="G296" s="567">
        <v>123</v>
      </c>
      <c r="H296" s="567">
        <v>206</v>
      </c>
    </row>
    <row r="297" spans="2:8">
      <c r="B297" s="568" t="s">
        <v>2008</v>
      </c>
      <c r="C297" s="567">
        <v>190</v>
      </c>
      <c r="D297" s="567">
        <v>157</v>
      </c>
      <c r="E297" s="567">
        <v>101</v>
      </c>
      <c r="F297" s="567">
        <v>250</v>
      </c>
      <c r="G297" s="567">
        <v>124</v>
      </c>
      <c r="H297" s="567">
        <v>212</v>
      </c>
    </row>
    <row r="298" spans="2:8">
      <c r="B298" s="568" t="s">
        <v>2009</v>
      </c>
      <c r="C298" s="567">
        <v>200</v>
      </c>
      <c r="D298" s="567">
        <v>175</v>
      </c>
      <c r="E298" s="567">
        <v>110</v>
      </c>
      <c r="F298" s="567">
        <v>256</v>
      </c>
      <c r="G298" s="567">
        <v>132</v>
      </c>
      <c r="H298" s="567">
        <v>224</v>
      </c>
    </row>
    <row r="299" spans="2:8">
      <c r="B299" s="568" t="s">
        <v>2010</v>
      </c>
      <c r="C299" s="567">
        <v>203</v>
      </c>
      <c r="D299" s="567">
        <v>175</v>
      </c>
      <c r="E299" s="567">
        <v>113</v>
      </c>
      <c r="F299" s="567">
        <v>256</v>
      </c>
      <c r="G299" s="567">
        <v>135</v>
      </c>
      <c r="H299" s="567">
        <v>227</v>
      </c>
    </row>
    <row r="300" spans="2:8">
      <c r="B300" s="568" t="s">
        <v>2011</v>
      </c>
      <c r="C300" s="567">
        <v>202</v>
      </c>
      <c r="D300" s="567">
        <v>181</v>
      </c>
      <c r="E300" s="567">
        <v>113</v>
      </c>
      <c r="F300" s="567">
        <v>252</v>
      </c>
      <c r="G300" s="567">
        <v>135</v>
      </c>
      <c r="H300" s="567">
        <v>225</v>
      </c>
    </row>
    <row r="301" spans="2:8">
      <c r="B301" s="568" t="s">
        <v>2012</v>
      </c>
      <c r="C301" s="567">
        <v>197</v>
      </c>
      <c r="D301" s="567">
        <v>178</v>
      </c>
      <c r="E301" s="567">
        <v>109</v>
      </c>
      <c r="F301" s="567">
        <v>249</v>
      </c>
      <c r="G301" s="567">
        <v>132</v>
      </c>
      <c r="H301" s="567">
        <v>219</v>
      </c>
    </row>
    <row r="302" spans="2:8">
      <c r="B302" s="568" t="s">
        <v>2013</v>
      </c>
      <c r="C302" s="567">
        <v>196</v>
      </c>
      <c r="D302" s="567">
        <v>178</v>
      </c>
      <c r="E302" s="567">
        <v>110</v>
      </c>
      <c r="F302" s="567">
        <v>248</v>
      </c>
      <c r="G302" s="567">
        <v>131</v>
      </c>
      <c r="H302" s="567">
        <v>218</v>
      </c>
    </row>
    <row r="303" spans="2:8">
      <c r="B303" s="568" t="s">
        <v>2014</v>
      </c>
      <c r="C303" s="567">
        <v>199</v>
      </c>
      <c r="D303" s="567">
        <v>187</v>
      </c>
      <c r="E303" s="567">
        <v>112</v>
      </c>
      <c r="F303" s="567">
        <v>253</v>
      </c>
      <c r="G303" s="567">
        <v>135</v>
      </c>
      <c r="H303" s="567">
        <v>221</v>
      </c>
    </row>
    <row r="304" spans="2:8">
      <c r="B304" s="568" t="s">
        <v>2015</v>
      </c>
      <c r="C304" s="567">
        <v>195</v>
      </c>
      <c r="D304" s="567">
        <v>183</v>
      </c>
      <c r="E304" s="567">
        <v>111</v>
      </c>
      <c r="F304" s="567">
        <v>249</v>
      </c>
      <c r="G304" s="567">
        <v>132</v>
      </c>
      <c r="H304" s="567">
        <v>215</v>
      </c>
    </row>
    <row r="305" spans="2:8">
      <c r="B305" s="568" t="s">
        <v>2016</v>
      </c>
      <c r="C305" s="567">
        <v>195</v>
      </c>
      <c r="D305" s="567">
        <v>183</v>
      </c>
      <c r="E305" s="567">
        <v>112</v>
      </c>
      <c r="F305" s="567">
        <v>250</v>
      </c>
      <c r="G305" s="567">
        <v>133</v>
      </c>
      <c r="H305" s="567">
        <v>216</v>
      </c>
    </row>
    <row r="306" spans="2:8">
      <c r="B306" s="568" t="s">
        <v>2017</v>
      </c>
      <c r="C306" s="567">
        <v>195</v>
      </c>
      <c r="D306" s="567">
        <v>177</v>
      </c>
      <c r="E306" s="567">
        <v>110</v>
      </c>
      <c r="F306" s="567">
        <v>246</v>
      </c>
      <c r="G306" s="567">
        <v>131</v>
      </c>
      <c r="H306" s="567">
        <v>216</v>
      </c>
    </row>
    <row r="307" spans="2:8">
      <c r="B307" s="568" t="s">
        <v>2018</v>
      </c>
      <c r="C307" s="567">
        <v>197</v>
      </c>
      <c r="D307" s="567">
        <v>177</v>
      </c>
      <c r="E307" s="567">
        <v>110</v>
      </c>
      <c r="F307" s="567">
        <v>248</v>
      </c>
      <c r="G307" s="567">
        <v>133</v>
      </c>
      <c r="H307" s="567">
        <v>219</v>
      </c>
    </row>
    <row r="308" spans="2:8">
      <c r="B308" s="568" t="s">
        <v>2019</v>
      </c>
      <c r="C308" s="567">
        <v>197</v>
      </c>
      <c r="D308" s="567">
        <v>179</v>
      </c>
      <c r="E308" s="567">
        <v>110</v>
      </c>
      <c r="F308" s="567">
        <v>244</v>
      </c>
      <c r="G308" s="567">
        <v>131</v>
      </c>
      <c r="H308" s="567">
        <v>221</v>
      </c>
    </row>
    <row r="309" spans="2:8">
      <c r="B309" s="568" t="s">
        <v>2020</v>
      </c>
      <c r="C309" s="567">
        <v>198</v>
      </c>
      <c r="D309" s="567">
        <v>180</v>
      </c>
      <c r="E309" s="567">
        <v>108</v>
      </c>
      <c r="F309" s="567">
        <v>245</v>
      </c>
      <c r="G309" s="567">
        <v>132</v>
      </c>
      <c r="H309" s="567">
        <v>221</v>
      </c>
    </row>
    <row r="310" spans="2:8">
      <c r="B310" s="568" t="s">
        <v>2021</v>
      </c>
      <c r="C310" s="567">
        <v>198</v>
      </c>
      <c r="D310" s="567">
        <v>177</v>
      </c>
      <c r="E310" s="567">
        <v>107</v>
      </c>
      <c r="F310" s="567">
        <v>241</v>
      </c>
      <c r="G310" s="567">
        <v>130</v>
      </c>
      <c r="H310" s="567">
        <v>222</v>
      </c>
    </row>
    <row r="311" spans="2:8">
      <c r="B311" s="568" t="s">
        <v>2022</v>
      </c>
      <c r="C311" s="567">
        <v>202</v>
      </c>
      <c r="D311" s="567">
        <v>180</v>
      </c>
      <c r="E311" s="567">
        <v>110</v>
      </c>
      <c r="F311" s="567">
        <v>245</v>
      </c>
      <c r="G311" s="567">
        <v>134</v>
      </c>
      <c r="H311" s="567">
        <v>226</v>
      </c>
    </row>
    <row r="312" spans="2:8">
      <c r="B312" s="568" t="s">
        <v>2023</v>
      </c>
      <c r="C312" s="567">
        <v>202</v>
      </c>
      <c r="D312" s="567">
        <v>186</v>
      </c>
      <c r="E312" s="567">
        <v>111</v>
      </c>
      <c r="F312" s="567">
        <v>244</v>
      </c>
      <c r="G312" s="567">
        <v>134</v>
      </c>
      <c r="H312" s="567">
        <v>226</v>
      </c>
    </row>
    <row r="313" spans="2:8">
      <c r="B313" s="568" t="s">
        <v>2024</v>
      </c>
      <c r="C313" s="567">
        <v>199</v>
      </c>
      <c r="D313" s="567">
        <v>186</v>
      </c>
      <c r="E313" s="567">
        <v>108</v>
      </c>
      <c r="F313" s="567">
        <v>238</v>
      </c>
      <c r="G313" s="567">
        <v>132</v>
      </c>
      <c r="H313" s="567">
        <v>223</v>
      </c>
    </row>
    <row r="314" spans="2:8">
      <c r="B314" s="568" t="s">
        <v>2025</v>
      </c>
      <c r="C314" s="567">
        <v>197</v>
      </c>
      <c r="D314" s="567">
        <v>191</v>
      </c>
      <c r="E314" s="567">
        <v>109</v>
      </c>
      <c r="F314" s="567">
        <v>236</v>
      </c>
      <c r="G314" s="567">
        <v>133</v>
      </c>
      <c r="H314" s="567">
        <v>220</v>
      </c>
    </row>
    <row r="315" spans="2:8">
      <c r="B315" s="568" t="s">
        <v>2026</v>
      </c>
      <c r="C315" s="567">
        <v>194</v>
      </c>
      <c r="D315" s="567">
        <v>184</v>
      </c>
      <c r="E315" s="567">
        <v>108</v>
      </c>
      <c r="F315" s="567">
        <v>230</v>
      </c>
      <c r="G315" s="567">
        <v>131</v>
      </c>
      <c r="H315" s="567">
        <v>218</v>
      </c>
    </row>
    <row r="316" spans="2:8">
      <c r="B316" s="568" t="s">
        <v>2027</v>
      </c>
      <c r="C316" s="567">
        <v>192</v>
      </c>
      <c r="D316" s="567">
        <v>185</v>
      </c>
      <c r="E316" s="567">
        <v>105</v>
      </c>
      <c r="F316" s="567">
        <v>228</v>
      </c>
      <c r="G316" s="567">
        <v>129</v>
      </c>
      <c r="H316" s="567">
        <v>215</v>
      </c>
    </row>
    <row r="317" spans="2:8">
      <c r="B317" s="568" t="s">
        <v>2028</v>
      </c>
      <c r="C317" s="567">
        <v>192</v>
      </c>
      <c r="D317" s="567">
        <v>182</v>
      </c>
      <c r="E317" s="567">
        <v>105</v>
      </c>
      <c r="F317" s="567">
        <v>225</v>
      </c>
      <c r="G317" s="567">
        <v>129</v>
      </c>
      <c r="H317" s="567">
        <v>216</v>
      </c>
    </row>
    <row r="318" spans="2:8">
      <c r="B318" s="568" t="s">
        <v>2029</v>
      </c>
      <c r="C318" s="567">
        <v>192</v>
      </c>
      <c r="D318" s="567">
        <v>178</v>
      </c>
      <c r="E318" s="567">
        <v>107</v>
      </c>
      <c r="F318" s="567">
        <v>227</v>
      </c>
      <c r="G318" s="567">
        <v>130</v>
      </c>
      <c r="H318" s="567">
        <v>215</v>
      </c>
    </row>
    <row r="319" spans="2:8">
      <c r="B319" s="568" t="s">
        <v>2030</v>
      </c>
      <c r="C319" s="567">
        <v>196</v>
      </c>
      <c r="D319" s="567">
        <v>181</v>
      </c>
      <c r="E319" s="567">
        <v>108</v>
      </c>
      <c r="F319" s="567">
        <v>227</v>
      </c>
      <c r="G319" s="567">
        <v>132</v>
      </c>
      <c r="H319" s="567">
        <v>221</v>
      </c>
    </row>
    <row r="320" spans="2:8">
      <c r="B320" s="568" t="s">
        <v>2031</v>
      </c>
      <c r="C320" s="567">
        <v>196</v>
      </c>
      <c r="D320" s="567">
        <v>178</v>
      </c>
      <c r="E320" s="567">
        <v>110</v>
      </c>
      <c r="F320" s="567">
        <v>225</v>
      </c>
      <c r="G320" s="567">
        <v>133</v>
      </c>
      <c r="H320" s="567">
        <v>221</v>
      </c>
    </row>
    <row r="321" spans="2:8">
      <c r="B321" s="568" t="s">
        <v>2032</v>
      </c>
      <c r="C321" s="567">
        <v>197</v>
      </c>
      <c r="D321" s="567">
        <v>178</v>
      </c>
      <c r="E321" s="567">
        <v>109</v>
      </c>
      <c r="F321" s="567">
        <v>219</v>
      </c>
      <c r="G321" s="567">
        <v>132</v>
      </c>
      <c r="H321" s="567">
        <v>224</v>
      </c>
    </row>
    <row r="322" spans="2:8">
      <c r="B322" s="568" t="s">
        <v>2033</v>
      </c>
      <c r="C322" s="567">
        <v>198</v>
      </c>
      <c r="D322" s="567">
        <v>180</v>
      </c>
      <c r="E322" s="567">
        <v>111</v>
      </c>
      <c r="F322" s="567">
        <v>221</v>
      </c>
      <c r="G322" s="567">
        <v>135</v>
      </c>
      <c r="H322" s="567">
        <v>224</v>
      </c>
    </row>
    <row r="323" spans="2:8">
      <c r="B323" s="568" t="s">
        <v>2034</v>
      </c>
      <c r="C323" s="567">
        <v>200</v>
      </c>
      <c r="D323" s="567">
        <v>185</v>
      </c>
      <c r="E323" s="567">
        <v>112</v>
      </c>
      <c r="F323" s="567">
        <v>222</v>
      </c>
      <c r="G323" s="567">
        <v>138</v>
      </c>
      <c r="H323" s="567">
        <v>226</v>
      </c>
    </row>
    <row r="324" spans="2:8">
      <c r="B324" s="568" t="s">
        <v>2035</v>
      </c>
      <c r="C324" s="567">
        <v>196</v>
      </c>
      <c r="D324" s="567">
        <v>179</v>
      </c>
      <c r="E324" s="567">
        <v>109</v>
      </c>
      <c r="F324" s="567">
        <v>219</v>
      </c>
      <c r="G324" s="567">
        <v>134</v>
      </c>
      <c r="H324" s="567">
        <v>221</v>
      </c>
    </row>
    <row r="325" spans="2:8">
      <c r="B325" s="568" t="s">
        <v>2036</v>
      </c>
      <c r="C325" s="567">
        <v>194</v>
      </c>
      <c r="D325" s="567">
        <v>177</v>
      </c>
      <c r="E325" s="567">
        <v>108</v>
      </c>
      <c r="F325" s="567">
        <v>216</v>
      </c>
      <c r="G325" s="567">
        <v>133</v>
      </c>
      <c r="H325" s="567">
        <v>220</v>
      </c>
    </row>
    <row r="326" spans="2:8">
      <c r="B326" s="568" t="s">
        <v>2037</v>
      </c>
      <c r="C326" s="567">
        <v>197</v>
      </c>
      <c r="D326" s="567">
        <v>181</v>
      </c>
      <c r="E326" s="567">
        <v>111</v>
      </c>
      <c r="F326" s="567">
        <v>218</v>
      </c>
      <c r="G326" s="567">
        <v>136</v>
      </c>
      <c r="H326" s="567">
        <v>222</v>
      </c>
    </row>
    <row r="327" spans="2:8">
      <c r="B327" s="568" t="s">
        <v>2038</v>
      </c>
      <c r="C327" s="567">
        <v>192</v>
      </c>
      <c r="D327" s="567">
        <v>183</v>
      </c>
      <c r="E327" s="567">
        <v>110</v>
      </c>
      <c r="F327" s="567">
        <v>215</v>
      </c>
      <c r="G327" s="567">
        <v>135</v>
      </c>
      <c r="H327" s="567">
        <v>214</v>
      </c>
    </row>
    <row r="328" spans="2:8">
      <c r="B328" s="568" t="s">
        <v>2039</v>
      </c>
      <c r="C328" s="567">
        <v>184</v>
      </c>
      <c r="D328" s="567">
        <v>177</v>
      </c>
      <c r="E328" s="567">
        <v>103</v>
      </c>
      <c r="F328" s="567">
        <v>209</v>
      </c>
      <c r="G328" s="567">
        <v>127</v>
      </c>
      <c r="H328" s="567">
        <v>207</v>
      </c>
    </row>
    <row r="329" spans="2:8">
      <c r="B329" s="568" t="s">
        <v>2040</v>
      </c>
      <c r="C329" s="567">
        <v>183</v>
      </c>
      <c r="D329" s="567">
        <v>173</v>
      </c>
      <c r="E329" s="567">
        <v>99</v>
      </c>
      <c r="F329" s="567">
        <v>209</v>
      </c>
      <c r="G329" s="567">
        <v>123</v>
      </c>
      <c r="H329" s="567">
        <v>206</v>
      </c>
    </row>
    <row r="330" spans="2:8">
      <c r="B330" s="568" t="s">
        <v>2041</v>
      </c>
      <c r="C330" s="567">
        <v>184</v>
      </c>
      <c r="D330" s="567">
        <v>174</v>
      </c>
      <c r="E330" s="567">
        <v>101</v>
      </c>
      <c r="F330" s="567">
        <v>211</v>
      </c>
      <c r="G330" s="567">
        <v>125</v>
      </c>
      <c r="H330" s="567">
        <v>207</v>
      </c>
    </row>
    <row r="331" spans="2:8">
      <c r="B331" s="568" t="s">
        <v>2042</v>
      </c>
      <c r="C331" s="567">
        <v>185</v>
      </c>
      <c r="D331" s="567">
        <v>176</v>
      </c>
      <c r="E331" s="567">
        <v>100</v>
      </c>
      <c r="F331" s="567">
        <v>212</v>
      </c>
      <c r="G331" s="567">
        <v>125</v>
      </c>
      <c r="H331" s="567">
        <v>209</v>
      </c>
    </row>
    <row r="332" spans="2:8">
      <c r="B332" s="568" t="s">
        <v>2043</v>
      </c>
      <c r="C332" s="567">
        <v>182</v>
      </c>
      <c r="D332" s="567">
        <v>177</v>
      </c>
      <c r="E332" s="567">
        <v>98</v>
      </c>
      <c r="F332" s="567">
        <v>208</v>
      </c>
      <c r="G332" s="567">
        <v>123</v>
      </c>
      <c r="H332" s="567">
        <v>205</v>
      </c>
    </row>
    <row r="333" spans="2:8">
      <c r="B333" s="568" t="s">
        <v>2044</v>
      </c>
      <c r="C333" s="567">
        <v>181</v>
      </c>
      <c r="D333" s="567">
        <v>181</v>
      </c>
      <c r="E333" s="567">
        <v>99</v>
      </c>
      <c r="F333" s="567">
        <v>205</v>
      </c>
      <c r="G333" s="567">
        <v>124</v>
      </c>
      <c r="H333" s="567">
        <v>203</v>
      </c>
    </row>
    <row r="334" spans="2:8">
      <c r="B334" s="568" t="s">
        <v>2045</v>
      </c>
      <c r="C334" s="567">
        <v>179</v>
      </c>
      <c r="D334" s="567">
        <v>177</v>
      </c>
      <c r="E334" s="567">
        <v>98</v>
      </c>
      <c r="F334" s="567">
        <v>207</v>
      </c>
      <c r="G334" s="567">
        <v>122</v>
      </c>
      <c r="H334" s="567">
        <v>201</v>
      </c>
    </row>
    <row r="335" spans="2:8">
      <c r="B335" s="568" t="s">
        <v>2046</v>
      </c>
      <c r="C335" s="567">
        <v>178</v>
      </c>
      <c r="D335" s="567">
        <v>174</v>
      </c>
      <c r="E335" s="567">
        <v>100</v>
      </c>
      <c r="F335" s="567">
        <v>208</v>
      </c>
      <c r="G335" s="567">
        <v>123</v>
      </c>
      <c r="H335" s="567">
        <v>199</v>
      </c>
    </row>
    <row r="336" spans="2:8">
      <c r="B336" s="568" t="s">
        <v>2047</v>
      </c>
      <c r="C336" s="567">
        <v>173</v>
      </c>
      <c r="D336" s="567">
        <v>167</v>
      </c>
      <c r="E336" s="567">
        <v>93</v>
      </c>
      <c r="F336" s="567">
        <v>201</v>
      </c>
      <c r="G336" s="567">
        <v>116</v>
      </c>
      <c r="H336" s="567">
        <v>194</v>
      </c>
    </row>
    <row r="337" spans="2:8">
      <c r="B337" s="568" t="s">
        <v>2048</v>
      </c>
      <c r="C337" s="567">
        <v>175</v>
      </c>
      <c r="D337" s="567">
        <v>172</v>
      </c>
      <c r="E337" s="567">
        <v>100</v>
      </c>
      <c r="F337" s="567">
        <v>204</v>
      </c>
      <c r="G337" s="567">
        <v>122</v>
      </c>
      <c r="H337" s="567">
        <v>195</v>
      </c>
    </row>
    <row r="338" spans="2:8">
      <c r="B338" s="568" t="s">
        <v>2049</v>
      </c>
      <c r="C338" s="567">
        <v>174</v>
      </c>
      <c r="D338" s="567">
        <v>170</v>
      </c>
      <c r="E338" s="567">
        <v>97</v>
      </c>
      <c r="F338" s="567">
        <v>201</v>
      </c>
      <c r="G338" s="567">
        <v>120</v>
      </c>
      <c r="H338" s="567">
        <v>196</v>
      </c>
    </row>
    <row r="339" spans="2:8">
      <c r="B339" s="568" t="s">
        <v>2050</v>
      </c>
      <c r="C339" s="567">
        <v>175</v>
      </c>
      <c r="D339" s="567">
        <v>170</v>
      </c>
      <c r="E339" s="567">
        <v>100</v>
      </c>
      <c r="F339" s="567">
        <v>199</v>
      </c>
      <c r="G339" s="567">
        <v>122</v>
      </c>
      <c r="H339" s="567">
        <v>196</v>
      </c>
    </row>
    <row r="340" spans="2:8">
      <c r="B340" s="568" t="s">
        <v>2051</v>
      </c>
      <c r="C340" s="567">
        <v>177</v>
      </c>
      <c r="D340" s="567">
        <v>168</v>
      </c>
      <c r="E340" s="567">
        <v>102</v>
      </c>
      <c r="F340" s="567">
        <v>202</v>
      </c>
      <c r="G340" s="567">
        <v>125</v>
      </c>
      <c r="H340" s="567">
        <v>198</v>
      </c>
    </row>
    <row r="341" spans="2:8">
      <c r="B341" s="568" t="s">
        <v>2052</v>
      </c>
      <c r="C341" s="567">
        <v>177</v>
      </c>
      <c r="D341" s="567">
        <v>171</v>
      </c>
      <c r="E341" s="567">
        <v>102</v>
      </c>
      <c r="F341" s="567">
        <v>200</v>
      </c>
      <c r="G341" s="567">
        <v>125</v>
      </c>
      <c r="H341" s="567">
        <v>198</v>
      </c>
    </row>
    <row r="342" spans="2:8">
      <c r="B342" s="568" t="s">
        <v>2053</v>
      </c>
      <c r="C342" s="567">
        <v>179</v>
      </c>
      <c r="D342" s="567">
        <v>173</v>
      </c>
      <c r="E342" s="567">
        <v>104</v>
      </c>
      <c r="F342" s="567">
        <v>200</v>
      </c>
      <c r="G342" s="567">
        <v>127</v>
      </c>
      <c r="H342" s="567">
        <v>199</v>
      </c>
    </row>
    <row r="343" spans="2:8">
      <c r="B343" s="568" t="s">
        <v>2054</v>
      </c>
      <c r="C343" s="567">
        <v>176</v>
      </c>
      <c r="D343" s="567">
        <v>173</v>
      </c>
      <c r="E343" s="567">
        <v>101</v>
      </c>
      <c r="F343" s="567">
        <v>200</v>
      </c>
      <c r="G343" s="567">
        <v>125</v>
      </c>
      <c r="H343" s="567">
        <v>196</v>
      </c>
    </row>
    <row r="344" spans="2:8">
      <c r="B344" s="568" t="s">
        <v>2055</v>
      </c>
      <c r="C344" s="567">
        <v>179</v>
      </c>
      <c r="D344" s="567">
        <v>171</v>
      </c>
      <c r="E344" s="567">
        <v>105</v>
      </c>
      <c r="F344" s="567">
        <v>201</v>
      </c>
      <c r="G344" s="567">
        <v>129</v>
      </c>
      <c r="H344" s="567">
        <v>200</v>
      </c>
    </row>
    <row r="345" spans="2:8">
      <c r="B345" s="568" t="s">
        <v>2057</v>
      </c>
      <c r="C345" s="567">
        <v>186</v>
      </c>
      <c r="D345" s="567">
        <v>166</v>
      </c>
      <c r="E345" s="567">
        <v>109</v>
      </c>
      <c r="F345" s="567">
        <v>202</v>
      </c>
      <c r="G345" s="567">
        <v>134</v>
      </c>
      <c r="H345" s="567">
        <v>208</v>
      </c>
    </row>
    <row r="346" spans="2:8">
      <c r="B346" s="568" t="s">
        <v>2058</v>
      </c>
      <c r="C346" s="567">
        <v>198</v>
      </c>
      <c r="D346" s="567">
        <v>180</v>
      </c>
      <c r="E346" s="567">
        <v>115</v>
      </c>
      <c r="F346" s="567">
        <v>210</v>
      </c>
      <c r="G346" s="567">
        <v>144</v>
      </c>
      <c r="H346" s="567">
        <v>223</v>
      </c>
    </row>
    <row r="347" spans="2:8">
      <c r="B347" s="568" t="s">
        <v>2059</v>
      </c>
      <c r="C347" s="567">
        <v>194</v>
      </c>
      <c r="D347" s="567">
        <v>174</v>
      </c>
      <c r="E347" s="567">
        <v>112</v>
      </c>
      <c r="F347" s="567">
        <v>211</v>
      </c>
      <c r="G347" s="567">
        <v>141</v>
      </c>
      <c r="H347" s="567">
        <v>216</v>
      </c>
    </row>
    <row r="348" spans="2:8">
      <c r="B348" s="568" t="s">
        <v>2060</v>
      </c>
      <c r="C348" s="567">
        <v>201</v>
      </c>
      <c r="D348" s="567">
        <v>177</v>
      </c>
      <c r="E348" s="567">
        <v>114</v>
      </c>
      <c r="F348" s="567">
        <v>211</v>
      </c>
      <c r="G348" s="567">
        <v>144</v>
      </c>
      <c r="H348" s="567">
        <v>227</v>
      </c>
    </row>
    <row r="349" spans="2:8">
      <c r="B349" s="568" t="s">
        <v>2061</v>
      </c>
      <c r="C349" s="567">
        <v>204</v>
      </c>
      <c r="D349" s="567">
        <v>197</v>
      </c>
      <c r="E349" s="567">
        <v>113</v>
      </c>
      <c r="F349" s="567">
        <v>219</v>
      </c>
      <c r="G349" s="567">
        <v>148</v>
      </c>
      <c r="H349" s="567">
        <v>229</v>
      </c>
    </row>
    <row r="350" spans="2:8">
      <c r="B350" s="568" t="s">
        <v>2062</v>
      </c>
      <c r="C350" s="567">
        <v>208</v>
      </c>
      <c r="D350" s="567">
        <v>196</v>
      </c>
      <c r="E350" s="567">
        <v>117</v>
      </c>
      <c r="F350" s="567">
        <v>223</v>
      </c>
      <c r="G350" s="567">
        <v>149</v>
      </c>
      <c r="H350" s="567">
        <v>233</v>
      </c>
    </row>
    <row r="351" spans="2:8">
      <c r="B351" s="568" t="s">
        <v>2063</v>
      </c>
      <c r="C351" s="567">
        <v>221</v>
      </c>
      <c r="D351" s="567">
        <v>208</v>
      </c>
      <c r="E351" s="567">
        <v>125</v>
      </c>
      <c r="F351" s="567">
        <v>240</v>
      </c>
      <c r="G351" s="567">
        <v>160</v>
      </c>
      <c r="H351" s="567">
        <v>247</v>
      </c>
    </row>
    <row r="352" spans="2:8">
      <c r="B352" s="568" t="s">
        <v>2064</v>
      </c>
      <c r="C352" s="567">
        <v>215</v>
      </c>
      <c r="D352" s="567">
        <v>207</v>
      </c>
      <c r="E352" s="567">
        <v>118</v>
      </c>
      <c r="F352" s="567">
        <v>239</v>
      </c>
      <c r="G352" s="567">
        <v>152</v>
      </c>
      <c r="H352" s="567">
        <v>241</v>
      </c>
    </row>
    <row r="353" spans="2:8">
      <c r="B353" s="568" t="s">
        <v>2065</v>
      </c>
      <c r="C353" s="567">
        <v>225</v>
      </c>
      <c r="D353" s="567">
        <v>226</v>
      </c>
      <c r="E353" s="567">
        <v>123</v>
      </c>
      <c r="F353" s="567">
        <v>256</v>
      </c>
      <c r="G353" s="567">
        <v>159</v>
      </c>
      <c r="H353" s="567">
        <v>252</v>
      </c>
    </row>
    <row r="354" spans="2:8">
      <c r="B354" s="568" t="s">
        <v>2066</v>
      </c>
      <c r="C354" s="567">
        <v>213</v>
      </c>
      <c r="D354" s="567">
        <v>219</v>
      </c>
      <c r="E354" s="567">
        <v>117</v>
      </c>
      <c r="F354" s="567">
        <v>248</v>
      </c>
      <c r="G354" s="567">
        <v>153</v>
      </c>
      <c r="H354" s="567">
        <v>237</v>
      </c>
    </row>
    <row r="355" spans="2:8">
      <c r="B355" s="568" t="s">
        <v>2067</v>
      </c>
      <c r="C355" s="567">
        <v>212</v>
      </c>
      <c r="D355" s="567">
        <v>219</v>
      </c>
      <c r="E355" s="567">
        <v>117</v>
      </c>
      <c r="F355" s="567">
        <v>241</v>
      </c>
      <c r="G355" s="567">
        <v>153</v>
      </c>
      <c r="H355" s="567">
        <v>236</v>
      </c>
    </row>
    <row r="356" spans="2:8">
      <c r="B356" s="568" t="s">
        <v>2068</v>
      </c>
      <c r="C356" s="567">
        <v>216</v>
      </c>
      <c r="D356" s="567">
        <v>228</v>
      </c>
      <c r="E356" s="567">
        <v>118</v>
      </c>
      <c r="F356" s="567">
        <v>243</v>
      </c>
      <c r="G356" s="567">
        <v>154</v>
      </c>
      <c r="H356" s="567">
        <v>241</v>
      </c>
    </row>
    <row r="357" spans="2:8">
      <c r="B357" s="568" t="s">
        <v>2069</v>
      </c>
      <c r="C357" s="567">
        <v>215</v>
      </c>
      <c r="D357" s="567">
        <v>225</v>
      </c>
      <c r="E357" s="567">
        <v>118</v>
      </c>
      <c r="F357" s="567">
        <v>240</v>
      </c>
      <c r="G357" s="567">
        <v>158</v>
      </c>
      <c r="H357" s="567">
        <v>239</v>
      </c>
    </row>
    <row r="358" spans="2:8">
      <c r="B358" s="568" t="s">
        <v>2070</v>
      </c>
      <c r="C358" s="567">
        <v>210</v>
      </c>
      <c r="D358" s="567">
        <v>225</v>
      </c>
      <c r="E358" s="567">
        <v>118</v>
      </c>
      <c r="F358" s="567">
        <v>240</v>
      </c>
      <c r="G358" s="567">
        <v>156</v>
      </c>
      <c r="H358" s="567">
        <v>232</v>
      </c>
    </row>
    <row r="359" spans="2:8">
      <c r="B359" s="568" t="s">
        <v>2071</v>
      </c>
      <c r="C359" s="567">
        <v>219</v>
      </c>
      <c r="D359" s="567">
        <v>226</v>
      </c>
      <c r="E359" s="567">
        <v>124</v>
      </c>
      <c r="F359" s="567">
        <v>251</v>
      </c>
      <c r="G359" s="567">
        <v>166</v>
      </c>
      <c r="H359" s="567">
        <v>241</v>
      </c>
    </row>
    <row r="360" spans="2:8">
      <c r="B360" s="568" t="s">
        <v>2072</v>
      </c>
      <c r="C360" s="567">
        <v>214</v>
      </c>
      <c r="D360" s="567">
        <v>226</v>
      </c>
      <c r="E360" s="567">
        <v>120</v>
      </c>
      <c r="F360" s="567">
        <v>252</v>
      </c>
      <c r="G360" s="567">
        <v>163</v>
      </c>
      <c r="H360" s="567">
        <v>234</v>
      </c>
    </row>
    <row r="361" spans="2:8">
      <c r="B361" s="568" t="s">
        <v>2073</v>
      </c>
      <c r="C361" s="567">
        <v>220</v>
      </c>
      <c r="D361" s="567">
        <v>229</v>
      </c>
      <c r="E361" s="567">
        <v>126</v>
      </c>
      <c r="F361" s="567">
        <v>258</v>
      </c>
      <c r="G361" s="567">
        <v>168</v>
      </c>
      <c r="H361" s="567">
        <v>240</v>
      </c>
    </row>
    <row r="362" spans="2:8">
      <c r="B362" s="568" t="s">
        <v>2074</v>
      </c>
      <c r="C362" s="567">
        <v>216</v>
      </c>
      <c r="D362" s="567">
        <v>226</v>
      </c>
      <c r="E362" s="567">
        <v>123</v>
      </c>
      <c r="F362" s="567">
        <v>258</v>
      </c>
      <c r="G362" s="567">
        <v>163</v>
      </c>
      <c r="H362" s="567">
        <v>236</v>
      </c>
    </row>
    <row r="363" spans="2:8">
      <c r="B363" s="568" t="s">
        <v>2075</v>
      </c>
      <c r="C363" s="567">
        <v>223</v>
      </c>
      <c r="D363" s="567">
        <v>235</v>
      </c>
      <c r="E363" s="567">
        <v>128</v>
      </c>
      <c r="F363" s="567">
        <v>266</v>
      </c>
      <c r="G363" s="567">
        <v>170</v>
      </c>
      <c r="H363" s="567">
        <v>243</v>
      </c>
    </row>
    <row r="364" spans="2:8">
      <c r="B364" s="568" t="s">
        <v>2076</v>
      </c>
      <c r="C364" s="567">
        <v>221</v>
      </c>
      <c r="D364" s="567">
        <v>230</v>
      </c>
      <c r="E364" s="567">
        <v>128</v>
      </c>
      <c r="F364" s="567">
        <v>267</v>
      </c>
      <c r="G364" s="567">
        <v>170</v>
      </c>
      <c r="H364" s="567">
        <v>239</v>
      </c>
    </row>
    <row r="365" spans="2:8">
      <c r="B365" s="568" t="s">
        <v>2077</v>
      </c>
      <c r="C365" s="567">
        <v>224</v>
      </c>
      <c r="D365" s="567">
        <v>229</v>
      </c>
      <c r="E365" s="567">
        <v>129</v>
      </c>
      <c r="F365" s="567">
        <v>266</v>
      </c>
      <c r="G365" s="567">
        <v>171</v>
      </c>
      <c r="H365" s="567">
        <v>244</v>
      </c>
    </row>
    <row r="366" spans="2:8">
      <c r="B366" s="568" t="s">
        <v>2078</v>
      </c>
      <c r="C366" s="567">
        <v>232</v>
      </c>
      <c r="D366" s="567">
        <v>240</v>
      </c>
      <c r="E366" s="567">
        <v>135</v>
      </c>
      <c r="F366" s="567">
        <v>279</v>
      </c>
      <c r="G366" s="567">
        <v>179</v>
      </c>
      <c r="H366" s="567">
        <v>252</v>
      </c>
    </row>
    <row r="367" spans="2:8">
      <c r="B367" s="568" t="s">
        <v>2079</v>
      </c>
      <c r="C367" s="567">
        <v>225</v>
      </c>
      <c r="D367" s="567">
        <v>237</v>
      </c>
      <c r="E367" s="567">
        <v>127</v>
      </c>
      <c r="F367" s="567">
        <v>271</v>
      </c>
      <c r="G367" s="567">
        <v>171</v>
      </c>
      <c r="H367" s="567">
        <v>245</v>
      </c>
    </row>
    <row r="368" spans="2:8">
      <c r="B368" s="568" t="s">
        <v>2080</v>
      </c>
      <c r="C368" s="567">
        <v>218</v>
      </c>
      <c r="D368" s="567">
        <v>234</v>
      </c>
      <c r="E368" s="567">
        <v>126</v>
      </c>
      <c r="F368" s="567">
        <v>264</v>
      </c>
      <c r="G368" s="567">
        <v>169</v>
      </c>
      <c r="H368" s="567">
        <v>235</v>
      </c>
    </row>
    <row r="369" spans="2:8">
      <c r="B369" s="568" t="s">
        <v>2081</v>
      </c>
      <c r="C369" s="567">
        <v>219</v>
      </c>
      <c r="D369" s="567">
        <v>226</v>
      </c>
      <c r="E369" s="567">
        <v>127</v>
      </c>
      <c r="F369" s="567">
        <v>263</v>
      </c>
      <c r="G369" s="567">
        <v>171</v>
      </c>
      <c r="H369" s="567">
        <v>237</v>
      </c>
    </row>
    <row r="370" spans="2:8">
      <c r="B370" s="568" t="s">
        <v>2082</v>
      </c>
      <c r="C370" s="567">
        <v>217</v>
      </c>
      <c r="D370" s="567">
        <v>222</v>
      </c>
      <c r="E370" s="567">
        <v>121</v>
      </c>
      <c r="F370" s="567">
        <v>263</v>
      </c>
      <c r="G370" s="567">
        <v>166</v>
      </c>
      <c r="H370" s="567">
        <v>236</v>
      </c>
    </row>
    <row r="371" spans="2:8">
      <c r="B371" s="568" t="s">
        <v>2083</v>
      </c>
      <c r="C371" s="567">
        <v>219</v>
      </c>
      <c r="D371" s="567">
        <v>224</v>
      </c>
      <c r="E371" s="567">
        <v>125</v>
      </c>
      <c r="F371" s="567">
        <v>262</v>
      </c>
      <c r="G371" s="567">
        <v>171</v>
      </c>
      <c r="H371" s="567">
        <v>237</v>
      </c>
    </row>
    <row r="372" spans="2:8">
      <c r="B372" s="568" t="s">
        <v>2084</v>
      </c>
      <c r="C372" s="567">
        <v>223</v>
      </c>
      <c r="D372" s="567">
        <v>230</v>
      </c>
      <c r="E372" s="567">
        <v>126</v>
      </c>
      <c r="F372" s="567">
        <v>263</v>
      </c>
      <c r="G372" s="567">
        <v>178</v>
      </c>
      <c r="H372" s="567">
        <v>239</v>
      </c>
    </row>
    <row r="373" spans="2:8">
      <c r="B373" s="568" t="s">
        <v>2085</v>
      </c>
      <c r="C373" s="567">
        <v>224</v>
      </c>
      <c r="D373" s="567">
        <v>225</v>
      </c>
      <c r="E373" s="567">
        <v>124</v>
      </c>
      <c r="F373" s="567">
        <v>259</v>
      </c>
      <c r="G373" s="567">
        <v>179</v>
      </c>
      <c r="H373" s="567">
        <v>242</v>
      </c>
    </row>
    <row r="374" spans="2:8">
      <c r="B374" s="568" t="s">
        <v>2086</v>
      </c>
      <c r="C374" s="567">
        <v>228</v>
      </c>
      <c r="D374" s="567">
        <v>235</v>
      </c>
      <c r="E374" s="567">
        <v>127</v>
      </c>
      <c r="F374" s="567">
        <v>262</v>
      </c>
      <c r="G374" s="567">
        <v>189</v>
      </c>
      <c r="H374" s="567">
        <v>242</v>
      </c>
    </row>
    <row r="375" spans="2:8">
      <c r="B375" s="568" t="s">
        <v>2087</v>
      </c>
      <c r="C375" s="567">
        <v>232</v>
      </c>
      <c r="D375" s="567">
        <v>249</v>
      </c>
      <c r="E375" s="567">
        <v>127</v>
      </c>
      <c r="F375" s="567">
        <v>269</v>
      </c>
      <c r="G375" s="567">
        <v>194</v>
      </c>
      <c r="H375" s="567">
        <v>246</v>
      </c>
    </row>
    <row r="376" spans="2:8">
      <c r="B376" s="568" t="s">
        <v>2088</v>
      </c>
      <c r="C376" s="567">
        <v>238</v>
      </c>
      <c r="D376" s="567">
        <v>250</v>
      </c>
      <c r="E376" s="567">
        <v>130</v>
      </c>
      <c r="F376" s="567">
        <v>272</v>
      </c>
      <c r="G376" s="567">
        <v>198</v>
      </c>
      <c r="H376" s="567">
        <v>253</v>
      </c>
    </row>
    <row r="377" spans="2:8">
      <c r="B377" s="568" t="s">
        <v>2089</v>
      </c>
      <c r="C377" s="567">
        <v>229</v>
      </c>
      <c r="D377" s="567">
        <v>237</v>
      </c>
      <c r="E377" s="567">
        <v>126</v>
      </c>
      <c r="F377" s="567">
        <v>268</v>
      </c>
      <c r="G377" s="567">
        <v>190</v>
      </c>
      <c r="H377" s="567">
        <v>244</v>
      </c>
    </row>
    <row r="378" spans="2:8">
      <c r="B378" s="568" t="s">
        <v>2090</v>
      </c>
      <c r="C378" s="567">
        <v>226</v>
      </c>
      <c r="D378" s="567">
        <v>237</v>
      </c>
      <c r="E378" s="567">
        <v>124</v>
      </c>
      <c r="F378" s="567">
        <v>267</v>
      </c>
      <c r="G378" s="567">
        <v>188</v>
      </c>
      <c r="H378" s="567">
        <v>240</v>
      </c>
    </row>
    <row r="379" spans="2:8">
      <c r="B379" s="568" t="s">
        <v>2091</v>
      </c>
      <c r="C379" s="567">
        <v>221</v>
      </c>
      <c r="D379" s="567">
        <v>223</v>
      </c>
      <c r="E379" s="567">
        <v>122</v>
      </c>
      <c r="F379" s="567">
        <v>259</v>
      </c>
      <c r="G379" s="567">
        <v>182</v>
      </c>
      <c r="H379" s="567">
        <v>235</v>
      </c>
    </row>
    <row r="380" spans="2:8">
      <c r="B380" s="568" t="s">
        <v>2092</v>
      </c>
      <c r="C380" s="567">
        <v>214</v>
      </c>
      <c r="D380" s="567">
        <v>222</v>
      </c>
      <c r="E380" s="567">
        <v>119</v>
      </c>
      <c r="F380" s="567">
        <v>255</v>
      </c>
      <c r="G380" s="567">
        <v>175</v>
      </c>
      <c r="H380" s="567">
        <v>228</v>
      </c>
    </row>
    <row r="381" spans="2:8">
      <c r="B381" s="568" t="s">
        <v>2093</v>
      </c>
      <c r="C381" s="567">
        <v>215</v>
      </c>
      <c r="D381" s="567">
        <v>217</v>
      </c>
      <c r="E381" s="567">
        <v>122</v>
      </c>
      <c r="F381" s="567">
        <v>255</v>
      </c>
      <c r="G381" s="567">
        <v>177</v>
      </c>
      <c r="H381" s="567">
        <v>228</v>
      </c>
    </row>
    <row r="382" spans="2:8">
      <c r="B382" s="568" t="s">
        <v>2094</v>
      </c>
      <c r="C382" s="567">
        <v>211</v>
      </c>
      <c r="D382" s="567">
        <v>217</v>
      </c>
      <c r="E382" s="567">
        <v>118</v>
      </c>
      <c r="F382" s="567">
        <v>257</v>
      </c>
      <c r="G382" s="567">
        <v>172</v>
      </c>
      <c r="H382" s="567">
        <v>224</v>
      </c>
    </row>
    <row r="383" spans="2:8">
      <c r="B383" s="568" t="s">
        <v>2095</v>
      </c>
      <c r="C383" s="567">
        <v>212</v>
      </c>
      <c r="D383" s="567">
        <v>223</v>
      </c>
      <c r="E383" s="567">
        <v>122</v>
      </c>
      <c r="F383" s="567">
        <v>256</v>
      </c>
      <c r="G383" s="567">
        <v>176</v>
      </c>
      <c r="H383" s="567">
        <v>224</v>
      </c>
    </row>
    <row r="384" spans="2:8" ht="13.5" customHeight="1">
      <c r="B384" s="568" t="s">
        <v>2096</v>
      </c>
      <c r="C384" s="567">
        <v>209</v>
      </c>
      <c r="D384" s="567">
        <v>223</v>
      </c>
      <c r="E384" s="567">
        <v>118</v>
      </c>
      <c r="F384" s="567">
        <v>255</v>
      </c>
      <c r="G384" s="567">
        <v>171</v>
      </c>
      <c r="H384" s="567">
        <v>222</v>
      </c>
    </row>
    <row r="385" spans="2:8" ht="12" customHeight="1">
      <c r="B385" s="568" t="s">
        <v>2097</v>
      </c>
      <c r="C385" s="567">
        <v>208</v>
      </c>
      <c r="D385" s="567">
        <v>224</v>
      </c>
      <c r="E385" s="567">
        <v>116</v>
      </c>
      <c r="F385" s="567">
        <v>253</v>
      </c>
      <c r="G385" s="567">
        <v>169</v>
      </c>
      <c r="H385" s="567">
        <v>222</v>
      </c>
    </row>
    <row r="386" spans="2:8">
      <c r="B386" s="568" t="s">
        <v>2098</v>
      </c>
      <c r="C386" s="567">
        <v>211</v>
      </c>
      <c r="D386" s="567">
        <v>227</v>
      </c>
      <c r="E386" s="567">
        <v>118</v>
      </c>
      <c r="F386" s="567">
        <v>253</v>
      </c>
      <c r="G386" s="567">
        <v>172</v>
      </c>
      <c r="H386" s="567">
        <v>225</v>
      </c>
    </row>
    <row r="387" spans="2:8">
      <c r="B387" s="568" t="s">
        <v>2099</v>
      </c>
      <c r="C387" s="567">
        <v>218</v>
      </c>
      <c r="D387" s="567">
        <v>230</v>
      </c>
      <c r="E387" s="567">
        <v>123</v>
      </c>
      <c r="F387" s="567">
        <v>261</v>
      </c>
      <c r="G387" s="567">
        <v>180</v>
      </c>
      <c r="H387" s="567">
        <v>231</v>
      </c>
    </row>
    <row r="388" spans="2:8">
      <c r="B388" s="568" t="s">
        <v>140</v>
      </c>
      <c r="C388" s="567">
        <v>218</v>
      </c>
      <c r="D388" s="567">
        <v>225</v>
      </c>
      <c r="E388" s="567">
        <v>123</v>
      </c>
      <c r="F388" s="567">
        <v>261</v>
      </c>
      <c r="G388" s="567">
        <v>180</v>
      </c>
      <c r="H388" s="567">
        <v>231</v>
      </c>
    </row>
    <row r="389" spans="2:8">
      <c r="B389" s="568" t="s">
        <v>141</v>
      </c>
      <c r="C389" s="567">
        <v>217</v>
      </c>
      <c r="D389" s="567">
        <v>231</v>
      </c>
      <c r="E389" s="567">
        <v>123</v>
      </c>
      <c r="F389" s="567">
        <v>261</v>
      </c>
      <c r="G389" s="567">
        <v>181</v>
      </c>
      <c r="H389" s="567">
        <v>229</v>
      </c>
    </row>
    <row r="390" spans="2:8">
      <c r="B390" s="568" t="s">
        <v>142</v>
      </c>
      <c r="C390" s="567">
        <v>210</v>
      </c>
      <c r="D390" s="567">
        <v>225</v>
      </c>
      <c r="E390" s="567">
        <v>117</v>
      </c>
      <c r="F390" s="567">
        <v>253</v>
      </c>
      <c r="G390" s="567">
        <v>175</v>
      </c>
      <c r="H390" s="567">
        <v>221</v>
      </c>
    </row>
    <row r="391" spans="2:8">
      <c r="B391" s="568" t="s">
        <v>143</v>
      </c>
      <c r="C391" s="567">
        <v>208</v>
      </c>
      <c r="D391" s="567">
        <v>220</v>
      </c>
      <c r="E391" s="567">
        <v>121</v>
      </c>
      <c r="F391" s="567">
        <v>252</v>
      </c>
      <c r="G391" s="567">
        <v>175</v>
      </c>
      <c r="H391" s="567">
        <v>218</v>
      </c>
    </row>
    <row r="392" spans="2:8">
      <c r="B392" s="568" t="s">
        <v>144</v>
      </c>
      <c r="C392" s="567">
        <v>207</v>
      </c>
      <c r="D392" s="567">
        <v>215</v>
      </c>
      <c r="E392" s="567">
        <v>119</v>
      </c>
      <c r="F392" s="567">
        <v>253</v>
      </c>
      <c r="G392" s="567">
        <v>173</v>
      </c>
      <c r="H392" s="567">
        <v>217</v>
      </c>
    </row>
    <row r="393" spans="2:8">
      <c r="B393" s="568" t="s">
        <v>145</v>
      </c>
      <c r="C393" s="567">
        <v>204</v>
      </c>
      <c r="D393" s="567">
        <v>214</v>
      </c>
      <c r="E393" s="567">
        <v>115</v>
      </c>
      <c r="F393" s="567">
        <v>250</v>
      </c>
      <c r="G393" s="567">
        <v>170</v>
      </c>
      <c r="H393" s="567">
        <v>215</v>
      </c>
    </row>
    <row r="394" spans="2:8">
      <c r="B394" s="568" t="s">
        <v>146</v>
      </c>
      <c r="C394" s="567">
        <v>201</v>
      </c>
      <c r="D394" s="567">
        <v>207</v>
      </c>
      <c r="E394" s="567">
        <v>115</v>
      </c>
      <c r="F394" s="567">
        <v>249</v>
      </c>
      <c r="G394" s="567">
        <v>168</v>
      </c>
      <c r="H394" s="567">
        <v>211</v>
      </c>
    </row>
    <row r="395" spans="2:8">
      <c r="B395" s="568" t="s">
        <v>147</v>
      </c>
      <c r="C395" s="567">
        <v>199</v>
      </c>
      <c r="D395" s="567">
        <v>206</v>
      </c>
      <c r="E395" s="567">
        <v>111</v>
      </c>
      <c r="F395" s="567">
        <v>245</v>
      </c>
      <c r="G395" s="567">
        <v>162</v>
      </c>
      <c r="H395" s="567">
        <v>210</v>
      </c>
    </row>
    <row r="396" spans="2:8">
      <c r="B396" s="568" t="s">
        <v>148</v>
      </c>
      <c r="C396" s="567">
        <v>197</v>
      </c>
      <c r="D396" s="567">
        <v>209</v>
      </c>
      <c r="E396" s="567">
        <v>113</v>
      </c>
      <c r="F396" s="567">
        <v>241</v>
      </c>
      <c r="G396" s="567">
        <v>162</v>
      </c>
      <c r="H396" s="567">
        <v>208</v>
      </c>
    </row>
    <row r="397" spans="2:8">
      <c r="B397" s="568" t="s">
        <v>149</v>
      </c>
      <c r="C397" s="567">
        <v>193</v>
      </c>
      <c r="D397" s="567">
        <v>199</v>
      </c>
      <c r="E397" s="567">
        <v>109</v>
      </c>
      <c r="F397" s="567">
        <v>232</v>
      </c>
      <c r="G397" s="567">
        <v>156</v>
      </c>
      <c r="H397" s="567">
        <v>205</v>
      </c>
    </row>
    <row r="398" spans="2:8">
      <c r="B398" s="568" t="s">
        <v>150</v>
      </c>
      <c r="C398" s="567">
        <v>196</v>
      </c>
      <c r="D398" s="567">
        <v>195</v>
      </c>
      <c r="E398" s="567">
        <v>112</v>
      </c>
      <c r="F398" s="567">
        <v>236</v>
      </c>
      <c r="G398" s="567">
        <v>159</v>
      </c>
      <c r="H398" s="567">
        <v>208</v>
      </c>
    </row>
    <row r="399" spans="2:8">
      <c r="B399" s="568" t="s">
        <v>151</v>
      </c>
      <c r="C399" s="567">
        <v>196</v>
      </c>
      <c r="D399" s="567">
        <v>195</v>
      </c>
      <c r="E399" s="567">
        <v>112</v>
      </c>
      <c r="F399" s="567">
        <v>232</v>
      </c>
      <c r="G399" s="567">
        <v>157</v>
      </c>
      <c r="H399" s="567">
        <v>209</v>
      </c>
    </row>
    <row r="400" spans="2:8">
      <c r="B400" s="568" t="s">
        <v>152</v>
      </c>
      <c r="C400" s="567">
        <v>198</v>
      </c>
      <c r="D400" s="567">
        <v>203</v>
      </c>
      <c r="E400" s="567">
        <v>113</v>
      </c>
      <c r="F400" s="567">
        <v>236</v>
      </c>
      <c r="G400" s="567">
        <v>160</v>
      </c>
      <c r="H400" s="567">
        <v>210</v>
      </c>
    </row>
    <row r="401" spans="2:8">
      <c r="B401" s="568" t="s">
        <v>153</v>
      </c>
      <c r="C401" s="567">
        <v>195</v>
      </c>
      <c r="D401" s="567">
        <v>205</v>
      </c>
      <c r="E401" s="567">
        <v>111</v>
      </c>
      <c r="F401" s="567">
        <v>235</v>
      </c>
      <c r="G401" s="567">
        <v>158</v>
      </c>
      <c r="H401" s="567">
        <v>208</v>
      </c>
    </row>
    <row r="402" spans="2:8">
      <c r="B402" s="568" t="s">
        <v>154</v>
      </c>
      <c r="C402" s="567">
        <v>195</v>
      </c>
      <c r="D402" s="567">
        <v>180</v>
      </c>
      <c r="E402" s="567">
        <v>109</v>
      </c>
      <c r="F402" s="567">
        <v>234</v>
      </c>
      <c r="G402" s="567">
        <v>156</v>
      </c>
      <c r="H402" s="567">
        <v>208</v>
      </c>
    </row>
    <row r="403" spans="2:8">
      <c r="B403" s="568" t="s">
        <v>155</v>
      </c>
      <c r="C403" s="567">
        <v>193</v>
      </c>
      <c r="D403" s="567">
        <v>165</v>
      </c>
      <c r="E403" s="567">
        <v>106</v>
      </c>
      <c r="F403" s="567">
        <v>235</v>
      </c>
      <c r="G403" s="567">
        <v>150</v>
      </c>
      <c r="H403" s="567">
        <v>207</v>
      </c>
    </row>
    <row r="404" spans="2:8">
      <c r="B404" s="568" t="s">
        <v>156</v>
      </c>
      <c r="C404" s="567">
        <v>190</v>
      </c>
      <c r="D404" s="567">
        <v>162</v>
      </c>
      <c r="E404" s="567">
        <v>104</v>
      </c>
      <c r="F404" s="567">
        <v>232</v>
      </c>
      <c r="G404" s="567">
        <v>147</v>
      </c>
      <c r="H404" s="567">
        <v>204</v>
      </c>
    </row>
    <row r="405" spans="2:8">
      <c r="B405" s="568" t="s">
        <v>157</v>
      </c>
      <c r="C405" s="567">
        <v>189</v>
      </c>
      <c r="D405" s="567">
        <v>164</v>
      </c>
      <c r="E405" s="567">
        <v>106</v>
      </c>
      <c r="F405" s="567">
        <v>232</v>
      </c>
      <c r="G405" s="567">
        <v>148</v>
      </c>
      <c r="H405" s="567">
        <v>202</v>
      </c>
    </row>
    <row r="406" spans="2:8">
      <c r="B406" s="568" t="s">
        <v>158</v>
      </c>
      <c r="C406" s="567">
        <v>184</v>
      </c>
      <c r="D406" s="567">
        <v>169</v>
      </c>
      <c r="E406" s="567">
        <v>104</v>
      </c>
      <c r="F406" s="567">
        <v>232</v>
      </c>
      <c r="G406" s="567">
        <v>145</v>
      </c>
      <c r="H406" s="567">
        <v>196</v>
      </c>
    </row>
    <row r="407" spans="2:8">
      <c r="B407" s="568" t="s">
        <v>159</v>
      </c>
      <c r="C407" s="567">
        <v>186</v>
      </c>
      <c r="D407" s="567">
        <v>169</v>
      </c>
      <c r="E407" s="567">
        <v>103</v>
      </c>
      <c r="F407" s="567">
        <v>232</v>
      </c>
      <c r="G407" s="567">
        <v>145</v>
      </c>
      <c r="H407" s="567">
        <v>199</v>
      </c>
    </row>
    <row r="408" spans="2:8">
      <c r="B408" s="568" t="s">
        <v>160</v>
      </c>
      <c r="C408" s="567">
        <v>182</v>
      </c>
      <c r="D408" s="567">
        <v>155</v>
      </c>
      <c r="E408" s="567">
        <v>102</v>
      </c>
      <c r="F408" s="567">
        <v>228</v>
      </c>
      <c r="G408" s="567">
        <v>142</v>
      </c>
      <c r="H408" s="567">
        <v>195</v>
      </c>
    </row>
    <row r="409" spans="2:8">
      <c r="B409" s="568" t="s">
        <v>161</v>
      </c>
      <c r="C409" s="567">
        <v>180</v>
      </c>
      <c r="D409" s="567">
        <v>151</v>
      </c>
      <c r="E409" s="567">
        <v>101</v>
      </c>
      <c r="F409" s="567">
        <v>228</v>
      </c>
      <c r="G409" s="567">
        <v>141</v>
      </c>
      <c r="H409" s="567">
        <v>192</v>
      </c>
    </row>
    <row r="410" spans="2:8">
      <c r="B410" s="568" t="s">
        <v>162</v>
      </c>
      <c r="C410" s="567">
        <v>185</v>
      </c>
      <c r="D410" s="567">
        <v>162</v>
      </c>
      <c r="E410" s="567">
        <v>105</v>
      </c>
      <c r="F410" s="567">
        <v>234</v>
      </c>
      <c r="G410" s="567">
        <v>147</v>
      </c>
      <c r="H410" s="567">
        <v>197</v>
      </c>
    </row>
    <row r="411" spans="2:8">
      <c r="B411" s="568" t="s">
        <v>163</v>
      </c>
      <c r="C411" s="567">
        <v>184</v>
      </c>
      <c r="D411" s="567">
        <v>160</v>
      </c>
      <c r="E411" s="567">
        <v>102</v>
      </c>
      <c r="F411" s="567">
        <v>233</v>
      </c>
      <c r="G411" s="567">
        <v>143</v>
      </c>
      <c r="H411" s="567">
        <v>196</v>
      </c>
    </row>
    <row r="412" spans="2:8">
      <c r="B412" s="568" t="s">
        <v>164</v>
      </c>
      <c r="C412" s="567">
        <v>183</v>
      </c>
      <c r="D412" s="567">
        <v>149</v>
      </c>
      <c r="E412" s="567">
        <v>100</v>
      </c>
      <c r="F412" s="567">
        <v>232</v>
      </c>
      <c r="G412" s="567">
        <v>139</v>
      </c>
      <c r="H412" s="567">
        <v>197</v>
      </c>
    </row>
    <row r="413" spans="2:8">
      <c r="B413" s="568" t="s">
        <v>165</v>
      </c>
      <c r="C413" s="567">
        <v>187</v>
      </c>
      <c r="D413" s="567">
        <v>157</v>
      </c>
      <c r="E413" s="567">
        <v>104</v>
      </c>
      <c r="F413" s="567">
        <v>234</v>
      </c>
      <c r="G413" s="567">
        <v>144</v>
      </c>
      <c r="H413" s="567">
        <v>200</v>
      </c>
    </row>
    <row r="414" spans="2:8">
      <c r="B414" s="568" t="s">
        <v>166</v>
      </c>
      <c r="C414" s="567">
        <v>188</v>
      </c>
      <c r="D414" s="567">
        <v>160</v>
      </c>
      <c r="E414" s="567">
        <v>103</v>
      </c>
      <c r="F414" s="567">
        <v>235</v>
      </c>
      <c r="G414" s="567">
        <v>144</v>
      </c>
      <c r="H414" s="567">
        <v>201</v>
      </c>
    </row>
    <row r="415" spans="2:8">
      <c r="B415" s="568" t="s">
        <v>167</v>
      </c>
      <c r="C415" s="567">
        <v>188</v>
      </c>
      <c r="D415" s="567">
        <v>160</v>
      </c>
      <c r="E415" s="567">
        <v>101</v>
      </c>
      <c r="F415" s="567">
        <v>234</v>
      </c>
      <c r="G415" s="567">
        <v>144</v>
      </c>
      <c r="H415" s="567">
        <v>203</v>
      </c>
    </row>
    <row r="416" spans="2:8">
      <c r="B416" s="568" t="s">
        <v>168</v>
      </c>
      <c r="C416" s="567">
        <v>192</v>
      </c>
      <c r="D416" s="567">
        <v>159</v>
      </c>
      <c r="E416" s="567">
        <v>105</v>
      </c>
      <c r="F416" s="567">
        <v>238</v>
      </c>
      <c r="G416" s="567">
        <v>148</v>
      </c>
      <c r="H416" s="567">
        <v>206</v>
      </c>
    </row>
    <row r="417" spans="2:8">
      <c r="B417" s="568" t="s">
        <v>169</v>
      </c>
      <c r="C417" s="567">
        <v>195</v>
      </c>
      <c r="D417" s="567">
        <v>164</v>
      </c>
      <c r="E417" s="567">
        <v>105</v>
      </c>
      <c r="F417" s="567">
        <v>241</v>
      </c>
      <c r="G417" s="567">
        <v>152</v>
      </c>
      <c r="H417" s="567">
        <v>209</v>
      </c>
    </row>
    <row r="418" spans="2:8">
      <c r="B418" s="568" t="s">
        <v>170</v>
      </c>
      <c r="C418" s="567">
        <v>197</v>
      </c>
      <c r="D418" s="567">
        <v>166</v>
      </c>
      <c r="E418" s="567">
        <v>108</v>
      </c>
      <c r="F418" s="567">
        <v>241</v>
      </c>
      <c r="G418" s="567">
        <v>154</v>
      </c>
      <c r="H418" s="567">
        <v>211</v>
      </c>
    </row>
    <row r="419" spans="2:8">
      <c r="B419" s="568" t="s">
        <v>171</v>
      </c>
      <c r="C419" s="567">
        <v>194</v>
      </c>
      <c r="D419" s="567">
        <v>164</v>
      </c>
      <c r="E419" s="567">
        <v>106</v>
      </c>
      <c r="F419" s="567">
        <v>239</v>
      </c>
      <c r="G419" s="567">
        <v>152</v>
      </c>
      <c r="H419" s="567">
        <v>208</v>
      </c>
    </row>
    <row r="420" spans="2:8">
      <c r="B420" s="568" t="s">
        <v>172</v>
      </c>
      <c r="C420" s="567">
        <v>197</v>
      </c>
      <c r="D420" s="567">
        <v>171</v>
      </c>
      <c r="E420" s="567">
        <v>110</v>
      </c>
      <c r="F420" s="567">
        <v>240</v>
      </c>
      <c r="G420" s="567">
        <v>157</v>
      </c>
      <c r="H420" s="567">
        <v>210</v>
      </c>
    </row>
    <row r="421" spans="2:8">
      <c r="B421" s="568" t="s">
        <v>173</v>
      </c>
      <c r="C421" s="567">
        <v>194</v>
      </c>
      <c r="D421" s="567">
        <v>165</v>
      </c>
      <c r="E421" s="567">
        <v>108</v>
      </c>
      <c r="F421" s="567">
        <v>237</v>
      </c>
      <c r="G421" s="567">
        <v>152</v>
      </c>
      <c r="H421" s="567">
        <v>207</v>
      </c>
    </row>
    <row r="422" spans="2:8">
      <c r="B422" s="568" t="s">
        <v>174</v>
      </c>
      <c r="C422" s="567">
        <v>194</v>
      </c>
      <c r="D422" s="567">
        <v>160</v>
      </c>
      <c r="E422" s="567">
        <v>107</v>
      </c>
      <c r="F422" s="567">
        <v>232</v>
      </c>
      <c r="G422" s="567">
        <v>152</v>
      </c>
      <c r="H422" s="567">
        <v>209</v>
      </c>
    </row>
    <row r="423" spans="2:8">
      <c r="B423" s="568" t="s">
        <v>175</v>
      </c>
      <c r="C423" s="567">
        <v>195</v>
      </c>
      <c r="D423" s="567">
        <v>164</v>
      </c>
      <c r="E423" s="567">
        <v>108</v>
      </c>
      <c r="F423" s="567">
        <v>231</v>
      </c>
      <c r="G423" s="567">
        <v>153</v>
      </c>
      <c r="H423" s="567">
        <v>209</v>
      </c>
    </row>
    <row r="424" spans="2:8">
      <c r="B424" s="568" t="s">
        <v>176</v>
      </c>
      <c r="C424" s="567">
        <v>187</v>
      </c>
      <c r="D424" s="567">
        <v>160</v>
      </c>
      <c r="E424" s="567">
        <v>102</v>
      </c>
      <c r="F424" s="567">
        <v>221</v>
      </c>
      <c r="G424" s="567">
        <v>145</v>
      </c>
      <c r="H424" s="567">
        <v>202</v>
      </c>
    </row>
    <row r="425" spans="2:8">
      <c r="B425" s="568" t="s">
        <v>177</v>
      </c>
      <c r="C425" s="567">
        <v>189</v>
      </c>
      <c r="D425" s="567">
        <v>161</v>
      </c>
      <c r="E425" s="567">
        <v>104</v>
      </c>
      <c r="F425" s="567">
        <v>213</v>
      </c>
      <c r="G425" s="567">
        <v>146</v>
      </c>
      <c r="H425" s="567">
        <v>205</v>
      </c>
    </row>
    <row r="426" spans="2:8">
      <c r="B426" s="568" t="s">
        <v>178</v>
      </c>
      <c r="C426" s="567">
        <v>191</v>
      </c>
      <c r="D426" s="567">
        <v>158</v>
      </c>
      <c r="E426" s="567">
        <v>105</v>
      </c>
      <c r="F426" s="567">
        <v>217</v>
      </c>
      <c r="G426" s="567">
        <v>148</v>
      </c>
      <c r="H426" s="567">
        <v>208</v>
      </c>
    </row>
    <row r="427" spans="2:8">
      <c r="B427" s="568" t="s">
        <v>179</v>
      </c>
      <c r="C427" s="567">
        <v>193</v>
      </c>
      <c r="D427" s="567">
        <v>161</v>
      </c>
      <c r="E427" s="567">
        <v>107</v>
      </c>
      <c r="F427" s="567">
        <v>214</v>
      </c>
      <c r="G427" s="567">
        <v>150</v>
      </c>
      <c r="H427" s="567">
        <v>210</v>
      </c>
    </row>
    <row r="428" spans="2:8">
      <c r="B428" s="568" t="s">
        <v>180</v>
      </c>
      <c r="C428" s="567">
        <v>195</v>
      </c>
      <c r="D428" s="567">
        <v>158</v>
      </c>
      <c r="E428" s="567">
        <v>107</v>
      </c>
      <c r="F428" s="567">
        <v>216</v>
      </c>
      <c r="G428" s="567">
        <v>151</v>
      </c>
      <c r="H428" s="567">
        <v>213</v>
      </c>
    </row>
    <row r="429" spans="2:8">
      <c r="B429" s="568" t="s">
        <v>181</v>
      </c>
      <c r="C429" s="567">
        <v>196</v>
      </c>
      <c r="D429" s="567">
        <v>169</v>
      </c>
      <c r="E429" s="567">
        <v>111</v>
      </c>
      <c r="F429" s="567">
        <v>222</v>
      </c>
      <c r="G429" s="567">
        <v>154</v>
      </c>
      <c r="H429" s="567">
        <v>212</v>
      </c>
    </row>
    <row r="430" spans="2:8">
      <c r="B430" s="568" t="s">
        <v>182</v>
      </c>
      <c r="C430" s="567">
        <v>195</v>
      </c>
      <c r="D430" s="567">
        <v>170</v>
      </c>
      <c r="E430" s="567">
        <v>106</v>
      </c>
      <c r="F430" s="567">
        <v>217</v>
      </c>
      <c r="G430" s="567">
        <v>150</v>
      </c>
      <c r="H430" s="567">
        <v>212</v>
      </c>
    </row>
    <row r="431" spans="2:8">
      <c r="B431" s="568" t="s">
        <v>183</v>
      </c>
      <c r="C431" s="567">
        <v>194</v>
      </c>
      <c r="D431" s="567">
        <v>170</v>
      </c>
      <c r="E431" s="567">
        <v>106</v>
      </c>
      <c r="F431" s="567">
        <v>218</v>
      </c>
      <c r="G431" s="567">
        <v>149</v>
      </c>
      <c r="H431" s="567">
        <v>212</v>
      </c>
    </row>
    <row r="432" spans="2:8">
      <c r="B432" s="568" t="s">
        <v>184</v>
      </c>
      <c r="C432" s="567">
        <v>192</v>
      </c>
      <c r="D432" s="567">
        <v>165</v>
      </c>
      <c r="E432" s="567">
        <v>104</v>
      </c>
      <c r="F432" s="567">
        <v>216</v>
      </c>
      <c r="G432" s="567">
        <v>147</v>
      </c>
      <c r="H432" s="567">
        <v>210</v>
      </c>
    </row>
    <row r="433" spans="2:8">
      <c r="B433" s="568" t="s">
        <v>185</v>
      </c>
      <c r="C433" s="567">
        <v>191</v>
      </c>
      <c r="D433" s="567">
        <v>166</v>
      </c>
      <c r="E433" s="567">
        <v>106</v>
      </c>
      <c r="F433" s="567">
        <v>213</v>
      </c>
      <c r="G433" s="567">
        <v>148</v>
      </c>
      <c r="H433" s="567">
        <v>208</v>
      </c>
    </row>
    <row r="434" spans="2:8">
      <c r="B434" s="568" t="s">
        <v>186</v>
      </c>
      <c r="C434" s="567">
        <v>198</v>
      </c>
      <c r="D434" s="567">
        <v>171</v>
      </c>
      <c r="E434" s="567">
        <v>110</v>
      </c>
      <c r="F434" s="567">
        <v>222</v>
      </c>
      <c r="G434" s="567">
        <v>153</v>
      </c>
      <c r="H434" s="567">
        <v>215</v>
      </c>
    </row>
    <row r="435" spans="2:8">
      <c r="B435" s="568" t="s">
        <v>187</v>
      </c>
      <c r="C435" s="567">
        <v>199</v>
      </c>
      <c r="D435" s="567">
        <v>172</v>
      </c>
      <c r="E435" s="567">
        <v>109</v>
      </c>
      <c r="F435" s="567">
        <v>221</v>
      </c>
      <c r="G435" s="567">
        <v>153</v>
      </c>
      <c r="H435" s="567">
        <v>218</v>
      </c>
    </row>
    <row r="436" spans="2:8">
      <c r="B436" s="568" t="s">
        <v>188</v>
      </c>
      <c r="C436" s="567">
        <v>212</v>
      </c>
      <c r="D436" s="567">
        <v>192</v>
      </c>
      <c r="E436" s="567">
        <v>115</v>
      </c>
      <c r="F436" s="567">
        <v>233</v>
      </c>
      <c r="G436" s="567">
        <v>162</v>
      </c>
      <c r="H436" s="567">
        <v>233</v>
      </c>
    </row>
    <row r="437" spans="2:8">
      <c r="B437" s="568" t="s">
        <v>189</v>
      </c>
      <c r="C437" s="567">
        <v>217</v>
      </c>
      <c r="D437" s="567">
        <v>198</v>
      </c>
      <c r="E437" s="567">
        <v>117</v>
      </c>
      <c r="F437" s="567">
        <v>237</v>
      </c>
      <c r="G437" s="567">
        <v>165</v>
      </c>
      <c r="H437" s="567">
        <v>238</v>
      </c>
    </row>
    <row r="438" spans="2:8">
      <c r="B438" s="568" t="s">
        <v>190</v>
      </c>
      <c r="C438" s="567">
        <v>218</v>
      </c>
      <c r="D438" s="567">
        <v>193</v>
      </c>
      <c r="E438" s="567">
        <v>118</v>
      </c>
      <c r="F438" s="567">
        <v>238</v>
      </c>
      <c r="G438" s="567">
        <v>167</v>
      </c>
      <c r="H438" s="567">
        <v>238</v>
      </c>
    </row>
    <row r="439" spans="2:8">
      <c r="B439" s="568" t="s">
        <v>191</v>
      </c>
      <c r="C439" s="567">
        <v>213</v>
      </c>
      <c r="D439" s="567">
        <v>190</v>
      </c>
      <c r="E439" s="567">
        <v>118</v>
      </c>
      <c r="F439" s="567">
        <v>232</v>
      </c>
      <c r="G439" s="567">
        <v>166</v>
      </c>
      <c r="H439" s="567">
        <v>232</v>
      </c>
    </row>
    <row r="440" spans="2:8">
      <c r="B440" s="568" t="s">
        <v>192</v>
      </c>
      <c r="C440" s="567">
        <v>209</v>
      </c>
      <c r="D440" s="567">
        <v>184</v>
      </c>
      <c r="E440" s="567">
        <v>114</v>
      </c>
      <c r="F440" s="567">
        <v>230</v>
      </c>
      <c r="G440" s="567">
        <v>162</v>
      </c>
      <c r="H440" s="567">
        <v>228</v>
      </c>
    </row>
    <row r="441" spans="2:8">
      <c r="B441" s="568" t="s">
        <v>193</v>
      </c>
      <c r="C441" s="567">
        <v>206</v>
      </c>
      <c r="D441" s="567">
        <v>187</v>
      </c>
      <c r="E441" s="567">
        <v>115</v>
      </c>
      <c r="F441" s="567">
        <v>228</v>
      </c>
      <c r="G441" s="567">
        <v>163</v>
      </c>
      <c r="H441" s="567">
        <v>223</v>
      </c>
    </row>
    <row r="442" spans="2:8">
      <c r="B442" s="568" t="s">
        <v>194</v>
      </c>
      <c r="C442" s="567">
        <v>208</v>
      </c>
      <c r="D442" s="567">
        <v>192</v>
      </c>
      <c r="E442" s="567">
        <v>114</v>
      </c>
      <c r="F442" s="567">
        <v>232</v>
      </c>
      <c r="G442" s="567">
        <v>166</v>
      </c>
      <c r="H442" s="567">
        <v>224</v>
      </c>
    </row>
    <row r="443" spans="2:8">
      <c r="B443" s="568" t="s">
        <v>195</v>
      </c>
      <c r="C443" s="567">
        <v>207</v>
      </c>
      <c r="D443" s="567">
        <v>187</v>
      </c>
      <c r="E443" s="567">
        <v>116</v>
      </c>
      <c r="F443" s="567">
        <v>232</v>
      </c>
      <c r="G443" s="567">
        <v>165</v>
      </c>
      <c r="H443" s="567">
        <v>223</v>
      </c>
    </row>
    <row r="444" spans="2:8">
      <c r="B444" s="568" t="s">
        <v>196</v>
      </c>
      <c r="C444" s="567">
        <v>210</v>
      </c>
      <c r="D444" s="567">
        <v>187</v>
      </c>
      <c r="E444" s="567">
        <v>115</v>
      </c>
      <c r="F444" s="567">
        <v>230</v>
      </c>
      <c r="G444" s="567">
        <v>166</v>
      </c>
      <c r="H444" s="567">
        <v>228</v>
      </c>
    </row>
    <row r="445" spans="2:8">
      <c r="B445" s="568" t="s">
        <v>197</v>
      </c>
      <c r="C445" s="567">
        <v>210</v>
      </c>
      <c r="D445" s="567">
        <v>189</v>
      </c>
      <c r="E445" s="567">
        <v>118</v>
      </c>
      <c r="F445" s="567">
        <v>223</v>
      </c>
      <c r="G445" s="567">
        <v>170</v>
      </c>
      <c r="H445" s="567">
        <v>227</v>
      </c>
    </row>
    <row r="446" spans="2:8">
      <c r="B446" s="568" t="s">
        <v>198</v>
      </c>
      <c r="C446" s="567">
        <v>204</v>
      </c>
      <c r="D446" s="567">
        <v>190</v>
      </c>
      <c r="E446" s="567">
        <v>114</v>
      </c>
      <c r="F446" s="567">
        <v>215</v>
      </c>
      <c r="G446" s="567">
        <v>165</v>
      </c>
      <c r="H446" s="567">
        <v>220</v>
      </c>
    </row>
    <row r="447" spans="2:8">
      <c r="B447" s="568" t="s">
        <v>199</v>
      </c>
      <c r="C447" s="567">
        <v>199</v>
      </c>
      <c r="D447" s="567">
        <v>181</v>
      </c>
      <c r="E447" s="567">
        <v>110</v>
      </c>
      <c r="F447" s="567">
        <v>209</v>
      </c>
      <c r="G447" s="567">
        <v>158</v>
      </c>
      <c r="H447" s="567">
        <v>216</v>
      </c>
    </row>
    <row r="448" spans="2:8">
      <c r="B448" s="568" t="s">
        <v>200</v>
      </c>
      <c r="C448" s="567">
        <v>194</v>
      </c>
      <c r="D448" s="567">
        <v>174</v>
      </c>
      <c r="E448" s="567">
        <v>109</v>
      </c>
      <c r="F448" s="567">
        <v>205</v>
      </c>
      <c r="G448" s="567">
        <v>155</v>
      </c>
      <c r="H448" s="567">
        <v>210</v>
      </c>
    </row>
    <row r="449" spans="2:8">
      <c r="B449" s="568" t="s">
        <v>201</v>
      </c>
      <c r="C449" s="567">
        <v>193</v>
      </c>
      <c r="D449" s="567">
        <v>174</v>
      </c>
      <c r="E449" s="567">
        <v>106</v>
      </c>
      <c r="F449" s="567">
        <v>203</v>
      </c>
      <c r="G449" s="567">
        <v>153</v>
      </c>
      <c r="H449" s="567">
        <v>210</v>
      </c>
    </row>
    <row r="450" spans="2:8">
      <c r="B450" s="568" t="s">
        <v>202</v>
      </c>
      <c r="C450" s="567">
        <v>191</v>
      </c>
      <c r="D450" s="567">
        <v>168</v>
      </c>
      <c r="E450" s="567">
        <v>107</v>
      </c>
      <c r="F450" s="567">
        <v>202</v>
      </c>
      <c r="G450" s="567">
        <v>152</v>
      </c>
      <c r="H450" s="567">
        <v>207</v>
      </c>
    </row>
    <row r="451" spans="2:8">
      <c r="B451" s="568" t="s">
        <v>203</v>
      </c>
      <c r="C451" s="567">
        <v>188</v>
      </c>
      <c r="D451" s="567">
        <v>166</v>
      </c>
      <c r="E451" s="567">
        <v>106</v>
      </c>
      <c r="F451" s="567">
        <v>199</v>
      </c>
      <c r="G451" s="567">
        <v>151</v>
      </c>
      <c r="H451" s="567">
        <v>204</v>
      </c>
    </row>
    <row r="452" spans="2:8">
      <c r="B452" s="568" t="s">
        <v>204</v>
      </c>
      <c r="C452" s="567">
        <v>186</v>
      </c>
      <c r="D452" s="567">
        <v>164</v>
      </c>
      <c r="E452" s="567">
        <v>107</v>
      </c>
      <c r="F452" s="567">
        <v>198</v>
      </c>
      <c r="G452" s="567">
        <v>152</v>
      </c>
      <c r="H452" s="567">
        <v>200</v>
      </c>
    </row>
    <row r="453" spans="2:8">
      <c r="B453" s="568" t="s">
        <v>205</v>
      </c>
      <c r="C453" s="567">
        <v>188</v>
      </c>
      <c r="D453" s="567">
        <v>160</v>
      </c>
      <c r="E453" s="567">
        <v>106</v>
      </c>
      <c r="F453" s="567">
        <v>198</v>
      </c>
      <c r="G453" s="567">
        <v>152</v>
      </c>
      <c r="H453" s="567">
        <v>203</v>
      </c>
    </row>
    <row r="454" spans="2:8">
      <c r="B454" s="568" t="s">
        <v>206</v>
      </c>
      <c r="C454" s="567">
        <v>186</v>
      </c>
      <c r="D454" s="567">
        <v>160</v>
      </c>
      <c r="E454" s="567">
        <v>107</v>
      </c>
      <c r="F454" s="567">
        <v>196</v>
      </c>
      <c r="G454" s="567">
        <v>151</v>
      </c>
      <c r="H454" s="567">
        <v>200</v>
      </c>
    </row>
    <row r="455" spans="2:8">
      <c r="B455" s="568" t="s">
        <v>207</v>
      </c>
      <c r="C455" s="567">
        <v>184</v>
      </c>
      <c r="D455" s="567">
        <v>154</v>
      </c>
      <c r="E455" s="567">
        <v>105</v>
      </c>
      <c r="F455" s="567">
        <v>192</v>
      </c>
      <c r="G455" s="567">
        <v>148</v>
      </c>
      <c r="H455" s="567">
        <v>199</v>
      </c>
    </row>
    <row r="456" spans="2:8">
      <c r="B456" s="568" t="s">
        <v>208</v>
      </c>
      <c r="C456" s="567">
        <v>186</v>
      </c>
      <c r="D456" s="567">
        <v>155</v>
      </c>
      <c r="E456" s="567">
        <v>106</v>
      </c>
      <c r="F456" s="567">
        <v>192</v>
      </c>
      <c r="G456" s="567">
        <v>150</v>
      </c>
      <c r="H456" s="567">
        <v>201</v>
      </c>
    </row>
    <row r="457" spans="2:8">
      <c r="B457" s="568" t="s">
        <v>209</v>
      </c>
      <c r="C457" s="567">
        <v>185</v>
      </c>
      <c r="D457" s="567">
        <v>154</v>
      </c>
      <c r="E457" s="567">
        <v>105</v>
      </c>
      <c r="F457" s="567">
        <v>189</v>
      </c>
      <c r="G457" s="567">
        <v>150</v>
      </c>
      <c r="H457" s="567">
        <v>200</v>
      </c>
    </row>
    <row r="458" spans="2:8">
      <c r="B458" s="568" t="s">
        <v>210</v>
      </c>
      <c r="C458" s="567">
        <v>185</v>
      </c>
      <c r="D458" s="567">
        <v>151</v>
      </c>
      <c r="E458" s="567">
        <v>106</v>
      </c>
      <c r="F458" s="567">
        <v>191</v>
      </c>
      <c r="G458" s="567">
        <v>150</v>
      </c>
      <c r="H458" s="567">
        <v>200</v>
      </c>
    </row>
    <row r="459" spans="2:8">
      <c r="B459" s="568" t="s">
        <v>211</v>
      </c>
      <c r="C459" s="567">
        <v>184</v>
      </c>
      <c r="D459" s="567">
        <v>149</v>
      </c>
      <c r="E459" s="567">
        <v>107</v>
      </c>
      <c r="F459" s="567">
        <v>193</v>
      </c>
      <c r="G459" s="567">
        <v>151</v>
      </c>
      <c r="H459" s="567">
        <v>198</v>
      </c>
    </row>
    <row r="460" spans="2:8">
      <c r="B460" s="568" t="s">
        <v>212</v>
      </c>
      <c r="C460" s="567">
        <v>185</v>
      </c>
      <c r="D460" s="567">
        <v>150</v>
      </c>
      <c r="E460" s="567">
        <v>108</v>
      </c>
      <c r="F460" s="567">
        <v>191</v>
      </c>
      <c r="G460" s="567">
        <v>150</v>
      </c>
      <c r="H460" s="567">
        <v>199</v>
      </c>
    </row>
    <row r="461" spans="2:8">
      <c r="B461" s="568" t="s">
        <v>213</v>
      </c>
      <c r="C461" s="567">
        <v>187</v>
      </c>
      <c r="D461" s="567">
        <v>155</v>
      </c>
      <c r="E461" s="567">
        <v>110</v>
      </c>
      <c r="F461" s="567">
        <v>191</v>
      </c>
      <c r="G461" s="567">
        <v>153</v>
      </c>
      <c r="H461" s="567">
        <v>202</v>
      </c>
    </row>
    <row r="462" spans="2:8">
      <c r="B462" s="568" t="s">
        <v>214</v>
      </c>
      <c r="C462" s="567">
        <v>189</v>
      </c>
      <c r="D462" s="567">
        <v>160</v>
      </c>
      <c r="E462" s="567">
        <v>111</v>
      </c>
      <c r="F462" s="567">
        <v>190</v>
      </c>
      <c r="G462" s="567">
        <v>155</v>
      </c>
      <c r="H462" s="567">
        <v>205</v>
      </c>
    </row>
    <row r="463" spans="2:8">
      <c r="B463" s="568" t="s">
        <v>215</v>
      </c>
      <c r="C463" s="567">
        <v>194</v>
      </c>
      <c r="D463" s="567">
        <v>162</v>
      </c>
      <c r="E463" s="567">
        <v>115</v>
      </c>
      <c r="F463" s="567">
        <v>200</v>
      </c>
      <c r="G463" s="567">
        <v>161</v>
      </c>
      <c r="H463" s="567">
        <v>209</v>
      </c>
    </row>
    <row r="464" spans="2:8">
      <c r="B464" s="568" t="s">
        <v>216</v>
      </c>
      <c r="C464" s="567">
        <v>195</v>
      </c>
      <c r="D464" s="567">
        <v>164</v>
      </c>
      <c r="E464" s="567">
        <v>114</v>
      </c>
      <c r="F464" s="567">
        <v>200</v>
      </c>
      <c r="G464" s="567">
        <v>162</v>
      </c>
      <c r="H464" s="567">
        <v>210</v>
      </c>
    </row>
    <row r="465" spans="2:8">
      <c r="B465" s="568" t="s">
        <v>217</v>
      </c>
      <c r="C465" s="567">
        <v>192</v>
      </c>
      <c r="D465" s="567">
        <v>160</v>
      </c>
      <c r="E465" s="567">
        <v>114</v>
      </c>
      <c r="F465" s="567">
        <v>196</v>
      </c>
      <c r="G465" s="567">
        <v>161</v>
      </c>
      <c r="H465" s="567">
        <v>207</v>
      </c>
    </row>
    <row r="466" spans="2:8">
      <c r="B466" s="568" t="s">
        <v>218</v>
      </c>
      <c r="C466" s="567">
        <v>185</v>
      </c>
      <c r="D466" s="567">
        <v>148</v>
      </c>
      <c r="E466" s="567">
        <v>109</v>
      </c>
      <c r="F466" s="567">
        <v>192</v>
      </c>
      <c r="G466" s="567">
        <v>154</v>
      </c>
      <c r="H466" s="567">
        <v>200</v>
      </c>
    </row>
    <row r="467" spans="2:8">
      <c r="B467" s="568" t="s">
        <v>219</v>
      </c>
      <c r="C467" s="567">
        <v>185</v>
      </c>
      <c r="D467" s="567">
        <v>149</v>
      </c>
      <c r="E467" s="567">
        <v>109</v>
      </c>
      <c r="F467" s="567">
        <v>191</v>
      </c>
      <c r="G467" s="567">
        <v>154</v>
      </c>
      <c r="H467" s="567">
        <v>198</v>
      </c>
    </row>
    <row r="468" spans="2:8">
      <c r="B468" s="568" t="s">
        <v>220</v>
      </c>
      <c r="C468" s="567">
        <v>187</v>
      </c>
      <c r="D468" s="567">
        <v>148</v>
      </c>
      <c r="E468" s="567">
        <v>108</v>
      </c>
      <c r="F468" s="567">
        <v>191</v>
      </c>
      <c r="G468" s="567">
        <v>153</v>
      </c>
      <c r="H468" s="567">
        <v>202</v>
      </c>
    </row>
    <row r="469" spans="2:8">
      <c r="B469" s="568" t="s">
        <v>221</v>
      </c>
      <c r="C469" s="567">
        <v>188</v>
      </c>
      <c r="D469" s="567">
        <v>154</v>
      </c>
      <c r="E469" s="567">
        <v>111</v>
      </c>
      <c r="F469" s="567">
        <v>193</v>
      </c>
      <c r="G469" s="567">
        <v>157</v>
      </c>
      <c r="H469" s="567">
        <v>203</v>
      </c>
    </row>
    <row r="470" spans="2:8">
      <c r="B470" s="568" t="s">
        <v>222</v>
      </c>
      <c r="C470" s="567">
        <v>188</v>
      </c>
      <c r="D470" s="567">
        <v>154</v>
      </c>
      <c r="E470" s="567">
        <v>110</v>
      </c>
      <c r="F470" s="567">
        <v>193</v>
      </c>
      <c r="G470" s="567">
        <v>155</v>
      </c>
      <c r="H470" s="567">
        <v>204</v>
      </c>
    </row>
    <row r="471" spans="2:8">
      <c r="B471" s="568" t="s">
        <v>223</v>
      </c>
      <c r="C471" s="567">
        <v>192</v>
      </c>
      <c r="D471" s="567">
        <v>151</v>
      </c>
      <c r="E471" s="567">
        <v>112</v>
      </c>
      <c r="F471" s="567">
        <v>197</v>
      </c>
      <c r="G471" s="567">
        <v>158</v>
      </c>
      <c r="H471" s="567">
        <v>207</v>
      </c>
    </row>
    <row r="472" spans="2:8">
      <c r="B472" s="568" t="s">
        <v>224</v>
      </c>
      <c r="C472" s="567">
        <v>190</v>
      </c>
      <c r="D472" s="567">
        <v>153</v>
      </c>
      <c r="E472" s="567">
        <v>112</v>
      </c>
      <c r="F472" s="567">
        <v>198</v>
      </c>
      <c r="G472" s="567">
        <v>158</v>
      </c>
      <c r="H472" s="567">
        <v>205</v>
      </c>
    </row>
    <row r="473" spans="2:8">
      <c r="B473" s="568" t="s">
        <v>225</v>
      </c>
      <c r="C473" s="567">
        <v>191</v>
      </c>
      <c r="D473" s="567">
        <v>155</v>
      </c>
      <c r="E473" s="567">
        <v>114</v>
      </c>
      <c r="F473" s="567">
        <v>201</v>
      </c>
      <c r="G473" s="567">
        <v>160</v>
      </c>
      <c r="H473" s="567">
        <v>205</v>
      </c>
    </row>
    <row r="474" spans="2:8">
      <c r="B474" s="568" t="s">
        <v>226</v>
      </c>
      <c r="C474" s="567">
        <v>188</v>
      </c>
      <c r="D474" s="567">
        <v>144</v>
      </c>
      <c r="E474" s="567">
        <v>110</v>
      </c>
      <c r="F474" s="567">
        <v>196</v>
      </c>
      <c r="G474" s="567">
        <v>156</v>
      </c>
      <c r="H474" s="567">
        <v>202</v>
      </c>
    </row>
    <row r="475" spans="2:8">
      <c r="B475" s="568" t="s">
        <v>227</v>
      </c>
      <c r="C475" s="567">
        <v>186</v>
      </c>
      <c r="D475" s="567">
        <v>145</v>
      </c>
      <c r="E475" s="567">
        <v>108</v>
      </c>
      <c r="F475" s="567">
        <v>193</v>
      </c>
      <c r="G475" s="567">
        <v>152</v>
      </c>
      <c r="H475" s="567">
        <v>201</v>
      </c>
    </row>
    <row r="476" spans="2:8">
      <c r="B476" s="568" t="s">
        <v>228</v>
      </c>
      <c r="C476" s="567">
        <v>191</v>
      </c>
      <c r="D476" s="567">
        <v>153</v>
      </c>
      <c r="E476" s="567">
        <v>113</v>
      </c>
      <c r="F476" s="567">
        <v>196</v>
      </c>
      <c r="G476" s="567">
        <v>158</v>
      </c>
      <c r="H476" s="567">
        <v>206</v>
      </c>
    </row>
    <row r="477" spans="2:8">
      <c r="B477" s="568" t="s">
        <v>229</v>
      </c>
      <c r="C477" s="567">
        <v>192</v>
      </c>
      <c r="D477" s="567">
        <v>153</v>
      </c>
      <c r="E477" s="567">
        <v>115</v>
      </c>
      <c r="F477" s="567">
        <v>197</v>
      </c>
      <c r="G477" s="567">
        <v>160</v>
      </c>
      <c r="H477" s="567">
        <v>207</v>
      </c>
    </row>
    <row r="478" spans="2:8">
      <c r="B478" s="568" t="s">
        <v>230</v>
      </c>
      <c r="C478" s="567">
        <v>193</v>
      </c>
      <c r="D478" s="567">
        <v>155</v>
      </c>
      <c r="E478" s="567">
        <v>116</v>
      </c>
      <c r="F478" s="567">
        <v>199</v>
      </c>
      <c r="G478" s="567">
        <v>162</v>
      </c>
      <c r="H478" s="567">
        <v>208</v>
      </c>
    </row>
    <row r="479" spans="2:8">
      <c r="B479" s="568" t="s">
        <v>231</v>
      </c>
      <c r="C479" s="567">
        <v>194</v>
      </c>
      <c r="D479" s="567">
        <v>157</v>
      </c>
      <c r="E479" s="567">
        <v>115</v>
      </c>
      <c r="F479" s="567">
        <v>200</v>
      </c>
      <c r="G479" s="567">
        <v>162</v>
      </c>
      <c r="H479" s="567">
        <v>209</v>
      </c>
    </row>
    <row r="480" spans="2:8">
      <c r="B480" s="568" t="s">
        <v>232</v>
      </c>
      <c r="C480" s="567">
        <v>196</v>
      </c>
      <c r="D480" s="567">
        <v>159</v>
      </c>
      <c r="E480" s="567">
        <v>117</v>
      </c>
      <c r="F480" s="567">
        <v>200</v>
      </c>
      <c r="G480" s="567">
        <v>163</v>
      </c>
      <c r="H480" s="567">
        <v>211</v>
      </c>
    </row>
    <row r="481" spans="2:8">
      <c r="B481" s="568" t="s">
        <v>233</v>
      </c>
      <c r="C481" s="567">
        <v>201</v>
      </c>
      <c r="D481" s="567">
        <v>159</v>
      </c>
      <c r="E481" s="567">
        <v>119</v>
      </c>
      <c r="F481" s="567">
        <v>204</v>
      </c>
      <c r="G481" s="567">
        <v>165</v>
      </c>
      <c r="H481" s="567">
        <v>218</v>
      </c>
    </row>
    <row r="482" spans="2:8">
      <c r="B482" s="568" t="s">
        <v>234</v>
      </c>
      <c r="C482" s="567">
        <v>202</v>
      </c>
      <c r="D482" s="567">
        <v>162</v>
      </c>
      <c r="E482" s="567">
        <v>119</v>
      </c>
      <c r="F482" s="567">
        <v>206</v>
      </c>
      <c r="G482" s="567">
        <v>167</v>
      </c>
      <c r="H482" s="567">
        <v>219</v>
      </c>
    </row>
    <row r="483" spans="2:8">
      <c r="B483" s="568" t="s">
        <v>235</v>
      </c>
      <c r="C483" s="567">
        <v>198</v>
      </c>
      <c r="D483" s="567">
        <v>157</v>
      </c>
      <c r="E483" s="567">
        <v>115</v>
      </c>
      <c r="F483" s="567">
        <v>202</v>
      </c>
      <c r="G483" s="567">
        <v>162</v>
      </c>
      <c r="H483" s="567">
        <v>215</v>
      </c>
    </row>
    <row r="484" spans="2:8">
      <c r="B484" s="568" t="s">
        <v>236</v>
      </c>
      <c r="C484" s="567">
        <v>199</v>
      </c>
      <c r="D484" s="567">
        <v>160</v>
      </c>
      <c r="E484" s="567">
        <v>113</v>
      </c>
      <c r="F484" s="567">
        <v>201</v>
      </c>
      <c r="G484" s="567">
        <v>164</v>
      </c>
      <c r="H484" s="567">
        <v>217</v>
      </c>
    </row>
    <row r="485" spans="2:8">
      <c r="B485" s="568" t="s">
        <v>237</v>
      </c>
      <c r="C485" s="567">
        <v>204</v>
      </c>
      <c r="D485" s="567">
        <v>169</v>
      </c>
      <c r="E485" s="567">
        <v>116</v>
      </c>
      <c r="F485" s="567">
        <v>206</v>
      </c>
      <c r="G485" s="567">
        <v>167</v>
      </c>
      <c r="H485" s="567">
        <v>223</v>
      </c>
    </row>
    <row r="486" spans="2:8">
      <c r="B486" s="568" t="s">
        <v>238</v>
      </c>
      <c r="C486" s="567">
        <v>200</v>
      </c>
      <c r="D486" s="567">
        <v>168</v>
      </c>
      <c r="E486" s="567">
        <v>116</v>
      </c>
      <c r="F486" s="567">
        <v>200</v>
      </c>
      <c r="G486" s="567">
        <v>167</v>
      </c>
      <c r="H486" s="567">
        <v>218</v>
      </c>
    </row>
    <row r="487" spans="2:8">
      <c r="B487" s="568" t="s">
        <v>239</v>
      </c>
      <c r="C487" s="567">
        <v>196</v>
      </c>
      <c r="D487" s="567">
        <v>165</v>
      </c>
      <c r="E487" s="567">
        <v>114</v>
      </c>
      <c r="F487" s="567">
        <v>192</v>
      </c>
      <c r="G487" s="567">
        <v>165</v>
      </c>
      <c r="H487" s="567">
        <v>213</v>
      </c>
    </row>
    <row r="488" spans="2:8">
      <c r="B488" s="568" t="s">
        <v>240</v>
      </c>
      <c r="C488" s="567">
        <v>192</v>
      </c>
      <c r="D488" s="567">
        <v>162</v>
      </c>
      <c r="E488" s="567">
        <v>109</v>
      </c>
      <c r="F488" s="567">
        <v>184</v>
      </c>
      <c r="G488" s="567">
        <v>160</v>
      </c>
      <c r="H488" s="567">
        <v>209</v>
      </c>
    </row>
    <row r="489" spans="2:8">
      <c r="B489" s="568" t="s">
        <v>241</v>
      </c>
      <c r="C489" s="567">
        <v>190</v>
      </c>
      <c r="D489" s="567">
        <v>158</v>
      </c>
      <c r="E489" s="567">
        <v>108</v>
      </c>
      <c r="F489" s="567">
        <v>184</v>
      </c>
      <c r="G489" s="567">
        <v>155</v>
      </c>
      <c r="H489" s="567">
        <v>209</v>
      </c>
    </row>
    <row r="490" spans="2:8">
      <c r="B490" s="568" t="s">
        <v>242</v>
      </c>
      <c r="C490" s="567">
        <v>183</v>
      </c>
      <c r="D490" s="567">
        <v>148</v>
      </c>
      <c r="E490" s="567">
        <v>103</v>
      </c>
      <c r="F490" s="567">
        <v>177</v>
      </c>
      <c r="G490" s="567">
        <v>150</v>
      </c>
      <c r="H490" s="567">
        <v>202</v>
      </c>
    </row>
    <row r="491" spans="2:8">
      <c r="B491" s="568" t="s">
        <v>243</v>
      </c>
      <c r="C491" s="567">
        <v>184</v>
      </c>
      <c r="D491" s="567">
        <v>154</v>
      </c>
      <c r="E491" s="567">
        <v>106</v>
      </c>
      <c r="F491" s="567">
        <v>181</v>
      </c>
      <c r="G491" s="567">
        <v>154</v>
      </c>
      <c r="H491" s="567">
        <v>201</v>
      </c>
    </row>
    <row r="492" spans="2:8">
      <c r="B492" s="568" t="s">
        <v>244</v>
      </c>
      <c r="C492" s="567">
        <v>186</v>
      </c>
      <c r="D492" s="567">
        <v>158</v>
      </c>
      <c r="E492" s="567">
        <v>109</v>
      </c>
      <c r="F492" s="567">
        <v>184</v>
      </c>
      <c r="G492" s="567">
        <v>155</v>
      </c>
      <c r="H492" s="567">
        <v>203</v>
      </c>
    </row>
    <row r="493" spans="2:8">
      <c r="B493" s="568" t="s">
        <v>245</v>
      </c>
      <c r="C493" s="567">
        <v>179</v>
      </c>
      <c r="D493" s="567">
        <v>150</v>
      </c>
      <c r="E493" s="567">
        <v>101</v>
      </c>
      <c r="F493" s="567">
        <v>181</v>
      </c>
      <c r="G493" s="567">
        <v>146</v>
      </c>
      <c r="H493" s="567">
        <v>195</v>
      </c>
    </row>
    <row r="494" spans="2:8">
      <c r="B494" s="568" t="s">
        <v>246</v>
      </c>
      <c r="C494" s="567">
        <v>176</v>
      </c>
      <c r="D494" s="567">
        <v>146</v>
      </c>
      <c r="E494" s="567">
        <v>98</v>
      </c>
      <c r="F494" s="567">
        <v>176</v>
      </c>
      <c r="G494" s="567">
        <v>144</v>
      </c>
      <c r="H494" s="567">
        <v>193</v>
      </c>
    </row>
    <row r="495" spans="2:8">
      <c r="B495" s="568" t="s">
        <v>247</v>
      </c>
      <c r="C495" s="567">
        <v>175</v>
      </c>
      <c r="D495" s="567">
        <v>146</v>
      </c>
      <c r="E495" s="567">
        <v>98</v>
      </c>
      <c r="F495" s="567">
        <v>176</v>
      </c>
      <c r="G495" s="567">
        <v>142</v>
      </c>
      <c r="H495" s="567">
        <v>192</v>
      </c>
    </row>
    <row r="496" spans="2:8">
      <c r="B496" s="568" t="s">
        <v>248</v>
      </c>
      <c r="C496" s="567">
        <v>177</v>
      </c>
      <c r="D496" s="567">
        <v>147</v>
      </c>
      <c r="E496" s="567">
        <v>102</v>
      </c>
      <c r="F496" s="567">
        <v>175</v>
      </c>
      <c r="G496" s="567">
        <v>145</v>
      </c>
      <c r="H496" s="567">
        <v>193</v>
      </c>
    </row>
    <row r="497" spans="2:8">
      <c r="B497" s="568" t="s">
        <v>249</v>
      </c>
      <c r="C497" s="567">
        <v>175</v>
      </c>
      <c r="D497" s="567">
        <v>146</v>
      </c>
      <c r="E497" s="567">
        <v>98</v>
      </c>
      <c r="F497" s="567">
        <v>174</v>
      </c>
      <c r="G497" s="567">
        <v>144</v>
      </c>
      <c r="H497" s="567">
        <v>191</v>
      </c>
    </row>
    <row r="498" spans="2:8">
      <c r="B498" s="568" t="s">
        <v>250</v>
      </c>
      <c r="C498" s="567">
        <v>174</v>
      </c>
      <c r="D498" s="567">
        <v>146</v>
      </c>
      <c r="E498" s="567">
        <v>98</v>
      </c>
      <c r="F498" s="567">
        <v>171</v>
      </c>
      <c r="G498" s="567">
        <v>144</v>
      </c>
      <c r="H498" s="567">
        <v>189</v>
      </c>
    </row>
    <row r="499" spans="2:8">
      <c r="B499" s="568" t="s">
        <v>251</v>
      </c>
      <c r="C499" s="567">
        <v>173</v>
      </c>
      <c r="D499" s="567">
        <v>146</v>
      </c>
      <c r="E499" s="567">
        <v>99</v>
      </c>
      <c r="F499" s="567">
        <v>167</v>
      </c>
      <c r="G499" s="567">
        <v>144</v>
      </c>
      <c r="H499" s="567">
        <v>189</v>
      </c>
    </row>
    <row r="500" spans="2:8">
      <c r="B500" s="568" t="s">
        <v>252</v>
      </c>
      <c r="C500" s="567">
        <v>173</v>
      </c>
      <c r="D500" s="567">
        <v>143</v>
      </c>
      <c r="E500" s="567">
        <v>95</v>
      </c>
      <c r="F500" s="567">
        <v>164</v>
      </c>
      <c r="G500" s="567">
        <v>141</v>
      </c>
      <c r="H500" s="567">
        <v>191</v>
      </c>
    </row>
    <row r="501" spans="2:8">
      <c r="B501" s="568" t="s">
        <v>253</v>
      </c>
      <c r="C501" s="567">
        <v>175</v>
      </c>
      <c r="D501" s="567">
        <v>145</v>
      </c>
      <c r="E501" s="567">
        <v>98</v>
      </c>
      <c r="F501" s="567">
        <v>166</v>
      </c>
      <c r="G501" s="567">
        <v>143</v>
      </c>
      <c r="H501" s="567">
        <v>193</v>
      </c>
    </row>
    <row r="502" spans="2:8">
      <c r="B502" s="568" t="s">
        <v>254</v>
      </c>
      <c r="C502" s="567">
        <v>171</v>
      </c>
      <c r="D502" s="567">
        <v>140</v>
      </c>
      <c r="E502" s="567">
        <v>95</v>
      </c>
      <c r="F502" s="567">
        <v>160</v>
      </c>
      <c r="G502" s="567">
        <v>140</v>
      </c>
      <c r="H502" s="567">
        <v>189</v>
      </c>
    </row>
    <row r="503" spans="2:8">
      <c r="B503" s="568" t="s">
        <v>255</v>
      </c>
      <c r="C503" s="567">
        <v>167</v>
      </c>
      <c r="D503" s="567">
        <v>130</v>
      </c>
      <c r="E503" s="567">
        <v>92</v>
      </c>
      <c r="F503" s="567">
        <v>155</v>
      </c>
      <c r="G503" s="567">
        <v>136</v>
      </c>
      <c r="H503" s="567">
        <v>185</v>
      </c>
    </row>
    <row r="504" spans="2:8">
      <c r="B504" s="568" t="s">
        <v>256</v>
      </c>
      <c r="C504" s="567">
        <v>169</v>
      </c>
      <c r="D504" s="567">
        <v>132</v>
      </c>
      <c r="E504" s="567">
        <v>96</v>
      </c>
      <c r="F504" s="567">
        <v>156</v>
      </c>
      <c r="G504" s="567">
        <v>139</v>
      </c>
      <c r="H504" s="567">
        <v>186</v>
      </c>
    </row>
    <row r="505" spans="2:8">
      <c r="B505" s="568" t="s">
        <v>257</v>
      </c>
      <c r="C505" s="567">
        <v>169</v>
      </c>
      <c r="D505" s="567">
        <v>133</v>
      </c>
      <c r="E505" s="567">
        <v>96</v>
      </c>
      <c r="F505" s="567">
        <v>158</v>
      </c>
      <c r="G505" s="567">
        <v>138</v>
      </c>
      <c r="H505" s="567">
        <v>186</v>
      </c>
    </row>
    <row r="506" spans="2:8">
      <c r="B506" s="568" t="s">
        <v>258</v>
      </c>
      <c r="C506" s="567">
        <v>171</v>
      </c>
      <c r="D506" s="567">
        <v>134</v>
      </c>
      <c r="E506" s="567">
        <v>96</v>
      </c>
      <c r="F506" s="567">
        <v>159</v>
      </c>
      <c r="G506" s="567">
        <v>140</v>
      </c>
      <c r="H506" s="567">
        <v>188</v>
      </c>
    </row>
    <row r="507" spans="2:8">
      <c r="B507" s="568" t="s">
        <v>259</v>
      </c>
      <c r="C507" s="567">
        <v>174</v>
      </c>
      <c r="D507" s="567">
        <v>138</v>
      </c>
      <c r="E507" s="567">
        <v>99</v>
      </c>
      <c r="F507" s="567">
        <v>162</v>
      </c>
      <c r="G507" s="567">
        <v>142</v>
      </c>
      <c r="H507" s="567">
        <v>192</v>
      </c>
    </row>
    <row r="508" spans="2:8">
      <c r="B508" s="568" t="s">
        <v>260</v>
      </c>
      <c r="C508" s="567">
        <v>176</v>
      </c>
      <c r="D508" s="567">
        <v>135</v>
      </c>
      <c r="E508" s="567">
        <v>103</v>
      </c>
      <c r="F508" s="567">
        <v>162</v>
      </c>
      <c r="G508" s="567">
        <v>146</v>
      </c>
      <c r="H508" s="567">
        <v>194</v>
      </c>
    </row>
    <row r="509" spans="2:8">
      <c r="B509" s="568" t="s">
        <v>261</v>
      </c>
      <c r="C509" s="567">
        <v>177</v>
      </c>
      <c r="D509" s="567">
        <v>133</v>
      </c>
      <c r="E509" s="567">
        <v>106</v>
      </c>
      <c r="F509" s="567">
        <v>163</v>
      </c>
      <c r="G509" s="567">
        <v>147</v>
      </c>
      <c r="H509" s="567">
        <v>194</v>
      </c>
    </row>
    <row r="510" spans="2:8">
      <c r="B510" s="568" t="s">
        <v>262</v>
      </c>
      <c r="C510" s="567">
        <v>179</v>
      </c>
      <c r="D510" s="567">
        <v>138</v>
      </c>
      <c r="E510" s="567">
        <v>104</v>
      </c>
      <c r="F510" s="567">
        <v>163</v>
      </c>
      <c r="G510" s="567">
        <v>147</v>
      </c>
      <c r="H510" s="567">
        <v>198</v>
      </c>
    </row>
    <row r="511" spans="2:8">
      <c r="B511" s="568" t="s">
        <v>263</v>
      </c>
      <c r="C511" s="567">
        <v>178</v>
      </c>
      <c r="D511" s="567">
        <v>140</v>
      </c>
      <c r="E511" s="567">
        <v>105</v>
      </c>
      <c r="F511" s="567">
        <v>162</v>
      </c>
      <c r="G511" s="567">
        <v>148</v>
      </c>
      <c r="H511" s="567">
        <v>197</v>
      </c>
    </row>
    <row r="512" spans="2:8">
      <c r="B512" s="568" t="s">
        <v>264</v>
      </c>
      <c r="C512" s="567">
        <v>174</v>
      </c>
      <c r="D512" s="567">
        <v>132</v>
      </c>
      <c r="E512" s="567">
        <v>102</v>
      </c>
      <c r="F512" s="567">
        <v>160</v>
      </c>
      <c r="G512" s="567">
        <v>143</v>
      </c>
      <c r="H512" s="567">
        <v>192</v>
      </c>
    </row>
    <row r="513" spans="2:8">
      <c r="B513" s="568" t="s">
        <v>265</v>
      </c>
      <c r="C513" s="567">
        <v>171</v>
      </c>
      <c r="D513" s="567">
        <v>129</v>
      </c>
      <c r="E513" s="567">
        <v>99</v>
      </c>
      <c r="F513" s="567">
        <v>159</v>
      </c>
      <c r="G513" s="567">
        <v>140</v>
      </c>
      <c r="H513" s="567">
        <v>188</v>
      </c>
    </row>
    <row r="514" spans="2:8">
      <c r="B514" s="568" t="s">
        <v>266</v>
      </c>
      <c r="C514" s="567">
        <v>171</v>
      </c>
      <c r="D514" s="567">
        <v>130</v>
      </c>
      <c r="E514" s="567">
        <v>101</v>
      </c>
      <c r="F514" s="567">
        <v>157</v>
      </c>
      <c r="G514" s="567">
        <v>142</v>
      </c>
      <c r="H514" s="567">
        <v>187</v>
      </c>
    </row>
    <row r="515" spans="2:8">
      <c r="B515" s="568" t="s">
        <v>267</v>
      </c>
      <c r="C515" s="567">
        <v>165</v>
      </c>
      <c r="D515" s="567">
        <v>124</v>
      </c>
      <c r="E515" s="567">
        <v>98</v>
      </c>
      <c r="F515" s="567">
        <v>152</v>
      </c>
      <c r="G515" s="567">
        <v>138</v>
      </c>
      <c r="H515" s="567">
        <v>182</v>
      </c>
    </row>
    <row r="516" spans="2:8">
      <c r="B516" s="568" t="s">
        <v>268</v>
      </c>
      <c r="C516" s="567">
        <v>171</v>
      </c>
      <c r="D516" s="567">
        <v>125</v>
      </c>
      <c r="E516" s="567">
        <v>104</v>
      </c>
      <c r="F516" s="567">
        <v>156</v>
      </c>
      <c r="G516" s="567">
        <v>142</v>
      </c>
      <c r="H516" s="567">
        <v>189</v>
      </c>
    </row>
    <row r="517" spans="2:8">
      <c r="B517" s="568" t="s">
        <v>269</v>
      </c>
      <c r="C517" s="567">
        <v>169</v>
      </c>
      <c r="D517" s="567">
        <v>119</v>
      </c>
      <c r="E517" s="567">
        <v>100</v>
      </c>
      <c r="F517" s="567">
        <v>154</v>
      </c>
      <c r="G517" s="567">
        <v>139</v>
      </c>
      <c r="H517" s="567">
        <v>186</v>
      </c>
    </row>
    <row r="518" spans="2:8">
      <c r="B518" s="568" t="s">
        <v>270</v>
      </c>
      <c r="C518" s="567">
        <v>171</v>
      </c>
      <c r="D518" s="567">
        <v>120</v>
      </c>
      <c r="E518" s="567">
        <v>101</v>
      </c>
      <c r="F518" s="567">
        <v>155</v>
      </c>
      <c r="G518" s="567">
        <v>140</v>
      </c>
      <c r="H518" s="567">
        <v>189</v>
      </c>
    </row>
    <row r="519" spans="2:8">
      <c r="B519" s="568" t="s">
        <v>271</v>
      </c>
      <c r="C519" s="567">
        <v>168</v>
      </c>
      <c r="D519" s="567">
        <v>118</v>
      </c>
      <c r="E519" s="567">
        <v>97</v>
      </c>
      <c r="F519" s="567">
        <v>152</v>
      </c>
      <c r="G519" s="567">
        <v>136</v>
      </c>
      <c r="H519" s="567">
        <v>186</v>
      </c>
    </row>
    <row r="520" spans="2:8">
      <c r="B520" s="568" t="s">
        <v>272</v>
      </c>
      <c r="C520" s="567">
        <v>168</v>
      </c>
      <c r="D520" s="567">
        <v>122</v>
      </c>
      <c r="E520" s="567">
        <v>98</v>
      </c>
      <c r="F520" s="567">
        <v>153</v>
      </c>
      <c r="G520" s="567">
        <v>137</v>
      </c>
      <c r="H520" s="567">
        <v>186</v>
      </c>
    </row>
    <row r="521" spans="2:8">
      <c r="B521" s="568" t="s">
        <v>273</v>
      </c>
      <c r="C521" s="567">
        <v>166</v>
      </c>
      <c r="D521" s="567">
        <v>117</v>
      </c>
      <c r="E521" s="567">
        <v>94</v>
      </c>
      <c r="F521" s="567">
        <v>153</v>
      </c>
      <c r="G521" s="567">
        <v>134</v>
      </c>
      <c r="H521" s="567">
        <v>185</v>
      </c>
    </row>
    <row r="522" spans="2:8">
      <c r="B522" s="568" t="s">
        <v>274</v>
      </c>
      <c r="C522" s="567">
        <v>169</v>
      </c>
      <c r="D522" s="567">
        <v>124</v>
      </c>
      <c r="E522" s="567">
        <v>99</v>
      </c>
      <c r="F522" s="567">
        <v>156</v>
      </c>
      <c r="G522" s="567">
        <v>138</v>
      </c>
      <c r="H522" s="567">
        <v>186</v>
      </c>
    </row>
    <row r="523" spans="2:8">
      <c r="B523" s="568" t="s">
        <v>275</v>
      </c>
      <c r="C523" s="567">
        <v>169</v>
      </c>
      <c r="D523" s="567">
        <v>123</v>
      </c>
      <c r="E523" s="567">
        <v>98</v>
      </c>
      <c r="F523" s="567">
        <v>154</v>
      </c>
      <c r="G523" s="567">
        <v>137</v>
      </c>
      <c r="H523" s="567">
        <v>188</v>
      </c>
    </row>
    <row r="524" spans="2:8">
      <c r="B524" s="568" t="s">
        <v>276</v>
      </c>
      <c r="C524" s="567">
        <v>169</v>
      </c>
      <c r="D524" s="567">
        <v>128</v>
      </c>
      <c r="E524" s="567">
        <v>99</v>
      </c>
      <c r="F524" s="567">
        <v>158</v>
      </c>
      <c r="G524" s="567">
        <v>139</v>
      </c>
      <c r="H524" s="567">
        <v>186</v>
      </c>
    </row>
    <row r="525" spans="2:8" ht="15" customHeight="1">
      <c r="B525" s="568" t="s">
        <v>277</v>
      </c>
      <c r="C525" s="567">
        <v>172</v>
      </c>
      <c r="D525" s="567">
        <v>131</v>
      </c>
      <c r="E525" s="567">
        <v>103</v>
      </c>
      <c r="F525" s="567">
        <v>159</v>
      </c>
      <c r="G525" s="567">
        <v>144</v>
      </c>
      <c r="H525" s="567">
        <v>188</v>
      </c>
    </row>
    <row r="526" spans="2:8">
      <c r="B526" s="568" t="s">
        <v>278</v>
      </c>
      <c r="C526" s="567">
        <v>166</v>
      </c>
      <c r="D526" s="567">
        <v>127</v>
      </c>
      <c r="E526" s="567">
        <v>99</v>
      </c>
      <c r="F526" s="567">
        <v>157</v>
      </c>
      <c r="G526" s="567">
        <v>139</v>
      </c>
      <c r="H526" s="567">
        <v>182</v>
      </c>
    </row>
    <row r="527" spans="2:8">
      <c r="B527" s="568" t="s">
        <v>279</v>
      </c>
      <c r="C527" s="567">
        <v>165</v>
      </c>
      <c r="D527" s="567">
        <v>128</v>
      </c>
      <c r="E527" s="567">
        <v>99</v>
      </c>
      <c r="F527" s="567">
        <v>149</v>
      </c>
      <c r="G527" s="567">
        <v>140</v>
      </c>
      <c r="H527" s="567">
        <v>181</v>
      </c>
    </row>
    <row r="528" spans="2:8">
      <c r="B528" s="568" t="s">
        <v>280</v>
      </c>
      <c r="C528" s="567">
        <v>166</v>
      </c>
      <c r="D528" s="567">
        <v>130</v>
      </c>
      <c r="E528" s="567">
        <v>99</v>
      </c>
      <c r="F528" s="567">
        <v>150</v>
      </c>
      <c r="G528" s="567">
        <v>141</v>
      </c>
      <c r="H528" s="567">
        <v>182</v>
      </c>
    </row>
    <row r="529" spans="2:8">
      <c r="B529" s="568" t="s">
        <v>281</v>
      </c>
      <c r="C529" s="567">
        <v>167</v>
      </c>
      <c r="D529" s="567">
        <v>131</v>
      </c>
      <c r="E529" s="567">
        <v>99</v>
      </c>
      <c r="F529" s="567">
        <v>153</v>
      </c>
      <c r="G529" s="567">
        <v>142</v>
      </c>
      <c r="H529" s="567">
        <v>182</v>
      </c>
    </row>
    <row r="530" spans="2:8">
      <c r="B530" s="568" t="s">
        <v>282</v>
      </c>
      <c r="C530" s="567">
        <v>170</v>
      </c>
      <c r="D530" s="567">
        <v>129</v>
      </c>
      <c r="E530" s="567">
        <v>100</v>
      </c>
      <c r="F530" s="567">
        <v>158</v>
      </c>
      <c r="G530" s="567">
        <v>142</v>
      </c>
      <c r="H530" s="567">
        <v>187</v>
      </c>
    </row>
    <row r="531" spans="2:8">
      <c r="B531" s="568" t="s">
        <v>283</v>
      </c>
      <c r="C531" s="567">
        <v>172</v>
      </c>
      <c r="D531" s="567">
        <v>131</v>
      </c>
      <c r="E531" s="567">
        <v>102</v>
      </c>
      <c r="F531" s="567">
        <v>162</v>
      </c>
      <c r="G531" s="567">
        <v>145</v>
      </c>
      <c r="H531" s="567">
        <v>188</v>
      </c>
    </row>
    <row r="532" spans="2:8">
      <c r="B532" s="568" t="s">
        <v>284</v>
      </c>
      <c r="C532" s="567">
        <v>170</v>
      </c>
      <c r="D532" s="567">
        <v>128</v>
      </c>
      <c r="E532" s="567">
        <v>98</v>
      </c>
      <c r="F532" s="567">
        <v>160</v>
      </c>
      <c r="G532" s="567">
        <v>142</v>
      </c>
      <c r="H532" s="567">
        <v>186</v>
      </c>
    </row>
    <row r="533" spans="2:8" ht="12" customHeight="1">
      <c r="B533" s="568" t="s">
        <v>285</v>
      </c>
      <c r="C533" s="567">
        <v>168</v>
      </c>
      <c r="D533" s="567">
        <v>126</v>
      </c>
      <c r="E533" s="567">
        <v>98</v>
      </c>
      <c r="F533" s="567">
        <v>159</v>
      </c>
      <c r="G533" s="567">
        <v>142</v>
      </c>
      <c r="H533" s="567">
        <v>184</v>
      </c>
    </row>
    <row r="534" spans="2:8">
      <c r="B534" s="568" t="s">
        <v>286</v>
      </c>
      <c r="C534" s="567">
        <v>165</v>
      </c>
      <c r="D534" s="567">
        <v>131</v>
      </c>
      <c r="E534" s="567">
        <v>97</v>
      </c>
      <c r="F534" s="567">
        <v>159</v>
      </c>
      <c r="G534" s="567">
        <v>141</v>
      </c>
      <c r="H534" s="567">
        <v>179</v>
      </c>
    </row>
    <row r="535" spans="2:8">
      <c r="B535" s="568" t="s">
        <v>287</v>
      </c>
      <c r="C535" s="567">
        <v>168</v>
      </c>
      <c r="D535" s="567">
        <v>135</v>
      </c>
      <c r="E535" s="567">
        <v>100</v>
      </c>
      <c r="F535" s="567">
        <v>163</v>
      </c>
      <c r="G535" s="567">
        <v>145</v>
      </c>
      <c r="H535" s="567">
        <v>181</v>
      </c>
    </row>
    <row r="536" spans="2:8">
      <c r="B536" s="568" t="s">
        <v>288</v>
      </c>
      <c r="C536" s="567">
        <v>168</v>
      </c>
      <c r="D536" s="567">
        <v>131</v>
      </c>
      <c r="E536" s="567">
        <v>99</v>
      </c>
      <c r="F536" s="567">
        <v>164</v>
      </c>
      <c r="G536" s="567">
        <v>144</v>
      </c>
      <c r="H536" s="567">
        <v>182</v>
      </c>
    </row>
    <row r="537" spans="2:8">
      <c r="B537" s="568" t="s">
        <v>289</v>
      </c>
      <c r="C537" s="567">
        <v>170</v>
      </c>
      <c r="D537" s="567">
        <v>126</v>
      </c>
      <c r="E537" s="567">
        <v>100</v>
      </c>
      <c r="F537" s="567">
        <v>166</v>
      </c>
      <c r="G537" s="567">
        <v>145</v>
      </c>
      <c r="H537" s="567">
        <v>183</v>
      </c>
    </row>
    <row r="538" spans="2:8">
      <c r="B538" s="568" t="s">
        <v>290</v>
      </c>
      <c r="C538" s="567">
        <v>170</v>
      </c>
      <c r="D538" s="567">
        <v>126</v>
      </c>
      <c r="E538" s="567">
        <v>101</v>
      </c>
      <c r="F538" s="567">
        <v>166</v>
      </c>
      <c r="G538" s="567">
        <v>146</v>
      </c>
      <c r="H538" s="567">
        <v>183</v>
      </c>
    </row>
    <row r="539" spans="2:8">
      <c r="B539" s="568" t="s">
        <v>291</v>
      </c>
      <c r="C539" s="567">
        <v>168</v>
      </c>
      <c r="D539" s="567">
        <v>124</v>
      </c>
      <c r="E539" s="567">
        <v>99</v>
      </c>
      <c r="F539" s="567">
        <v>165</v>
      </c>
      <c r="G539" s="567">
        <v>145</v>
      </c>
      <c r="H539" s="567">
        <v>181</v>
      </c>
    </row>
    <row r="540" spans="2:8">
      <c r="B540" s="568" t="s">
        <v>292</v>
      </c>
      <c r="C540" s="567">
        <v>164</v>
      </c>
      <c r="D540" s="567">
        <v>120</v>
      </c>
      <c r="E540" s="567">
        <v>97</v>
      </c>
      <c r="F540" s="567">
        <v>162</v>
      </c>
      <c r="G540" s="567">
        <v>141</v>
      </c>
      <c r="H540" s="567">
        <v>177</v>
      </c>
    </row>
    <row r="541" spans="2:8">
      <c r="B541" s="568" t="s">
        <v>293</v>
      </c>
      <c r="C541" s="567">
        <v>168</v>
      </c>
      <c r="D541" s="567">
        <v>126</v>
      </c>
      <c r="E541" s="567">
        <v>98</v>
      </c>
      <c r="F541" s="567">
        <v>168</v>
      </c>
      <c r="G541" s="567">
        <v>144</v>
      </c>
      <c r="H541" s="567">
        <v>180</v>
      </c>
    </row>
    <row r="542" spans="2:8">
      <c r="B542" s="568" t="s">
        <v>294</v>
      </c>
      <c r="C542" s="567">
        <v>172</v>
      </c>
      <c r="D542" s="567">
        <v>130</v>
      </c>
      <c r="E542" s="567">
        <v>103</v>
      </c>
      <c r="F542" s="567">
        <v>171</v>
      </c>
      <c r="G542" s="567">
        <v>149</v>
      </c>
      <c r="H542" s="567">
        <v>185</v>
      </c>
    </row>
    <row r="543" spans="2:8">
      <c r="B543" s="568" t="s">
        <v>295</v>
      </c>
      <c r="C543" s="567">
        <v>193</v>
      </c>
      <c r="D543" s="567">
        <v>154</v>
      </c>
      <c r="E543" s="567">
        <v>119</v>
      </c>
      <c r="F543" s="567">
        <v>194</v>
      </c>
      <c r="G543" s="567">
        <v>168</v>
      </c>
      <c r="H543" s="567">
        <v>207</v>
      </c>
    </row>
    <row r="544" spans="2:8">
      <c r="B544" s="568" t="s">
        <v>296</v>
      </c>
      <c r="C544" s="567">
        <v>185</v>
      </c>
      <c r="D544" s="567">
        <v>144</v>
      </c>
      <c r="E544" s="567">
        <v>111</v>
      </c>
      <c r="F544" s="567">
        <v>182</v>
      </c>
      <c r="G544" s="567">
        <v>161</v>
      </c>
      <c r="H544" s="567">
        <v>198</v>
      </c>
    </row>
    <row r="545" spans="2:8">
      <c r="B545" s="568" t="s">
        <v>297</v>
      </c>
      <c r="C545" s="567">
        <v>186</v>
      </c>
      <c r="D545" s="567">
        <v>146</v>
      </c>
      <c r="E545" s="567">
        <v>111</v>
      </c>
      <c r="F545" s="567">
        <v>184</v>
      </c>
      <c r="G545" s="567">
        <v>162</v>
      </c>
      <c r="H545" s="567">
        <v>199</v>
      </c>
    </row>
    <row r="546" spans="2:8">
      <c r="B546" s="568" t="s">
        <v>298</v>
      </c>
      <c r="C546" s="567">
        <v>191</v>
      </c>
      <c r="D546" s="567">
        <v>149</v>
      </c>
      <c r="E546" s="567">
        <v>114</v>
      </c>
      <c r="F546" s="567">
        <v>190</v>
      </c>
      <c r="G546" s="567">
        <v>166</v>
      </c>
      <c r="H546" s="567">
        <v>204</v>
      </c>
    </row>
    <row r="547" spans="2:8">
      <c r="B547" s="568" t="s">
        <v>299</v>
      </c>
      <c r="C547" s="567">
        <v>193</v>
      </c>
      <c r="D547" s="567">
        <v>156</v>
      </c>
      <c r="E547" s="567">
        <v>116</v>
      </c>
      <c r="F547" s="567">
        <v>195</v>
      </c>
      <c r="G547" s="567">
        <v>168</v>
      </c>
      <c r="H547" s="567">
        <v>205</v>
      </c>
    </row>
    <row r="548" spans="2:8">
      <c r="B548" s="568" t="s">
        <v>300</v>
      </c>
      <c r="C548" s="567">
        <v>189</v>
      </c>
      <c r="D548" s="567">
        <v>154</v>
      </c>
      <c r="E548" s="567">
        <v>114</v>
      </c>
      <c r="F548" s="567">
        <v>191</v>
      </c>
      <c r="G548" s="567">
        <v>165</v>
      </c>
      <c r="H548" s="567">
        <v>201</v>
      </c>
    </row>
    <row r="549" spans="2:8">
      <c r="B549" s="568" t="s">
        <v>301</v>
      </c>
      <c r="C549" s="567">
        <v>190</v>
      </c>
      <c r="D549" s="567">
        <v>157</v>
      </c>
      <c r="E549" s="567">
        <v>115</v>
      </c>
      <c r="F549" s="567">
        <v>192</v>
      </c>
      <c r="G549" s="567">
        <v>166</v>
      </c>
      <c r="H549" s="567">
        <v>202</v>
      </c>
    </row>
    <row r="550" spans="2:8">
      <c r="B550" s="568" t="s">
        <v>302</v>
      </c>
      <c r="C550" s="567">
        <v>187</v>
      </c>
      <c r="D550" s="567">
        <v>150</v>
      </c>
      <c r="E550" s="567">
        <v>111</v>
      </c>
      <c r="F550" s="567">
        <v>188</v>
      </c>
      <c r="G550" s="567">
        <v>162</v>
      </c>
      <c r="H550" s="567">
        <v>200</v>
      </c>
    </row>
    <row r="551" spans="2:8">
      <c r="B551" s="568" t="s">
        <v>303</v>
      </c>
      <c r="C551" s="567">
        <v>179</v>
      </c>
      <c r="D551" s="567">
        <v>142</v>
      </c>
      <c r="E551" s="567">
        <v>106</v>
      </c>
      <c r="F551" s="567">
        <v>178</v>
      </c>
      <c r="G551" s="567">
        <v>156</v>
      </c>
      <c r="H551" s="567">
        <v>192</v>
      </c>
    </row>
    <row r="552" spans="2:8">
      <c r="B552" s="568" t="s">
        <v>304</v>
      </c>
      <c r="C552" s="567">
        <v>181</v>
      </c>
      <c r="D552" s="567">
        <v>139</v>
      </c>
      <c r="E552" s="567">
        <v>109</v>
      </c>
      <c r="F552" s="567">
        <v>180</v>
      </c>
      <c r="G552" s="567">
        <v>159</v>
      </c>
      <c r="H552" s="567">
        <v>192</v>
      </c>
    </row>
    <row r="553" spans="2:8">
      <c r="B553" s="568" t="s">
        <v>305</v>
      </c>
      <c r="C553" s="567">
        <v>188</v>
      </c>
      <c r="D553" s="567">
        <v>150</v>
      </c>
      <c r="E553" s="567">
        <v>114</v>
      </c>
      <c r="F553" s="567">
        <v>189</v>
      </c>
      <c r="G553" s="567">
        <v>165</v>
      </c>
      <c r="H553" s="567">
        <v>199</v>
      </c>
    </row>
    <row r="554" spans="2:8">
      <c r="B554" s="568" t="s">
        <v>306</v>
      </c>
      <c r="C554" s="567">
        <v>185</v>
      </c>
      <c r="D554" s="567">
        <v>150</v>
      </c>
      <c r="E554" s="567">
        <v>112</v>
      </c>
      <c r="F554" s="567">
        <v>186</v>
      </c>
      <c r="G554" s="567">
        <v>163</v>
      </c>
      <c r="H554" s="567">
        <v>195</v>
      </c>
    </row>
    <row r="555" spans="2:8">
      <c r="B555" s="568" t="s">
        <v>307</v>
      </c>
      <c r="C555" s="567">
        <v>183</v>
      </c>
      <c r="D555" s="567">
        <v>148</v>
      </c>
      <c r="E555" s="567">
        <v>111</v>
      </c>
      <c r="F555" s="567">
        <v>184</v>
      </c>
      <c r="G555" s="567">
        <v>161</v>
      </c>
      <c r="H555" s="567">
        <v>194</v>
      </c>
    </row>
    <row r="556" spans="2:8">
      <c r="B556" s="568" t="s">
        <v>308</v>
      </c>
      <c r="C556" s="567">
        <v>182</v>
      </c>
      <c r="D556" s="567">
        <v>145</v>
      </c>
      <c r="E556" s="567">
        <v>109</v>
      </c>
      <c r="F556" s="567">
        <v>183</v>
      </c>
      <c r="G556" s="567">
        <v>159</v>
      </c>
      <c r="H556" s="567">
        <v>193</v>
      </c>
    </row>
    <row r="557" spans="2:8">
      <c r="B557" s="568" t="s">
        <v>309</v>
      </c>
      <c r="C557" s="567">
        <v>178</v>
      </c>
      <c r="D557" s="567">
        <v>141</v>
      </c>
      <c r="E557" s="567">
        <v>107</v>
      </c>
      <c r="F557" s="567">
        <v>181</v>
      </c>
      <c r="G557" s="567">
        <v>155</v>
      </c>
      <c r="H557" s="567">
        <v>190</v>
      </c>
    </row>
    <row r="558" spans="2:8">
      <c r="B558" s="568" t="s">
        <v>310</v>
      </c>
      <c r="C558" s="567">
        <v>179</v>
      </c>
      <c r="D558" s="567">
        <v>142</v>
      </c>
      <c r="E558" s="567">
        <v>108</v>
      </c>
      <c r="F558" s="567">
        <v>181</v>
      </c>
      <c r="G558" s="567">
        <v>156</v>
      </c>
      <c r="H558" s="567">
        <v>190</v>
      </c>
    </row>
    <row r="559" spans="2:8">
      <c r="B559" s="568" t="s">
        <v>311</v>
      </c>
      <c r="C559" s="567">
        <v>178</v>
      </c>
      <c r="D559" s="567">
        <v>147</v>
      </c>
      <c r="E559" s="567">
        <v>110</v>
      </c>
      <c r="F559" s="567">
        <v>183</v>
      </c>
      <c r="G559" s="567">
        <v>158</v>
      </c>
      <c r="H559" s="567">
        <v>188</v>
      </c>
    </row>
    <row r="560" spans="2:8">
      <c r="B560" s="568" t="s">
        <v>312</v>
      </c>
      <c r="C560" s="567">
        <v>171</v>
      </c>
      <c r="D560" s="567">
        <v>136</v>
      </c>
      <c r="E560" s="567">
        <v>102</v>
      </c>
      <c r="F560" s="567">
        <v>173</v>
      </c>
      <c r="G560" s="567">
        <v>149</v>
      </c>
      <c r="H560" s="567">
        <v>182</v>
      </c>
    </row>
    <row r="561" spans="2:8">
      <c r="B561" s="568" t="s">
        <v>313</v>
      </c>
      <c r="C561" s="567">
        <v>170</v>
      </c>
      <c r="D561" s="567">
        <v>136</v>
      </c>
      <c r="E561" s="567">
        <v>100</v>
      </c>
      <c r="F561" s="567">
        <v>170</v>
      </c>
      <c r="G561" s="567">
        <v>147</v>
      </c>
      <c r="H561" s="567">
        <v>182</v>
      </c>
    </row>
    <row r="562" spans="2:8">
      <c r="B562" s="568" t="s">
        <v>314</v>
      </c>
      <c r="C562" s="567">
        <v>171</v>
      </c>
      <c r="D562" s="567">
        <v>138</v>
      </c>
      <c r="E562" s="567">
        <v>102</v>
      </c>
      <c r="F562" s="567">
        <v>171</v>
      </c>
      <c r="G562" s="567">
        <v>150</v>
      </c>
      <c r="H562" s="567">
        <v>182</v>
      </c>
    </row>
    <row r="563" spans="2:8">
      <c r="B563" s="568" t="s">
        <v>315</v>
      </c>
      <c r="C563" s="567">
        <v>170</v>
      </c>
      <c r="D563" s="567">
        <v>137</v>
      </c>
      <c r="E563" s="567">
        <v>101</v>
      </c>
      <c r="F563" s="567">
        <v>168</v>
      </c>
      <c r="G563" s="567">
        <v>149</v>
      </c>
      <c r="H563" s="567">
        <v>181</v>
      </c>
    </row>
    <row r="564" spans="2:8">
      <c r="B564" s="568" t="s">
        <v>316</v>
      </c>
      <c r="C564" s="567">
        <v>169</v>
      </c>
      <c r="D564" s="567">
        <v>135</v>
      </c>
      <c r="E564" s="567">
        <v>100</v>
      </c>
      <c r="F564" s="567">
        <v>169</v>
      </c>
      <c r="G564" s="567">
        <v>149</v>
      </c>
      <c r="H564" s="567">
        <v>179</v>
      </c>
    </row>
    <row r="565" spans="2:8">
      <c r="B565" s="568" t="s">
        <v>317</v>
      </c>
      <c r="C565" s="567">
        <v>168</v>
      </c>
      <c r="D565" s="567">
        <v>132</v>
      </c>
      <c r="E565" s="567">
        <v>101</v>
      </c>
      <c r="F565" s="567">
        <v>168</v>
      </c>
      <c r="G565" s="567">
        <v>149</v>
      </c>
      <c r="H565" s="567">
        <v>178</v>
      </c>
    </row>
    <row r="566" spans="2:8">
      <c r="B566" s="568" t="s">
        <v>318</v>
      </c>
      <c r="C566" s="567">
        <v>166</v>
      </c>
      <c r="D566" s="567">
        <v>134</v>
      </c>
      <c r="E566" s="567">
        <v>99</v>
      </c>
      <c r="F566" s="567">
        <v>167</v>
      </c>
      <c r="G566" s="567">
        <v>147</v>
      </c>
      <c r="H566" s="567">
        <v>175</v>
      </c>
    </row>
    <row r="567" spans="2:8">
      <c r="B567" s="568" t="s">
        <v>319</v>
      </c>
      <c r="C567" s="567">
        <v>166</v>
      </c>
      <c r="D567" s="567">
        <v>133</v>
      </c>
      <c r="E567" s="567">
        <v>99</v>
      </c>
      <c r="F567" s="567">
        <v>167</v>
      </c>
      <c r="G567" s="567">
        <v>147</v>
      </c>
      <c r="H567" s="567">
        <v>175</v>
      </c>
    </row>
    <row r="568" spans="2:8">
      <c r="B568" s="568" t="s">
        <v>320</v>
      </c>
      <c r="C568" s="567">
        <v>164</v>
      </c>
      <c r="D568" s="567">
        <v>143</v>
      </c>
      <c r="E568" s="567">
        <v>99</v>
      </c>
      <c r="F568" s="567">
        <v>164</v>
      </c>
      <c r="G568" s="567">
        <v>146</v>
      </c>
      <c r="H568" s="567">
        <v>174</v>
      </c>
    </row>
    <row r="569" spans="2:8">
      <c r="B569" s="568" t="s">
        <v>321</v>
      </c>
      <c r="C569" s="567">
        <v>164</v>
      </c>
      <c r="D569" s="567">
        <v>143</v>
      </c>
      <c r="E569" s="567">
        <v>100</v>
      </c>
      <c r="F569" s="567">
        <v>164</v>
      </c>
      <c r="G569" s="567">
        <v>146</v>
      </c>
      <c r="H569" s="567">
        <v>174</v>
      </c>
    </row>
    <row r="570" spans="2:8">
      <c r="B570" s="568" t="s">
        <v>322</v>
      </c>
      <c r="C570" s="567">
        <v>164</v>
      </c>
      <c r="D570" s="567">
        <v>145</v>
      </c>
      <c r="E570" s="567">
        <v>99</v>
      </c>
      <c r="F570" s="567">
        <v>163</v>
      </c>
      <c r="G570" s="567">
        <v>145</v>
      </c>
      <c r="H570" s="567">
        <v>173</v>
      </c>
    </row>
    <row r="571" spans="2:8">
      <c r="B571" s="568" t="s">
        <v>323</v>
      </c>
      <c r="C571" s="567">
        <v>157</v>
      </c>
      <c r="D571" s="567">
        <v>134</v>
      </c>
      <c r="E571" s="567">
        <v>94</v>
      </c>
      <c r="F571" s="567">
        <v>155</v>
      </c>
      <c r="G571" s="567">
        <v>138</v>
      </c>
      <c r="H571" s="567">
        <v>166</v>
      </c>
    </row>
    <row r="572" spans="2:8">
      <c r="B572" s="568" t="s">
        <v>324</v>
      </c>
      <c r="C572" s="567">
        <v>159</v>
      </c>
      <c r="D572" s="567">
        <v>142</v>
      </c>
      <c r="E572" s="567">
        <v>98</v>
      </c>
      <c r="F572" s="567">
        <v>158</v>
      </c>
      <c r="G572" s="567">
        <v>142</v>
      </c>
      <c r="H572" s="567">
        <v>168</v>
      </c>
    </row>
    <row r="573" spans="2:8">
      <c r="B573" s="568" t="s">
        <v>325</v>
      </c>
      <c r="C573" s="567">
        <v>157</v>
      </c>
      <c r="D573" s="567">
        <v>140</v>
      </c>
      <c r="E573" s="567">
        <v>96</v>
      </c>
      <c r="F573" s="567">
        <v>156</v>
      </c>
      <c r="G573" s="567">
        <v>140</v>
      </c>
      <c r="H573" s="567">
        <v>167</v>
      </c>
    </row>
    <row r="574" spans="2:8">
      <c r="B574" s="568" t="s">
        <v>326</v>
      </c>
      <c r="C574" s="567">
        <v>160</v>
      </c>
      <c r="D574" s="567">
        <v>142</v>
      </c>
      <c r="E574" s="567">
        <v>96</v>
      </c>
      <c r="F574" s="567">
        <v>160</v>
      </c>
      <c r="G574" s="567">
        <v>141</v>
      </c>
      <c r="H574" s="567">
        <v>169</v>
      </c>
    </row>
    <row r="575" spans="2:8">
      <c r="B575" s="568" t="s">
        <v>327</v>
      </c>
      <c r="C575" s="567">
        <v>160</v>
      </c>
      <c r="D575" s="567">
        <v>145</v>
      </c>
      <c r="E575" s="567">
        <v>96</v>
      </c>
      <c r="F575" s="567">
        <v>158</v>
      </c>
      <c r="G575" s="567">
        <v>140</v>
      </c>
      <c r="H575" s="567">
        <v>170</v>
      </c>
    </row>
    <row r="576" spans="2:8">
      <c r="B576" s="568" t="s">
        <v>328</v>
      </c>
      <c r="C576" s="567">
        <v>160</v>
      </c>
      <c r="D576" s="567">
        <v>142</v>
      </c>
      <c r="E576" s="567">
        <v>97</v>
      </c>
      <c r="F576" s="567">
        <v>160</v>
      </c>
      <c r="G576" s="567">
        <v>139</v>
      </c>
      <c r="H576" s="567">
        <v>170</v>
      </c>
    </row>
    <row r="577" spans="2:8">
      <c r="B577" s="568" t="s">
        <v>329</v>
      </c>
      <c r="C577" s="567">
        <v>162</v>
      </c>
      <c r="D577" s="567">
        <v>143</v>
      </c>
      <c r="E577" s="567">
        <v>96</v>
      </c>
      <c r="F577" s="567">
        <v>162</v>
      </c>
      <c r="G577" s="567">
        <v>140</v>
      </c>
      <c r="H577" s="567">
        <v>172</v>
      </c>
    </row>
    <row r="578" spans="2:8">
      <c r="B578" s="568" t="s">
        <v>330</v>
      </c>
      <c r="C578" s="567">
        <v>162</v>
      </c>
      <c r="D578" s="567">
        <v>138</v>
      </c>
      <c r="E578" s="567">
        <v>97</v>
      </c>
      <c r="F578" s="567">
        <v>165</v>
      </c>
      <c r="G578" s="567">
        <v>142</v>
      </c>
      <c r="H578" s="567">
        <v>172</v>
      </c>
    </row>
    <row r="579" spans="2:8">
      <c r="B579" s="568" t="s">
        <v>331</v>
      </c>
      <c r="C579" s="567">
        <v>160</v>
      </c>
      <c r="D579" s="567">
        <v>141</v>
      </c>
      <c r="E579" s="567">
        <v>95</v>
      </c>
      <c r="F579" s="567">
        <v>165</v>
      </c>
      <c r="G579" s="567">
        <v>140</v>
      </c>
      <c r="H579" s="567">
        <v>169</v>
      </c>
    </row>
    <row r="580" spans="2:8">
      <c r="B580" s="568" t="s">
        <v>332</v>
      </c>
      <c r="C580" s="567">
        <v>158</v>
      </c>
      <c r="D580" s="567">
        <v>138</v>
      </c>
      <c r="E580" s="567">
        <v>96</v>
      </c>
      <c r="F580" s="567">
        <v>162</v>
      </c>
      <c r="G580" s="567">
        <v>139</v>
      </c>
      <c r="H580" s="567">
        <v>167</v>
      </c>
    </row>
    <row r="581" spans="2:8">
      <c r="B581" s="568" t="s">
        <v>333</v>
      </c>
      <c r="C581" s="567">
        <v>159</v>
      </c>
      <c r="D581" s="567">
        <v>137</v>
      </c>
      <c r="E581" s="567">
        <v>95</v>
      </c>
      <c r="F581" s="567">
        <v>164</v>
      </c>
      <c r="G581" s="567">
        <v>139</v>
      </c>
      <c r="H581" s="567">
        <v>169</v>
      </c>
    </row>
    <row r="582" spans="2:8">
      <c r="B582" s="568" t="s">
        <v>334</v>
      </c>
      <c r="C582" s="567">
        <v>160</v>
      </c>
      <c r="D582" s="567">
        <v>137</v>
      </c>
      <c r="E582" s="567">
        <v>96</v>
      </c>
      <c r="F582" s="567">
        <v>168</v>
      </c>
      <c r="G582" s="567">
        <v>138</v>
      </c>
      <c r="H582" s="567">
        <v>170</v>
      </c>
    </row>
    <row r="583" spans="2:8">
      <c r="B583" s="568" t="s">
        <v>335</v>
      </c>
      <c r="C583" s="567">
        <v>158</v>
      </c>
      <c r="D583" s="567">
        <v>133</v>
      </c>
      <c r="E583" s="567">
        <v>94</v>
      </c>
      <c r="F583" s="567">
        <v>164</v>
      </c>
      <c r="G583" s="567">
        <v>136</v>
      </c>
      <c r="H583" s="567">
        <v>168</v>
      </c>
    </row>
    <row r="584" spans="2:8">
      <c r="B584" s="568" t="s">
        <v>336</v>
      </c>
      <c r="C584" s="567">
        <v>157</v>
      </c>
      <c r="D584" s="567">
        <v>130</v>
      </c>
      <c r="E584" s="567">
        <v>93</v>
      </c>
      <c r="F584" s="567">
        <v>161</v>
      </c>
      <c r="G584" s="567">
        <v>135</v>
      </c>
      <c r="H584" s="567">
        <v>167</v>
      </c>
    </row>
    <row r="585" spans="2:8">
      <c r="B585" s="568" t="s">
        <v>337</v>
      </c>
      <c r="C585" s="567">
        <v>157</v>
      </c>
      <c r="D585" s="567">
        <v>129</v>
      </c>
      <c r="E585" s="567">
        <v>94</v>
      </c>
      <c r="F585" s="567">
        <v>160</v>
      </c>
      <c r="G585" s="567">
        <v>135</v>
      </c>
      <c r="H585" s="567">
        <v>167</v>
      </c>
    </row>
    <row r="586" spans="2:8">
      <c r="B586" s="568" t="s">
        <v>338</v>
      </c>
      <c r="C586" s="567">
        <v>164</v>
      </c>
      <c r="D586" s="567">
        <v>134</v>
      </c>
      <c r="E586" s="567">
        <v>99</v>
      </c>
      <c r="F586" s="567">
        <v>166</v>
      </c>
      <c r="G586" s="567">
        <v>147</v>
      </c>
      <c r="H586" s="567">
        <v>173</v>
      </c>
    </row>
    <row r="587" spans="2:8">
      <c r="B587" s="568" t="s">
        <v>339</v>
      </c>
      <c r="C587" s="567">
        <v>162</v>
      </c>
      <c r="D587" s="567">
        <v>133</v>
      </c>
      <c r="E587" s="567">
        <v>99</v>
      </c>
      <c r="F587" s="567">
        <v>165</v>
      </c>
      <c r="G587" s="567">
        <v>145</v>
      </c>
      <c r="H587" s="567">
        <v>171</v>
      </c>
    </row>
    <row r="588" spans="2:8">
      <c r="B588" s="568" t="s">
        <v>340</v>
      </c>
      <c r="C588" s="567">
        <v>163</v>
      </c>
      <c r="D588" s="567">
        <v>126</v>
      </c>
      <c r="E588" s="567">
        <v>97</v>
      </c>
      <c r="F588" s="567">
        <v>164</v>
      </c>
      <c r="G588" s="567">
        <v>144</v>
      </c>
      <c r="H588" s="567">
        <v>172</v>
      </c>
    </row>
    <row r="589" spans="2:8">
      <c r="B589" s="568" t="s">
        <v>341</v>
      </c>
      <c r="C589" s="567">
        <v>162</v>
      </c>
      <c r="D589" s="567">
        <v>123</v>
      </c>
      <c r="E589" s="567">
        <v>96</v>
      </c>
      <c r="F589" s="567">
        <v>160</v>
      </c>
      <c r="G589" s="567">
        <v>142</v>
      </c>
      <c r="H589" s="567">
        <v>173</v>
      </c>
    </row>
    <row r="590" spans="2:8">
      <c r="B590" s="568" t="s">
        <v>342</v>
      </c>
      <c r="C590" s="567">
        <v>167</v>
      </c>
      <c r="D590" s="567">
        <v>123</v>
      </c>
      <c r="E590" s="567">
        <v>100</v>
      </c>
      <c r="F590" s="567">
        <v>162</v>
      </c>
      <c r="G590" s="567">
        <v>144</v>
      </c>
      <c r="H590" s="567">
        <v>179</v>
      </c>
    </row>
    <row r="591" spans="2:8">
      <c r="B591" s="568" t="s">
        <v>343</v>
      </c>
      <c r="C591" s="567">
        <v>166</v>
      </c>
      <c r="D591" s="567">
        <v>123</v>
      </c>
      <c r="E591" s="567">
        <v>97</v>
      </c>
      <c r="F591" s="567">
        <v>162</v>
      </c>
      <c r="G591" s="567">
        <v>143</v>
      </c>
      <c r="H591" s="567">
        <v>178</v>
      </c>
    </row>
    <row r="592" spans="2:8">
      <c r="B592" s="568" t="s">
        <v>344</v>
      </c>
      <c r="C592" s="567">
        <v>164</v>
      </c>
      <c r="D592" s="567">
        <v>123</v>
      </c>
      <c r="E592" s="567">
        <v>97</v>
      </c>
      <c r="F592" s="567">
        <v>160</v>
      </c>
      <c r="G592" s="567">
        <v>143</v>
      </c>
      <c r="H592" s="567">
        <v>175</v>
      </c>
    </row>
    <row r="593" spans="2:8">
      <c r="B593" s="568" t="s">
        <v>345</v>
      </c>
      <c r="C593" s="567">
        <v>161</v>
      </c>
      <c r="D593" s="567">
        <v>120</v>
      </c>
      <c r="E593" s="567">
        <v>94</v>
      </c>
      <c r="F593" s="567">
        <v>156</v>
      </c>
      <c r="G593" s="567">
        <v>139</v>
      </c>
      <c r="H593" s="567">
        <v>173</v>
      </c>
    </row>
    <row r="594" spans="2:8">
      <c r="B594" s="568" t="s">
        <v>346</v>
      </c>
      <c r="C594" s="567">
        <v>165</v>
      </c>
      <c r="D594" s="567">
        <v>120</v>
      </c>
      <c r="E594" s="567">
        <v>95</v>
      </c>
      <c r="F594" s="567">
        <v>159</v>
      </c>
      <c r="G594" s="567">
        <v>142</v>
      </c>
      <c r="H594" s="567">
        <v>177</v>
      </c>
    </row>
    <row r="595" spans="2:8">
      <c r="B595" s="568" t="s">
        <v>347</v>
      </c>
      <c r="C595" s="567">
        <v>163</v>
      </c>
      <c r="D595" s="567">
        <v>116</v>
      </c>
      <c r="E595" s="567">
        <v>93</v>
      </c>
      <c r="F595" s="567">
        <v>155</v>
      </c>
      <c r="G595" s="567">
        <v>138</v>
      </c>
      <c r="H595" s="567">
        <v>176</v>
      </c>
    </row>
    <row r="596" spans="2:8">
      <c r="B596" s="568" t="s">
        <v>348</v>
      </c>
      <c r="C596" s="567">
        <v>163</v>
      </c>
      <c r="D596" s="567">
        <v>115</v>
      </c>
      <c r="E596" s="567">
        <v>93</v>
      </c>
      <c r="F596" s="567">
        <v>153</v>
      </c>
      <c r="G596" s="567">
        <v>138</v>
      </c>
      <c r="H596" s="567">
        <v>176</v>
      </c>
    </row>
    <row r="597" spans="2:8">
      <c r="B597" s="568" t="s">
        <v>349</v>
      </c>
      <c r="C597" s="567">
        <v>160</v>
      </c>
      <c r="D597" s="567">
        <v>115</v>
      </c>
      <c r="E597" s="567">
        <v>94</v>
      </c>
      <c r="F597" s="567">
        <v>151</v>
      </c>
      <c r="G597" s="567">
        <v>137</v>
      </c>
      <c r="H597" s="567">
        <v>174</v>
      </c>
    </row>
    <row r="598" spans="2:8">
      <c r="B598" s="568" t="s">
        <v>350</v>
      </c>
      <c r="C598" s="567">
        <v>159</v>
      </c>
      <c r="D598" s="567">
        <v>116</v>
      </c>
      <c r="E598" s="567">
        <v>96</v>
      </c>
      <c r="F598" s="567">
        <v>151</v>
      </c>
      <c r="G598" s="567">
        <v>138</v>
      </c>
      <c r="H598" s="567">
        <v>170</v>
      </c>
    </row>
    <row r="599" spans="2:8">
      <c r="B599" s="568" t="s">
        <v>351</v>
      </c>
      <c r="C599" s="567">
        <v>155</v>
      </c>
      <c r="D599" s="567">
        <v>110</v>
      </c>
      <c r="E599" s="567">
        <v>92</v>
      </c>
      <c r="F599" s="567">
        <v>144</v>
      </c>
      <c r="G599" s="567">
        <v>134</v>
      </c>
      <c r="H599" s="567">
        <v>167</v>
      </c>
    </row>
    <row r="600" spans="2:8">
      <c r="B600" s="568" t="s">
        <v>352</v>
      </c>
      <c r="C600" s="567">
        <v>151</v>
      </c>
      <c r="D600" s="567">
        <v>106</v>
      </c>
      <c r="E600" s="567">
        <v>86</v>
      </c>
      <c r="F600" s="567">
        <v>141</v>
      </c>
      <c r="G600" s="567">
        <v>129</v>
      </c>
      <c r="H600" s="567">
        <v>164</v>
      </c>
    </row>
    <row r="601" spans="2:8">
      <c r="B601" s="568" t="s">
        <v>353</v>
      </c>
      <c r="C601" s="567">
        <v>153</v>
      </c>
      <c r="D601" s="567">
        <v>108</v>
      </c>
      <c r="E601" s="567">
        <v>93</v>
      </c>
      <c r="F601" s="567">
        <v>142</v>
      </c>
      <c r="G601" s="567">
        <v>134</v>
      </c>
      <c r="H601" s="567">
        <v>165</v>
      </c>
    </row>
    <row r="602" spans="2:8">
      <c r="B602" s="568" t="s">
        <v>354</v>
      </c>
      <c r="C602" s="567">
        <v>150</v>
      </c>
      <c r="D602" s="567">
        <v>102</v>
      </c>
      <c r="E602" s="567">
        <v>86</v>
      </c>
      <c r="F602" s="567">
        <v>139</v>
      </c>
      <c r="G602" s="567">
        <v>128</v>
      </c>
      <c r="H602" s="567">
        <v>162</v>
      </c>
    </row>
    <row r="603" spans="2:8">
      <c r="B603" s="568" t="s">
        <v>355</v>
      </c>
      <c r="C603" s="567">
        <v>149</v>
      </c>
      <c r="D603" s="567">
        <v>98</v>
      </c>
      <c r="E603" s="567">
        <v>86</v>
      </c>
      <c r="F603" s="567">
        <v>137</v>
      </c>
      <c r="G603" s="567">
        <v>128</v>
      </c>
      <c r="H603" s="567">
        <v>162</v>
      </c>
    </row>
    <row r="604" spans="2:8">
      <c r="B604" s="568" t="s">
        <v>356</v>
      </c>
      <c r="C604" s="567">
        <v>154</v>
      </c>
      <c r="D604" s="567">
        <v>103</v>
      </c>
      <c r="E604" s="567">
        <v>89</v>
      </c>
      <c r="F604" s="567">
        <v>139</v>
      </c>
      <c r="G604" s="567">
        <v>131</v>
      </c>
      <c r="H604" s="567">
        <v>167</v>
      </c>
    </row>
    <row r="605" spans="2:8">
      <c r="B605" s="568" t="s">
        <v>357</v>
      </c>
      <c r="C605" s="567">
        <v>152</v>
      </c>
      <c r="D605" s="567">
        <v>103</v>
      </c>
      <c r="E605" s="567">
        <v>88</v>
      </c>
      <c r="F605" s="567">
        <v>137</v>
      </c>
      <c r="G605" s="567">
        <v>130</v>
      </c>
      <c r="H605" s="567">
        <v>165</v>
      </c>
    </row>
    <row r="606" spans="2:8">
      <c r="B606" s="568" t="s">
        <v>358</v>
      </c>
      <c r="C606" s="567">
        <v>153</v>
      </c>
      <c r="D606" s="567">
        <v>97</v>
      </c>
      <c r="E606" s="567">
        <v>88</v>
      </c>
      <c r="F606" s="567">
        <v>138</v>
      </c>
      <c r="G606" s="567">
        <v>128</v>
      </c>
      <c r="H606" s="567">
        <v>168</v>
      </c>
    </row>
    <row r="607" spans="2:8">
      <c r="B607" s="568" t="s">
        <v>359</v>
      </c>
      <c r="C607" s="567">
        <v>155</v>
      </c>
      <c r="D607" s="567">
        <v>102</v>
      </c>
      <c r="E607" s="567">
        <v>87</v>
      </c>
      <c r="F607" s="567">
        <v>141</v>
      </c>
      <c r="G607" s="567">
        <v>129</v>
      </c>
      <c r="H607" s="567">
        <v>170</v>
      </c>
    </row>
    <row r="608" spans="2:8">
      <c r="B608" s="568" t="s">
        <v>360</v>
      </c>
      <c r="C608" s="567">
        <v>153</v>
      </c>
      <c r="D608" s="567">
        <v>100</v>
      </c>
      <c r="E608" s="567">
        <v>87</v>
      </c>
      <c r="F608" s="567">
        <v>140</v>
      </c>
      <c r="G608" s="567">
        <v>128</v>
      </c>
      <c r="H608" s="567">
        <v>168</v>
      </c>
    </row>
    <row r="609" spans="2:8">
      <c r="B609" s="568" t="s">
        <v>361</v>
      </c>
      <c r="C609" s="567">
        <v>149</v>
      </c>
      <c r="D609" s="567">
        <v>96</v>
      </c>
      <c r="E609" s="567">
        <v>84</v>
      </c>
      <c r="F609" s="567">
        <v>136</v>
      </c>
      <c r="G609" s="567">
        <v>124</v>
      </c>
      <c r="H609" s="567">
        <v>164</v>
      </c>
    </row>
    <row r="610" spans="2:8">
      <c r="B610" s="568" t="s">
        <v>362</v>
      </c>
      <c r="C610" s="567">
        <v>153</v>
      </c>
      <c r="D610" s="567">
        <v>93</v>
      </c>
      <c r="E610" s="567">
        <v>89</v>
      </c>
      <c r="F610" s="567">
        <v>138</v>
      </c>
      <c r="G610" s="567">
        <v>128</v>
      </c>
      <c r="H610" s="567">
        <v>168</v>
      </c>
    </row>
    <row r="611" spans="2:8">
      <c r="B611" s="568" t="s">
        <v>363</v>
      </c>
      <c r="C611" s="567">
        <v>152</v>
      </c>
      <c r="D611" s="567">
        <v>91</v>
      </c>
      <c r="E611" s="567">
        <v>86</v>
      </c>
      <c r="F611" s="567">
        <v>134</v>
      </c>
      <c r="G611" s="567">
        <v>124</v>
      </c>
      <c r="H611" s="567">
        <v>169</v>
      </c>
    </row>
    <row r="612" spans="2:8">
      <c r="B612" s="568" t="s">
        <v>364</v>
      </c>
      <c r="C612" s="567">
        <v>156</v>
      </c>
      <c r="D612" s="567">
        <v>97</v>
      </c>
      <c r="E612" s="567">
        <v>90</v>
      </c>
      <c r="F612" s="567">
        <v>135</v>
      </c>
      <c r="G612" s="567">
        <v>129</v>
      </c>
      <c r="H612" s="567">
        <v>173</v>
      </c>
    </row>
    <row r="613" spans="2:8">
      <c r="B613" s="568" t="s">
        <v>365</v>
      </c>
      <c r="C613" s="567">
        <v>156</v>
      </c>
      <c r="D613" s="567">
        <v>94</v>
      </c>
      <c r="E613" s="567">
        <v>89</v>
      </c>
      <c r="F613" s="567">
        <v>135</v>
      </c>
      <c r="G613" s="567">
        <v>128</v>
      </c>
      <c r="H613" s="567">
        <v>175</v>
      </c>
    </row>
    <row r="614" spans="2:8">
      <c r="B614" s="568" t="s">
        <v>366</v>
      </c>
      <c r="C614" s="567">
        <v>159</v>
      </c>
      <c r="D614" s="567">
        <v>103</v>
      </c>
      <c r="E614" s="567">
        <v>99</v>
      </c>
      <c r="F614" s="567">
        <v>137</v>
      </c>
      <c r="G614" s="567">
        <v>135</v>
      </c>
      <c r="H614" s="567">
        <v>176</v>
      </c>
    </row>
    <row r="615" spans="2:8">
      <c r="B615" s="568" t="s">
        <v>367</v>
      </c>
      <c r="C615" s="567">
        <v>158</v>
      </c>
      <c r="D615" s="567">
        <v>102</v>
      </c>
      <c r="E615" s="567">
        <v>93</v>
      </c>
      <c r="F615" s="567">
        <v>137</v>
      </c>
      <c r="G615" s="567">
        <v>130</v>
      </c>
      <c r="H615" s="567">
        <v>177</v>
      </c>
    </row>
    <row r="616" spans="2:8">
      <c r="B616" s="568" t="s">
        <v>368</v>
      </c>
      <c r="C616" s="567">
        <v>156</v>
      </c>
      <c r="D616" s="567">
        <v>105</v>
      </c>
      <c r="E616" s="567">
        <v>87</v>
      </c>
      <c r="F616" s="567">
        <v>136</v>
      </c>
      <c r="G616" s="567">
        <v>126</v>
      </c>
      <c r="H616" s="567">
        <v>174</v>
      </c>
    </row>
    <row r="617" spans="2:8">
      <c r="B617" s="568" t="s">
        <v>369</v>
      </c>
      <c r="C617" s="567">
        <v>162</v>
      </c>
      <c r="D617" s="567">
        <v>112</v>
      </c>
      <c r="E617" s="567">
        <v>100</v>
      </c>
      <c r="F617" s="567">
        <v>142</v>
      </c>
      <c r="G617" s="567">
        <v>137</v>
      </c>
      <c r="H617" s="567">
        <v>179</v>
      </c>
    </row>
    <row r="618" spans="2:8">
      <c r="B618" s="568" t="s">
        <v>370</v>
      </c>
      <c r="C618" s="567">
        <v>159</v>
      </c>
      <c r="D618" s="567">
        <v>110</v>
      </c>
      <c r="E618" s="567">
        <v>98</v>
      </c>
      <c r="F618" s="567">
        <v>142</v>
      </c>
      <c r="G618" s="567">
        <v>134</v>
      </c>
      <c r="H618" s="567">
        <v>175</v>
      </c>
    </row>
    <row r="619" spans="2:8">
      <c r="B619" s="568" t="s">
        <v>371</v>
      </c>
      <c r="C619" s="567">
        <v>153</v>
      </c>
      <c r="D619" s="567">
        <v>113</v>
      </c>
      <c r="E619" s="567">
        <v>95</v>
      </c>
      <c r="F619" s="567">
        <v>139</v>
      </c>
      <c r="G619" s="567">
        <v>132</v>
      </c>
      <c r="H619" s="567">
        <v>167</v>
      </c>
    </row>
    <row r="620" spans="2:8">
      <c r="B620" s="568" t="s">
        <v>372</v>
      </c>
      <c r="C620" s="567">
        <v>151</v>
      </c>
      <c r="D620" s="567">
        <v>116</v>
      </c>
      <c r="E620" s="567">
        <v>95</v>
      </c>
      <c r="F620" s="567">
        <v>134</v>
      </c>
      <c r="G620" s="567">
        <v>130</v>
      </c>
      <c r="H620" s="567">
        <v>165</v>
      </c>
    </row>
    <row r="621" spans="2:8">
      <c r="B621" s="568" t="s">
        <v>373</v>
      </c>
      <c r="C621" s="567">
        <v>153</v>
      </c>
      <c r="D621" s="567">
        <v>123</v>
      </c>
      <c r="E621" s="567">
        <v>97</v>
      </c>
      <c r="F621" s="567">
        <v>135</v>
      </c>
      <c r="G621" s="567">
        <v>132</v>
      </c>
      <c r="H621" s="567">
        <v>168</v>
      </c>
    </row>
    <row r="622" spans="2:8">
      <c r="B622" s="568" t="s">
        <v>374</v>
      </c>
      <c r="C622" s="567">
        <v>153</v>
      </c>
      <c r="D622" s="567">
        <v>118</v>
      </c>
      <c r="E622" s="567">
        <v>94</v>
      </c>
      <c r="F622" s="567">
        <v>133</v>
      </c>
      <c r="G622" s="567">
        <v>130</v>
      </c>
      <c r="H622" s="567">
        <v>168</v>
      </c>
    </row>
    <row r="623" spans="2:8">
      <c r="B623" s="568" t="s">
        <v>375</v>
      </c>
      <c r="C623" s="567">
        <v>155</v>
      </c>
      <c r="D623" s="567">
        <v>120</v>
      </c>
      <c r="E623" s="567">
        <v>90</v>
      </c>
      <c r="F623" s="567">
        <v>133</v>
      </c>
      <c r="G623" s="567">
        <v>127</v>
      </c>
      <c r="H623" s="567">
        <v>172</v>
      </c>
    </row>
    <row r="624" spans="2:8">
      <c r="B624" s="568" t="s">
        <v>376</v>
      </c>
      <c r="C624" s="567">
        <v>159</v>
      </c>
      <c r="D624" s="567">
        <v>130</v>
      </c>
      <c r="E624" s="567">
        <v>98</v>
      </c>
      <c r="F624" s="567">
        <v>138</v>
      </c>
      <c r="G624" s="567">
        <v>134</v>
      </c>
      <c r="H624" s="567">
        <v>176</v>
      </c>
    </row>
    <row r="625" spans="2:8">
      <c r="B625" s="568" t="s">
        <v>377</v>
      </c>
      <c r="C625" s="567">
        <v>166</v>
      </c>
      <c r="D625" s="567">
        <v>135</v>
      </c>
      <c r="E625" s="567">
        <v>101</v>
      </c>
      <c r="F625" s="567">
        <v>146</v>
      </c>
      <c r="G625" s="567">
        <v>140</v>
      </c>
      <c r="H625" s="567">
        <v>184</v>
      </c>
    </row>
    <row r="626" spans="2:8">
      <c r="B626" s="568" t="s">
        <v>378</v>
      </c>
      <c r="C626" s="567">
        <v>168</v>
      </c>
      <c r="D626" s="567">
        <v>129</v>
      </c>
      <c r="E626" s="567">
        <v>98</v>
      </c>
      <c r="F626" s="567">
        <v>145</v>
      </c>
      <c r="G626" s="567">
        <v>137</v>
      </c>
      <c r="H626" s="567">
        <v>187</v>
      </c>
    </row>
    <row r="627" spans="2:8">
      <c r="B627" s="568" t="s">
        <v>379</v>
      </c>
      <c r="C627" s="567">
        <v>171</v>
      </c>
      <c r="D627" s="567">
        <v>130</v>
      </c>
      <c r="E627" s="567">
        <v>98</v>
      </c>
      <c r="F627" s="567">
        <v>153</v>
      </c>
      <c r="G627" s="567">
        <v>139</v>
      </c>
      <c r="H627" s="567">
        <v>191</v>
      </c>
    </row>
    <row r="628" spans="2:8">
      <c r="B628" s="568" t="s">
        <v>380</v>
      </c>
      <c r="C628" s="567">
        <v>165</v>
      </c>
      <c r="D628" s="567">
        <v>129</v>
      </c>
      <c r="E628" s="567">
        <v>94</v>
      </c>
      <c r="F628" s="567">
        <v>148</v>
      </c>
      <c r="G628" s="567">
        <v>133</v>
      </c>
      <c r="H628" s="567">
        <v>184</v>
      </c>
    </row>
    <row r="629" spans="2:8">
      <c r="B629" s="568" t="s">
        <v>381</v>
      </c>
      <c r="C629" s="567">
        <v>175</v>
      </c>
      <c r="D629" s="567">
        <v>137</v>
      </c>
      <c r="E629" s="567">
        <v>101</v>
      </c>
      <c r="F629" s="567">
        <v>156</v>
      </c>
      <c r="G629" s="567">
        <v>140</v>
      </c>
      <c r="H629" s="567">
        <v>197</v>
      </c>
    </row>
    <row r="630" spans="2:8">
      <c r="B630" s="568" t="s">
        <v>382</v>
      </c>
      <c r="C630" s="567">
        <v>173</v>
      </c>
      <c r="D630" s="567">
        <v>141</v>
      </c>
      <c r="E630" s="567">
        <v>102</v>
      </c>
      <c r="F630" s="567">
        <v>161</v>
      </c>
      <c r="G630" s="567">
        <v>140</v>
      </c>
      <c r="H630" s="567">
        <v>192</v>
      </c>
    </row>
    <row r="631" spans="2:8">
      <c r="B631" s="568" t="s">
        <v>383</v>
      </c>
      <c r="C631" s="567">
        <v>174</v>
      </c>
      <c r="D631" s="567">
        <v>141</v>
      </c>
      <c r="E631" s="567">
        <v>103</v>
      </c>
      <c r="F631" s="567">
        <v>160</v>
      </c>
      <c r="G631" s="567">
        <v>141</v>
      </c>
      <c r="H631" s="567">
        <v>193</v>
      </c>
    </row>
    <row r="632" spans="2:8">
      <c r="B632" s="568" t="s">
        <v>384</v>
      </c>
      <c r="C632" s="567">
        <v>168</v>
      </c>
      <c r="D632" s="567">
        <v>130</v>
      </c>
      <c r="E632" s="567">
        <v>98</v>
      </c>
      <c r="F632" s="567">
        <v>151</v>
      </c>
      <c r="G632" s="567">
        <v>135</v>
      </c>
      <c r="H632" s="567">
        <v>188</v>
      </c>
    </row>
    <row r="633" spans="2:8">
      <c r="B633" s="568" t="s">
        <v>385</v>
      </c>
      <c r="C633" s="567">
        <v>161</v>
      </c>
      <c r="D633" s="567">
        <v>122</v>
      </c>
      <c r="E633" s="567">
        <v>92</v>
      </c>
      <c r="F633" s="567">
        <v>145</v>
      </c>
      <c r="G633" s="567">
        <v>129</v>
      </c>
      <c r="H633" s="567">
        <v>181</v>
      </c>
    </row>
    <row r="634" spans="2:8">
      <c r="B634" s="568" t="s">
        <v>386</v>
      </c>
      <c r="C634" s="567">
        <v>162</v>
      </c>
      <c r="D634" s="567">
        <v>124</v>
      </c>
      <c r="E634" s="567">
        <v>92</v>
      </c>
      <c r="F634" s="567">
        <v>146</v>
      </c>
      <c r="G634" s="567">
        <v>129</v>
      </c>
      <c r="H634" s="567">
        <v>181</v>
      </c>
    </row>
    <row r="635" spans="2:8">
      <c r="B635" s="568" t="s">
        <v>387</v>
      </c>
      <c r="C635" s="567">
        <v>174</v>
      </c>
      <c r="D635" s="567">
        <v>137</v>
      </c>
      <c r="E635" s="567">
        <v>102</v>
      </c>
      <c r="F635" s="567">
        <v>159</v>
      </c>
      <c r="G635" s="567">
        <v>141</v>
      </c>
      <c r="H635" s="567">
        <v>193</v>
      </c>
    </row>
    <row r="636" spans="2:8">
      <c r="B636" s="568" t="s">
        <v>388</v>
      </c>
      <c r="C636" s="567">
        <v>169</v>
      </c>
      <c r="D636" s="567">
        <v>142</v>
      </c>
      <c r="E636" s="567">
        <v>95</v>
      </c>
      <c r="F636" s="567">
        <v>160</v>
      </c>
      <c r="G636" s="567">
        <v>135</v>
      </c>
      <c r="H636" s="567">
        <v>188</v>
      </c>
    </row>
    <row r="637" spans="2:8">
      <c r="B637" s="568" t="s">
        <v>389</v>
      </c>
      <c r="C637" s="567">
        <v>165</v>
      </c>
      <c r="D637" s="567">
        <v>137</v>
      </c>
      <c r="E637" s="567">
        <v>92</v>
      </c>
      <c r="F637" s="567">
        <v>154</v>
      </c>
      <c r="G637" s="567">
        <v>132</v>
      </c>
      <c r="H637" s="567">
        <v>183</v>
      </c>
    </row>
    <row r="638" spans="2:8">
      <c r="B638" s="568" t="s">
        <v>390</v>
      </c>
      <c r="C638" s="567">
        <v>169</v>
      </c>
      <c r="D638" s="567">
        <v>144</v>
      </c>
      <c r="E638" s="567">
        <v>97</v>
      </c>
      <c r="F638" s="567">
        <v>156</v>
      </c>
      <c r="G638" s="567">
        <v>136</v>
      </c>
      <c r="H638" s="567">
        <v>187</v>
      </c>
    </row>
    <row r="639" spans="2:8">
      <c r="B639" s="568" t="s">
        <v>391</v>
      </c>
      <c r="C639" s="567">
        <v>172</v>
      </c>
      <c r="D639" s="567">
        <v>149</v>
      </c>
      <c r="E639" s="567">
        <v>101</v>
      </c>
      <c r="F639" s="567">
        <v>157</v>
      </c>
      <c r="G639" s="567">
        <v>140</v>
      </c>
      <c r="H639" s="567">
        <v>190</v>
      </c>
    </row>
    <row r="640" spans="2:8">
      <c r="B640" s="568" t="s">
        <v>392</v>
      </c>
      <c r="C640" s="567">
        <v>168</v>
      </c>
      <c r="D640" s="567">
        <v>142</v>
      </c>
      <c r="E640" s="567">
        <v>96</v>
      </c>
      <c r="F640" s="567">
        <v>155</v>
      </c>
      <c r="G640" s="567">
        <v>136</v>
      </c>
      <c r="H640" s="567">
        <v>187</v>
      </c>
    </row>
    <row r="641" spans="2:8">
      <c r="B641" s="568" t="s">
        <v>393</v>
      </c>
      <c r="C641" s="567">
        <v>176</v>
      </c>
      <c r="D641" s="567">
        <v>151</v>
      </c>
      <c r="E641" s="567">
        <v>103</v>
      </c>
      <c r="F641" s="567">
        <v>165</v>
      </c>
      <c r="G641" s="567">
        <v>143</v>
      </c>
      <c r="H641" s="567">
        <v>195</v>
      </c>
    </row>
    <row r="642" spans="2:8">
      <c r="B642" s="568" t="s">
        <v>394</v>
      </c>
      <c r="C642" s="567">
        <v>173</v>
      </c>
      <c r="D642" s="567">
        <v>151</v>
      </c>
      <c r="E642" s="567">
        <v>101</v>
      </c>
      <c r="F642" s="567">
        <v>162</v>
      </c>
      <c r="G642" s="567">
        <v>140</v>
      </c>
      <c r="H642" s="567">
        <v>191</v>
      </c>
    </row>
    <row r="643" spans="2:8">
      <c r="B643" s="568" t="s">
        <v>395</v>
      </c>
      <c r="C643" s="567">
        <v>180</v>
      </c>
      <c r="D643" s="567">
        <v>164</v>
      </c>
      <c r="E643" s="567">
        <v>104</v>
      </c>
      <c r="F643" s="567">
        <v>170</v>
      </c>
      <c r="G643" s="567">
        <v>145</v>
      </c>
      <c r="H643" s="567">
        <v>199</v>
      </c>
    </row>
    <row r="644" spans="2:8">
      <c r="B644" s="568" t="s">
        <v>396</v>
      </c>
      <c r="C644" s="567">
        <v>182</v>
      </c>
      <c r="D644" s="567">
        <v>163</v>
      </c>
      <c r="E644" s="567">
        <v>105</v>
      </c>
      <c r="F644" s="567">
        <v>169</v>
      </c>
      <c r="G644" s="567">
        <v>144</v>
      </c>
      <c r="H644" s="567">
        <v>203</v>
      </c>
    </row>
    <row r="645" spans="2:8">
      <c r="B645" s="568" t="s">
        <v>397</v>
      </c>
      <c r="C645" s="567">
        <v>191</v>
      </c>
      <c r="D645" s="567">
        <v>169</v>
      </c>
      <c r="E645" s="567">
        <v>109</v>
      </c>
      <c r="F645" s="567">
        <v>180</v>
      </c>
      <c r="G645" s="567">
        <v>148</v>
      </c>
      <c r="H645" s="567">
        <v>213</v>
      </c>
    </row>
    <row r="646" spans="2:8">
      <c r="B646" s="568" t="s">
        <v>465</v>
      </c>
      <c r="C646" s="567">
        <v>196</v>
      </c>
      <c r="D646" s="567">
        <v>175</v>
      </c>
      <c r="E646" s="567">
        <v>113</v>
      </c>
      <c r="F646" s="567">
        <v>184</v>
      </c>
      <c r="G646" s="567">
        <v>153</v>
      </c>
      <c r="H646" s="567">
        <v>220</v>
      </c>
    </row>
    <row r="647" spans="2:8">
      <c r="B647" s="568" t="s">
        <v>466</v>
      </c>
      <c r="C647" s="567">
        <v>226</v>
      </c>
      <c r="D647" s="567">
        <v>201</v>
      </c>
      <c r="E647" s="567">
        <v>127</v>
      </c>
      <c r="F647" s="567">
        <v>206</v>
      </c>
      <c r="G647" s="567">
        <v>169</v>
      </c>
      <c r="H647" s="567">
        <v>257</v>
      </c>
    </row>
    <row r="648" spans="2:8">
      <c r="B648" s="568" t="s">
        <v>467</v>
      </c>
      <c r="C648" s="567">
        <v>223</v>
      </c>
      <c r="D648" s="567">
        <v>200</v>
      </c>
      <c r="E648" s="567">
        <v>131</v>
      </c>
      <c r="F648" s="567">
        <v>217</v>
      </c>
      <c r="G648" s="567">
        <v>174</v>
      </c>
      <c r="H648" s="567">
        <v>249</v>
      </c>
    </row>
    <row r="649" spans="2:8">
      <c r="B649" s="568" t="s">
        <v>468</v>
      </c>
      <c r="C649" s="567">
        <v>219</v>
      </c>
      <c r="D649" s="567">
        <v>200</v>
      </c>
      <c r="E649" s="567">
        <v>133</v>
      </c>
      <c r="F649" s="567">
        <v>219</v>
      </c>
      <c r="G649" s="567">
        <v>175</v>
      </c>
      <c r="H649" s="567">
        <v>241</v>
      </c>
    </row>
    <row r="650" spans="2:8">
      <c r="B650" s="568" t="s">
        <v>469</v>
      </c>
      <c r="C650" s="567">
        <v>219</v>
      </c>
      <c r="D650" s="567">
        <v>216</v>
      </c>
      <c r="E650" s="567">
        <v>134</v>
      </c>
      <c r="F650" s="567">
        <v>218</v>
      </c>
      <c r="G650" s="567">
        <v>174</v>
      </c>
      <c r="H650" s="567">
        <v>242</v>
      </c>
    </row>
    <row r="651" spans="2:8">
      <c r="B651" s="568" t="s">
        <v>470</v>
      </c>
      <c r="C651" s="567">
        <v>221</v>
      </c>
      <c r="D651" s="567">
        <v>217</v>
      </c>
      <c r="E651" s="567">
        <v>135</v>
      </c>
      <c r="F651" s="567">
        <v>226</v>
      </c>
      <c r="G651" s="567">
        <v>176</v>
      </c>
      <c r="H651" s="567">
        <v>243</v>
      </c>
    </row>
    <row r="652" spans="2:8">
      <c r="B652" s="568" t="s">
        <v>471</v>
      </c>
      <c r="C652" s="567">
        <v>217</v>
      </c>
      <c r="D652" s="567">
        <v>211</v>
      </c>
      <c r="E652" s="567">
        <v>130</v>
      </c>
      <c r="F652" s="567">
        <v>221</v>
      </c>
      <c r="G652" s="567">
        <v>171</v>
      </c>
      <c r="H652" s="567">
        <v>240</v>
      </c>
    </row>
    <row r="653" spans="2:8">
      <c r="B653" s="568" t="s">
        <v>472</v>
      </c>
      <c r="C653" s="567">
        <v>219</v>
      </c>
      <c r="D653" s="567">
        <v>227</v>
      </c>
      <c r="E653" s="567">
        <v>129</v>
      </c>
      <c r="F653" s="567">
        <v>219</v>
      </c>
      <c r="G653" s="567">
        <v>173</v>
      </c>
      <c r="H653" s="567">
        <v>242</v>
      </c>
    </row>
    <row r="654" spans="2:8">
      <c r="B654" s="568" t="s">
        <v>473</v>
      </c>
      <c r="C654" s="567">
        <v>216</v>
      </c>
      <c r="D654" s="567">
        <v>209</v>
      </c>
      <c r="E654" s="567">
        <v>124</v>
      </c>
      <c r="F654" s="567">
        <v>213</v>
      </c>
      <c r="G654" s="567">
        <v>167</v>
      </c>
      <c r="H654" s="567">
        <v>241</v>
      </c>
    </row>
    <row r="655" spans="2:8">
      <c r="B655" s="568" t="s">
        <v>474</v>
      </c>
      <c r="C655" s="567">
        <v>212</v>
      </c>
      <c r="D655" s="567">
        <v>205</v>
      </c>
      <c r="E655" s="567">
        <v>122</v>
      </c>
      <c r="F655" s="567">
        <v>210</v>
      </c>
      <c r="G655" s="567">
        <v>165</v>
      </c>
      <c r="H655" s="567">
        <v>235</v>
      </c>
    </row>
    <row r="656" spans="2:8">
      <c r="B656" s="568" t="s">
        <v>475</v>
      </c>
      <c r="C656" s="567">
        <v>194</v>
      </c>
      <c r="D656" s="567">
        <v>184</v>
      </c>
      <c r="E656" s="567">
        <v>113</v>
      </c>
      <c r="F656" s="567">
        <v>189</v>
      </c>
      <c r="G656" s="567">
        <v>152</v>
      </c>
      <c r="H656" s="567">
        <v>215</v>
      </c>
    </row>
    <row r="657" spans="2:8">
      <c r="B657" s="568" t="s">
        <v>476</v>
      </c>
      <c r="C657" s="567">
        <v>203</v>
      </c>
      <c r="D657" s="567">
        <v>203</v>
      </c>
      <c r="E657" s="567">
        <v>119</v>
      </c>
      <c r="F657" s="567">
        <v>196</v>
      </c>
      <c r="G657" s="567">
        <v>159</v>
      </c>
      <c r="H657" s="567">
        <v>227</v>
      </c>
    </row>
    <row r="658" spans="2:8">
      <c r="B658" s="568" t="s">
        <v>477</v>
      </c>
      <c r="C658" s="567">
        <v>207</v>
      </c>
      <c r="D658" s="567">
        <v>207</v>
      </c>
      <c r="E658" s="567">
        <v>122</v>
      </c>
      <c r="F658" s="567">
        <v>199</v>
      </c>
      <c r="G658" s="567">
        <v>163</v>
      </c>
      <c r="H658" s="567">
        <v>231</v>
      </c>
    </row>
    <row r="659" spans="2:8">
      <c r="B659" s="568" t="s">
        <v>478</v>
      </c>
      <c r="C659" s="567">
        <v>205</v>
      </c>
      <c r="D659" s="567">
        <v>206</v>
      </c>
      <c r="E659" s="567">
        <v>123</v>
      </c>
      <c r="F659" s="567">
        <v>196</v>
      </c>
      <c r="G659" s="567">
        <v>162</v>
      </c>
      <c r="H659" s="567">
        <v>229</v>
      </c>
    </row>
    <row r="660" spans="2:8">
      <c r="B660" s="568" t="s">
        <v>479</v>
      </c>
      <c r="C660" s="567">
        <v>215</v>
      </c>
      <c r="D660" s="567">
        <v>211</v>
      </c>
      <c r="E660" s="567">
        <v>130</v>
      </c>
      <c r="F660" s="567">
        <v>206</v>
      </c>
      <c r="G660" s="567">
        <v>170</v>
      </c>
      <c r="H660" s="567">
        <v>240</v>
      </c>
    </row>
    <row r="661" spans="2:8">
      <c r="B661" s="568" t="s">
        <v>480</v>
      </c>
      <c r="C661" s="567">
        <v>222</v>
      </c>
      <c r="D661" s="567">
        <v>215</v>
      </c>
      <c r="E661" s="567">
        <v>133</v>
      </c>
      <c r="F661" s="567">
        <v>208</v>
      </c>
      <c r="G661" s="567">
        <v>175</v>
      </c>
      <c r="H661" s="567">
        <v>248</v>
      </c>
    </row>
    <row r="662" spans="2:8">
      <c r="B662" s="568" t="s">
        <v>481</v>
      </c>
      <c r="C662" s="567">
        <v>251</v>
      </c>
      <c r="D662" s="567">
        <v>241</v>
      </c>
      <c r="E662" s="567">
        <v>152</v>
      </c>
      <c r="F662" s="567">
        <v>237</v>
      </c>
      <c r="G662" s="567">
        <v>197</v>
      </c>
      <c r="H662" s="567">
        <v>281</v>
      </c>
    </row>
    <row r="663" spans="2:8">
      <c r="B663" s="568" t="s">
        <v>482</v>
      </c>
      <c r="C663" s="567">
        <v>235</v>
      </c>
      <c r="D663" s="567">
        <v>234</v>
      </c>
      <c r="E663" s="567">
        <v>143</v>
      </c>
      <c r="F663" s="567">
        <v>227</v>
      </c>
      <c r="G663" s="567">
        <v>186</v>
      </c>
      <c r="H663" s="567">
        <v>262</v>
      </c>
    </row>
    <row r="664" spans="2:8">
      <c r="B664" s="568" t="s">
        <v>483</v>
      </c>
      <c r="C664" s="567">
        <v>241</v>
      </c>
      <c r="D664" s="567">
        <v>231</v>
      </c>
      <c r="E664" s="567">
        <v>145</v>
      </c>
      <c r="F664" s="567">
        <v>229</v>
      </c>
      <c r="G664" s="567">
        <v>188</v>
      </c>
      <c r="H664" s="567">
        <v>270</v>
      </c>
    </row>
    <row r="665" spans="2:8">
      <c r="B665" s="568" t="s">
        <v>486</v>
      </c>
      <c r="C665" s="567">
        <v>244</v>
      </c>
      <c r="D665" s="567">
        <v>239</v>
      </c>
      <c r="E665" s="567">
        <v>149</v>
      </c>
      <c r="F665" s="567">
        <v>236</v>
      </c>
      <c r="G665" s="567">
        <v>194</v>
      </c>
      <c r="H665" s="567">
        <v>271</v>
      </c>
    </row>
    <row r="666" spans="2:8">
      <c r="B666" s="568" t="s">
        <v>487</v>
      </c>
      <c r="C666" s="567">
        <v>234</v>
      </c>
      <c r="D666" s="567">
        <v>221</v>
      </c>
      <c r="E666" s="567">
        <v>139</v>
      </c>
      <c r="F666" s="567">
        <v>230</v>
      </c>
      <c r="G666" s="567">
        <v>183</v>
      </c>
      <c r="H666" s="567">
        <v>260</v>
      </c>
    </row>
    <row r="667" spans="2:8">
      <c r="B667" s="568" t="s">
        <v>488</v>
      </c>
      <c r="C667" s="567">
        <v>232</v>
      </c>
      <c r="D667" s="567">
        <v>218</v>
      </c>
      <c r="E667" s="567">
        <v>140</v>
      </c>
      <c r="F667" s="567">
        <v>230</v>
      </c>
      <c r="G667" s="567">
        <v>183</v>
      </c>
      <c r="H667" s="567">
        <v>258</v>
      </c>
    </row>
    <row r="668" spans="2:8">
      <c r="B668" s="568" t="s">
        <v>489</v>
      </c>
      <c r="C668" s="567">
        <v>228</v>
      </c>
      <c r="D668" s="567">
        <v>213</v>
      </c>
      <c r="E668" s="567">
        <v>139</v>
      </c>
      <c r="F668" s="567">
        <v>230</v>
      </c>
      <c r="G668" s="567">
        <v>182</v>
      </c>
      <c r="H668" s="567">
        <v>252</v>
      </c>
    </row>
    <row r="669" spans="2:8">
      <c r="B669" s="568" t="s">
        <v>490</v>
      </c>
      <c r="C669" s="567">
        <v>227</v>
      </c>
      <c r="D669" s="567">
        <v>217</v>
      </c>
      <c r="E669" s="567">
        <v>140</v>
      </c>
      <c r="F669" s="567">
        <v>233</v>
      </c>
      <c r="G669" s="567">
        <v>184</v>
      </c>
      <c r="H669" s="567">
        <v>248</v>
      </c>
    </row>
    <row r="670" spans="2:8">
      <c r="B670" s="568" t="s">
        <v>491</v>
      </c>
      <c r="C670" s="567">
        <v>234</v>
      </c>
      <c r="D670" s="567">
        <v>224</v>
      </c>
      <c r="E670" s="567">
        <v>144</v>
      </c>
      <c r="F670" s="567">
        <v>232</v>
      </c>
      <c r="G670" s="567">
        <v>189</v>
      </c>
      <c r="H670" s="567">
        <v>257</v>
      </c>
    </row>
    <row r="671" spans="2:8">
      <c r="B671" s="568" t="s">
        <v>492</v>
      </c>
      <c r="C671" s="567">
        <v>228</v>
      </c>
      <c r="D671" s="567">
        <v>219</v>
      </c>
      <c r="E671" s="567">
        <v>140</v>
      </c>
      <c r="F671" s="567">
        <v>229</v>
      </c>
      <c r="G671" s="567">
        <v>184</v>
      </c>
      <c r="H671" s="567">
        <v>251</v>
      </c>
    </row>
    <row r="672" spans="2:8">
      <c r="B672" s="568" t="s">
        <v>493</v>
      </c>
      <c r="C672" s="567">
        <v>233</v>
      </c>
      <c r="D672" s="567">
        <v>223</v>
      </c>
      <c r="E672" s="567">
        <v>143</v>
      </c>
      <c r="F672" s="567">
        <v>233</v>
      </c>
      <c r="G672" s="567">
        <v>187</v>
      </c>
      <c r="H672" s="567">
        <v>256</v>
      </c>
    </row>
    <row r="673" spans="2:8">
      <c r="B673" s="568" t="s">
        <v>494</v>
      </c>
      <c r="C673" s="567">
        <v>223</v>
      </c>
      <c r="D673" s="567">
        <v>214</v>
      </c>
      <c r="E673" s="567">
        <v>134</v>
      </c>
      <c r="F673" s="567">
        <v>225</v>
      </c>
      <c r="G673" s="567">
        <v>177</v>
      </c>
      <c r="H673" s="567">
        <v>246</v>
      </c>
    </row>
    <row r="674" spans="2:8">
      <c r="B674" s="568" t="s">
        <v>495</v>
      </c>
      <c r="C674" s="567">
        <v>223</v>
      </c>
      <c r="D674" s="567">
        <v>210</v>
      </c>
      <c r="E674" s="567">
        <v>136</v>
      </c>
      <c r="F674" s="567">
        <v>226</v>
      </c>
      <c r="G674" s="567">
        <v>178</v>
      </c>
      <c r="H674" s="567">
        <v>246</v>
      </c>
    </row>
    <row r="675" spans="2:8">
      <c r="B675" s="568" t="s">
        <v>496</v>
      </c>
      <c r="C675" s="567">
        <v>233</v>
      </c>
      <c r="D675" s="567">
        <v>218</v>
      </c>
      <c r="E675" s="567">
        <v>143</v>
      </c>
      <c r="F675" s="567">
        <v>230</v>
      </c>
      <c r="G675" s="567">
        <v>187</v>
      </c>
      <c r="H675" s="567">
        <v>256</v>
      </c>
    </row>
    <row r="676" spans="2:8">
      <c r="B676" s="568" t="s">
        <v>497</v>
      </c>
      <c r="C676" s="567">
        <v>229</v>
      </c>
      <c r="D676" s="567">
        <v>214</v>
      </c>
      <c r="E676" s="567">
        <v>140</v>
      </c>
      <c r="F676" s="567">
        <v>224</v>
      </c>
      <c r="G676" s="567">
        <v>184</v>
      </c>
      <c r="H676" s="567">
        <v>253</v>
      </c>
    </row>
    <row r="677" spans="2:8">
      <c r="B677" s="568" t="s">
        <v>498</v>
      </c>
      <c r="C677" s="567">
        <v>237</v>
      </c>
      <c r="D677" s="567">
        <v>222</v>
      </c>
      <c r="E677" s="567">
        <v>145</v>
      </c>
      <c r="F677" s="567">
        <v>234</v>
      </c>
      <c r="G677" s="567">
        <v>190</v>
      </c>
      <c r="H677" s="567">
        <v>262</v>
      </c>
    </row>
    <row r="678" spans="2:8">
      <c r="B678" s="568" t="s">
        <v>499</v>
      </c>
      <c r="C678" s="567">
        <v>246</v>
      </c>
      <c r="D678" s="567">
        <v>229</v>
      </c>
      <c r="E678" s="567">
        <v>152</v>
      </c>
      <c r="F678" s="567">
        <v>244</v>
      </c>
      <c r="G678" s="567">
        <v>199</v>
      </c>
      <c r="H678" s="567">
        <v>270</v>
      </c>
    </row>
    <row r="679" spans="2:8">
      <c r="B679" s="568" t="s">
        <v>500</v>
      </c>
      <c r="C679" s="567">
        <v>239</v>
      </c>
      <c r="D679" s="567">
        <v>223</v>
      </c>
      <c r="E679" s="567">
        <v>148</v>
      </c>
      <c r="F679" s="567">
        <v>240</v>
      </c>
      <c r="G679" s="567">
        <v>194</v>
      </c>
      <c r="H679" s="567">
        <v>262</v>
      </c>
    </row>
    <row r="680" spans="2:8">
      <c r="B680" s="568" t="s">
        <v>501</v>
      </c>
      <c r="C680" s="567">
        <v>233</v>
      </c>
      <c r="D680" s="567">
        <v>216</v>
      </c>
      <c r="E680" s="567">
        <v>141</v>
      </c>
      <c r="F680" s="567">
        <v>233</v>
      </c>
      <c r="G680" s="567">
        <v>187</v>
      </c>
      <c r="H680" s="567">
        <v>256</v>
      </c>
    </row>
    <row r="681" spans="2:8">
      <c r="B681" s="568" t="s">
        <v>502</v>
      </c>
      <c r="C681" s="567">
        <v>223</v>
      </c>
      <c r="D681" s="567">
        <v>204</v>
      </c>
      <c r="E681" s="567">
        <v>132</v>
      </c>
      <c r="F681" s="567">
        <v>220</v>
      </c>
      <c r="G681" s="567">
        <v>177</v>
      </c>
      <c r="H681" s="567">
        <v>246</v>
      </c>
    </row>
    <row r="682" spans="2:8">
      <c r="B682" s="568" t="s">
        <v>503</v>
      </c>
      <c r="C682" s="567">
        <v>223</v>
      </c>
      <c r="D682" s="567">
        <v>208</v>
      </c>
      <c r="E682" s="567">
        <v>136</v>
      </c>
      <c r="F682" s="567">
        <v>216</v>
      </c>
      <c r="G682" s="567">
        <v>180</v>
      </c>
      <c r="H682" s="567">
        <v>245</v>
      </c>
    </row>
    <row r="683" spans="2:8">
      <c r="B683" s="568" t="s">
        <v>504</v>
      </c>
      <c r="C683" s="567">
        <v>222</v>
      </c>
      <c r="D683" s="567">
        <v>206</v>
      </c>
      <c r="E683" s="567">
        <v>135</v>
      </c>
      <c r="F683" s="567">
        <v>209</v>
      </c>
      <c r="G683" s="567">
        <v>180</v>
      </c>
      <c r="H683" s="567">
        <v>246</v>
      </c>
    </row>
    <row r="684" spans="2:8">
      <c r="B684" s="568" t="s">
        <v>505</v>
      </c>
      <c r="C684" s="567">
        <v>211</v>
      </c>
      <c r="D684" s="567">
        <v>210</v>
      </c>
      <c r="E684" s="567">
        <v>128</v>
      </c>
      <c r="F684" s="567">
        <v>198</v>
      </c>
      <c r="G684" s="567">
        <v>174</v>
      </c>
      <c r="H684" s="567">
        <v>233</v>
      </c>
    </row>
    <row r="685" spans="2:8">
      <c r="B685" s="568" t="s">
        <v>506</v>
      </c>
      <c r="C685" s="567">
        <v>201</v>
      </c>
      <c r="D685" s="567">
        <v>189</v>
      </c>
      <c r="E685" s="567">
        <v>122</v>
      </c>
      <c r="F685" s="567">
        <v>184</v>
      </c>
      <c r="G685" s="567">
        <v>165</v>
      </c>
      <c r="H685" s="567">
        <v>223</v>
      </c>
    </row>
    <row r="686" spans="2:8">
      <c r="B686" s="568" t="s">
        <v>507</v>
      </c>
      <c r="C686" s="567">
        <v>193</v>
      </c>
      <c r="D686" s="567">
        <v>178</v>
      </c>
      <c r="E686" s="567">
        <v>114</v>
      </c>
      <c r="F686" s="567">
        <v>174</v>
      </c>
      <c r="G686" s="567">
        <v>156</v>
      </c>
      <c r="H686" s="567">
        <v>216</v>
      </c>
    </row>
    <row r="687" spans="2:8">
      <c r="B687" s="568" t="s">
        <v>508</v>
      </c>
      <c r="C687" s="567">
        <v>195</v>
      </c>
      <c r="D687" s="567">
        <v>181</v>
      </c>
      <c r="E687" s="567">
        <v>122</v>
      </c>
      <c r="F687" s="567">
        <v>176</v>
      </c>
      <c r="G687" s="567">
        <v>162</v>
      </c>
      <c r="H687" s="567">
        <v>214</v>
      </c>
    </row>
    <row r="688" spans="2:8">
      <c r="B688" s="568" t="s">
        <v>509</v>
      </c>
      <c r="C688" s="567">
        <v>197</v>
      </c>
      <c r="D688" s="567">
        <v>181</v>
      </c>
      <c r="E688" s="567">
        <v>119</v>
      </c>
      <c r="F688" s="567">
        <v>177</v>
      </c>
      <c r="G688" s="567">
        <v>161</v>
      </c>
      <c r="H688" s="567">
        <v>218</v>
      </c>
    </row>
    <row r="689" spans="2:8">
      <c r="B689" s="568" t="s">
        <v>510</v>
      </c>
      <c r="C689" s="567">
        <v>198</v>
      </c>
      <c r="D689" s="567">
        <v>184</v>
      </c>
      <c r="E689" s="567">
        <v>119</v>
      </c>
      <c r="F689" s="567">
        <v>179</v>
      </c>
      <c r="G689" s="567">
        <v>162</v>
      </c>
      <c r="H689" s="567">
        <v>219</v>
      </c>
    </row>
    <row r="690" spans="2:8">
      <c r="B690" s="568" t="s">
        <v>511</v>
      </c>
      <c r="C690" s="567">
        <v>198</v>
      </c>
      <c r="D690" s="567">
        <v>184</v>
      </c>
      <c r="E690" s="567">
        <v>122</v>
      </c>
      <c r="F690" s="567">
        <v>179</v>
      </c>
      <c r="G690" s="567">
        <v>163</v>
      </c>
      <c r="H690" s="567">
        <v>220</v>
      </c>
    </row>
    <row r="691" spans="2:8">
      <c r="B691" s="568" t="s">
        <v>512</v>
      </c>
      <c r="C691" s="567">
        <v>201</v>
      </c>
      <c r="D691" s="567">
        <v>186</v>
      </c>
      <c r="E691" s="567">
        <v>125</v>
      </c>
      <c r="F691" s="567">
        <v>186</v>
      </c>
      <c r="G691" s="567">
        <v>167</v>
      </c>
      <c r="H691" s="567">
        <v>222</v>
      </c>
    </row>
    <row r="692" spans="2:8" ht="13.5" thickBot="1">
      <c r="B692" s="569" t="s">
        <v>513</v>
      </c>
      <c r="C692" s="570">
        <v>201</v>
      </c>
      <c r="D692" s="570">
        <v>185</v>
      </c>
      <c r="E692" s="570">
        <v>124</v>
      </c>
      <c r="F692" s="570">
        <v>188</v>
      </c>
      <c r="G692" s="570">
        <v>167</v>
      </c>
      <c r="H692" s="570">
        <v>222</v>
      </c>
    </row>
    <row r="693" spans="2:8">
      <c r="B693" s="2"/>
    </row>
    <row r="695" spans="2:8">
      <c r="B695" s="1"/>
    </row>
  </sheetData>
  <phoneticPr fontId="5" type="noConversion"/>
  <hyperlinks>
    <hyperlink ref="J21" location="Contents!B16" display="to contents"/>
  </hyperlinks>
  <pageMargins left="0.75" right="0.75" top="1" bottom="1" header="0.5" footer="0.5"/>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6"/>
  <sheetViews>
    <sheetView topLeftCell="A10" workbookViewId="0"/>
  </sheetViews>
  <sheetFormatPr defaultRowHeight="12.75"/>
  <cols>
    <col min="1" max="1" width="10.33203125" style="47" bestFit="1" customWidth="1"/>
    <col min="2" max="2" width="11.1640625" style="59" bestFit="1" customWidth="1"/>
    <col min="3" max="3" width="19.1640625" style="62" customWidth="1"/>
    <col min="4" max="4" width="17.83203125" style="61" customWidth="1"/>
    <col min="5" max="5" width="13.83203125" style="62" customWidth="1"/>
    <col min="6" max="6" width="12.5" style="988" customWidth="1"/>
    <col min="7" max="16384" width="9.33203125" style="47"/>
  </cols>
  <sheetData>
    <row r="1" spans="1:12" s="33" customFormat="1">
      <c r="C1" s="62"/>
      <c r="D1" s="61"/>
      <c r="E1" s="62"/>
      <c r="F1" s="983"/>
    </row>
    <row r="2" spans="1:12" s="33" customFormat="1" ht="26.25" customHeight="1">
      <c r="A2" s="33" t="s">
        <v>1303</v>
      </c>
      <c r="B2" s="1087" t="s">
        <v>732</v>
      </c>
      <c r="C2" s="1087"/>
      <c r="D2" s="1087"/>
      <c r="E2" s="1087"/>
      <c r="F2" s="1087"/>
      <c r="H2" s="42" t="s">
        <v>733</v>
      </c>
      <c r="I2" s="41"/>
      <c r="J2" s="41"/>
      <c r="K2" s="41"/>
      <c r="L2" s="41"/>
    </row>
    <row r="3" spans="1:12" s="33" customFormat="1" ht="13.5" thickBot="1">
      <c r="B3" s="41"/>
      <c r="C3" s="43"/>
      <c r="D3" s="61"/>
      <c r="E3" s="43"/>
      <c r="F3" s="983"/>
    </row>
    <row r="4" spans="1:12" s="33" customFormat="1" ht="26.25" thickBot="1">
      <c r="B4" s="658" t="s">
        <v>1304</v>
      </c>
      <c r="C4" s="659" t="s">
        <v>1460</v>
      </c>
      <c r="D4" s="659" t="s">
        <v>1461</v>
      </c>
      <c r="E4" s="659" t="s">
        <v>1462</v>
      </c>
      <c r="F4" s="984" t="s">
        <v>1463</v>
      </c>
    </row>
    <row r="5" spans="1:12" s="33" customFormat="1">
      <c r="B5" s="656" t="s">
        <v>1464</v>
      </c>
      <c r="C5" s="657">
        <v>1.9470142602495501E-2</v>
      </c>
      <c r="D5" s="657">
        <v>2.4001195610894002E-2</v>
      </c>
      <c r="E5" s="657">
        <v>1.6789066758376402E-2</v>
      </c>
      <c r="F5" s="985"/>
    </row>
    <row r="6" spans="1:12" s="33" customFormat="1">
      <c r="B6" s="563" t="s">
        <v>1465</v>
      </c>
      <c r="C6" s="565">
        <v>1.9124999999999899E-2</v>
      </c>
      <c r="D6" s="565">
        <v>2.4001195610894002E-2</v>
      </c>
      <c r="E6" s="565">
        <v>1.6803105682903101E-2</v>
      </c>
      <c r="F6" s="986"/>
    </row>
    <row r="7" spans="1:12" s="33" customFormat="1">
      <c r="B7" s="563" t="s">
        <v>1466</v>
      </c>
      <c r="C7" s="565">
        <v>1.9099999999999999E-2</v>
      </c>
      <c r="D7" s="565">
        <v>2.4001195610894002E-2</v>
      </c>
      <c r="E7" s="565">
        <v>1.6261882373616199E-2</v>
      </c>
      <c r="F7" s="986">
        <v>51.6</v>
      </c>
    </row>
    <row r="8" spans="1:12" s="33" customFormat="1">
      <c r="B8" s="563" t="s">
        <v>1467</v>
      </c>
      <c r="C8" s="565">
        <v>1.88020235294117E-2</v>
      </c>
      <c r="D8" s="565">
        <v>2.34811428493923E-2</v>
      </c>
      <c r="E8" s="565">
        <v>1.6227098661267401E-2</v>
      </c>
      <c r="F8" s="986">
        <v>47.8</v>
      </c>
    </row>
    <row r="9" spans="1:12" s="33" customFormat="1">
      <c r="B9" s="563" t="s">
        <v>1468</v>
      </c>
      <c r="C9" s="565">
        <v>1.88020235294117E-2</v>
      </c>
      <c r="D9" s="565">
        <v>2.35636878119574E-2</v>
      </c>
      <c r="E9" s="565">
        <v>1.6236706657564499E-2</v>
      </c>
      <c r="F9" s="986">
        <v>47.8</v>
      </c>
    </row>
    <row r="10" spans="1:12" s="33" customFormat="1">
      <c r="B10" s="563" t="s">
        <v>1469</v>
      </c>
      <c r="C10" s="565">
        <v>2.0003297682709399E-2</v>
      </c>
      <c r="D10" s="565">
        <v>2.3797377692328502E-2</v>
      </c>
      <c r="E10" s="565">
        <v>1.6610633105683802E-2</v>
      </c>
      <c r="F10" s="986">
        <v>49.7</v>
      </c>
    </row>
    <row r="11" spans="1:12" s="33" customFormat="1">
      <c r="B11" s="563" t="s">
        <v>1470</v>
      </c>
      <c r="C11" s="565">
        <v>2.00488413547237E-2</v>
      </c>
      <c r="D11" s="565">
        <v>2.3797377692328502E-2</v>
      </c>
      <c r="E11" s="565">
        <v>1.6436473875964398E-2</v>
      </c>
      <c r="F11" s="986">
        <v>49.7</v>
      </c>
    </row>
    <row r="12" spans="1:12" s="33" customFormat="1">
      <c r="B12" s="563" t="s">
        <v>1471</v>
      </c>
      <c r="C12" s="565">
        <v>2.0007664884135402E-2</v>
      </c>
      <c r="D12" s="565">
        <v>2.4394355010986302E-2</v>
      </c>
      <c r="E12" s="565">
        <v>1.76607884290697E-2</v>
      </c>
      <c r="F12" s="986">
        <v>50.7</v>
      </c>
    </row>
    <row r="13" spans="1:12" s="33" customFormat="1">
      <c r="B13" s="563" t="s">
        <v>1472</v>
      </c>
      <c r="C13" s="565">
        <v>2.0282085561497298E-2</v>
      </c>
      <c r="D13" s="565">
        <v>2.38426750183105E-2</v>
      </c>
      <c r="E13" s="565">
        <v>1.7411922669341801E-2</v>
      </c>
      <c r="F13" s="986">
        <v>48.7</v>
      </c>
    </row>
    <row r="14" spans="1:12" s="33" customFormat="1">
      <c r="B14" s="563" t="s">
        <v>1473</v>
      </c>
      <c r="C14" s="565">
        <v>1.98987522281639E-2</v>
      </c>
      <c r="D14" s="565">
        <v>2.4054838901095901E-2</v>
      </c>
      <c r="E14" s="565">
        <v>1.7126782272927701E-2</v>
      </c>
      <c r="F14" s="986">
        <v>48.7</v>
      </c>
    </row>
    <row r="15" spans="1:12" s="33" customFormat="1">
      <c r="B15" s="563" t="s">
        <v>1474</v>
      </c>
      <c r="C15" s="565">
        <v>1.9789839572192498E-2</v>
      </c>
      <c r="D15" s="565">
        <v>2.3542427444457999E-2</v>
      </c>
      <c r="E15" s="565">
        <v>1.7126782272927701E-2</v>
      </c>
      <c r="F15" s="986">
        <v>48.7</v>
      </c>
    </row>
    <row r="16" spans="1:12" s="33" customFormat="1">
      <c r="B16" s="563" t="s">
        <v>1475</v>
      </c>
      <c r="C16" s="565">
        <v>2.01E-2</v>
      </c>
      <c r="D16" s="565">
        <v>2.3542427444457999E-2</v>
      </c>
      <c r="E16" s="565">
        <v>1.6775572352741699E-2</v>
      </c>
      <c r="F16" s="986">
        <v>48.7</v>
      </c>
    </row>
    <row r="17" spans="2:8" s="33" customFormat="1">
      <c r="B17" s="563" t="s">
        <v>1476</v>
      </c>
      <c r="C17" s="565">
        <v>2.01666666666666E-2</v>
      </c>
      <c r="D17" s="565">
        <v>2.3642427444457999E-2</v>
      </c>
      <c r="E17" s="565">
        <v>1.6766219852382198E-2</v>
      </c>
      <c r="F17" s="986">
        <v>48.7</v>
      </c>
    </row>
    <row r="18" spans="2:8" s="33" customFormat="1">
      <c r="B18" s="563" t="s">
        <v>1477</v>
      </c>
      <c r="C18" s="565">
        <v>2.01E-2</v>
      </c>
      <c r="D18" s="565">
        <v>2.39676948547363E-2</v>
      </c>
      <c r="E18" s="565">
        <v>1.6712539183964901E-2</v>
      </c>
      <c r="F18" s="986">
        <v>47.5</v>
      </c>
    </row>
    <row r="19" spans="2:8" s="33" customFormat="1">
      <c r="B19" s="563" t="s">
        <v>1478</v>
      </c>
      <c r="C19" s="565">
        <v>1.8450000000000001E-2</v>
      </c>
      <c r="D19" s="565">
        <v>2.3869672393798801E-2</v>
      </c>
      <c r="E19" s="565">
        <v>1.6714313433845E-2</v>
      </c>
      <c r="F19" s="986">
        <v>47.5</v>
      </c>
      <c r="H19" s="79" t="s">
        <v>1453</v>
      </c>
    </row>
    <row r="20" spans="2:8" s="33" customFormat="1">
      <c r="B20" s="563" t="s">
        <v>1479</v>
      </c>
      <c r="C20" s="565">
        <v>2.0025000000000001E-2</v>
      </c>
      <c r="D20" s="565">
        <v>2.4019557571411099E-2</v>
      </c>
      <c r="E20" s="565">
        <v>1.67126997158791E-2</v>
      </c>
      <c r="F20" s="986">
        <v>46.1</v>
      </c>
    </row>
    <row r="21" spans="2:8" s="33" customFormat="1">
      <c r="B21" s="563" t="s">
        <v>1480</v>
      </c>
      <c r="C21" s="565">
        <v>1.8599999999999901E-2</v>
      </c>
      <c r="D21" s="565">
        <v>2.4019557571411099E-2</v>
      </c>
      <c r="E21" s="565">
        <v>1.6714347440736601E-2</v>
      </c>
      <c r="F21" s="986">
        <v>46.1</v>
      </c>
      <c r="H21" s="556" t="s">
        <v>737</v>
      </c>
    </row>
    <row r="22" spans="2:8" s="33" customFormat="1">
      <c r="B22" s="563" t="s">
        <v>1481</v>
      </c>
      <c r="C22" s="565">
        <v>1.8849999999999902E-2</v>
      </c>
      <c r="D22" s="565">
        <v>2.39062055799696E-2</v>
      </c>
      <c r="E22" s="565">
        <v>1.63575467055283E-2</v>
      </c>
      <c r="F22" s="986">
        <v>46.1</v>
      </c>
    </row>
    <row r="23" spans="2:8" s="33" customFormat="1">
      <c r="B23" s="563" t="s">
        <v>1482</v>
      </c>
      <c r="C23" s="565">
        <v>1.8874999999999999E-2</v>
      </c>
      <c r="D23" s="565">
        <v>2.4123404015435099E-2</v>
      </c>
      <c r="E23" s="565">
        <v>1.6359771150381199E-2</v>
      </c>
      <c r="F23" s="986">
        <v>46.1</v>
      </c>
    </row>
    <row r="24" spans="2:8" s="33" customFormat="1">
      <c r="B24" s="563" t="s">
        <v>1483</v>
      </c>
      <c r="C24" s="565">
        <v>1.8950000000000002E-2</v>
      </c>
      <c r="D24" s="565">
        <v>2.4123404015435099E-2</v>
      </c>
      <c r="E24" s="565">
        <v>1.6541167395047601E-2</v>
      </c>
      <c r="F24" s="986">
        <v>46.9</v>
      </c>
    </row>
    <row r="25" spans="2:8" s="33" customFormat="1">
      <c r="B25" s="563" t="s">
        <v>1484</v>
      </c>
      <c r="C25" s="565">
        <v>1.92927736185383E-2</v>
      </c>
      <c r="D25" s="565">
        <v>2.4227570682101698E-2</v>
      </c>
      <c r="E25" s="565">
        <v>1.6541199710911201E-2</v>
      </c>
      <c r="F25" s="986">
        <v>46.9</v>
      </c>
    </row>
    <row r="26" spans="2:8" s="33" customFormat="1">
      <c r="B26" s="563" t="s">
        <v>1485</v>
      </c>
      <c r="C26" s="565">
        <v>1.9412806060606001E-2</v>
      </c>
      <c r="D26" s="565">
        <v>2.42387088351779E-2</v>
      </c>
      <c r="E26" s="565">
        <v>1.6735927397664999E-2</v>
      </c>
      <c r="F26" s="986">
        <v>46.9</v>
      </c>
    </row>
    <row r="27" spans="2:8" s="33" customFormat="1">
      <c r="B27" s="563" t="s">
        <v>1486</v>
      </c>
      <c r="C27" s="565">
        <v>1.9011877E-2</v>
      </c>
      <c r="D27" s="565">
        <v>2.35E-2</v>
      </c>
      <c r="E27" s="565">
        <v>1.69671803846012E-2</v>
      </c>
      <c r="F27" s="986">
        <v>46.9</v>
      </c>
    </row>
    <row r="28" spans="2:8" s="33" customFormat="1">
      <c r="B28" s="563" t="s">
        <v>1487</v>
      </c>
      <c r="C28" s="565">
        <v>1.9168378999999999E-2</v>
      </c>
      <c r="D28" s="565">
        <v>2.35E-2</v>
      </c>
      <c r="E28" s="565">
        <v>1.7747913812088002E-2</v>
      </c>
      <c r="F28" s="986">
        <v>46.9</v>
      </c>
    </row>
    <row r="29" spans="2:8" s="33" customFormat="1">
      <c r="B29" s="563" t="s">
        <v>1488</v>
      </c>
      <c r="C29" s="565">
        <v>1.8845403E-2</v>
      </c>
      <c r="D29" s="565">
        <v>2.4081818389892502E-2</v>
      </c>
      <c r="E29" s="565">
        <v>1.7753953664399701E-2</v>
      </c>
      <c r="F29" s="986">
        <v>46.9</v>
      </c>
    </row>
    <row r="30" spans="2:8" s="33" customFormat="1">
      <c r="B30" s="563" t="s">
        <v>1489</v>
      </c>
      <c r="C30" s="565">
        <v>2.031875E-2</v>
      </c>
      <c r="D30" s="565">
        <v>2.4171844863891599E-2</v>
      </c>
      <c r="E30" s="565">
        <v>1.7240002071573501E-2</v>
      </c>
      <c r="F30" s="986">
        <v>46.9</v>
      </c>
    </row>
    <row r="31" spans="2:8" s="33" customFormat="1">
      <c r="B31" s="563" t="s">
        <v>1490</v>
      </c>
      <c r="C31" s="565">
        <v>2.0418749999999999E-2</v>
      </c>
      <c r="D31" s="565">
        <v>2.4171602630615199E-2</v>
      </c>
      <c r="E31" s="565">
        <v>1.7240812229344201E-2</v>
      </c>
      <c r="F31" s="986">
        <v>46.9</v>
      </c>
    </row>
    <row r="32" spans="2:8" s="33" customFormat="1">
      <c r="B32" s="563" t="s">
        <v>1491</v>
      </c>
      <c r="C32" s="565">
        <v>2.0406250000000001E-2</v>
      </c>
      <c r="D32" s="565">
        <v>2.40467432657877E-2</v>
      </c>
      <c r="E32" s="565">
        <v>1.7230392041418002E-2</v>
      </c>
      <c r="F32" s="986">
        <v>46.9</v>
      </c>
    </row>
    <row r="33" spans="2:6" s="33" customFormat="1">
      <c r="B33" s="563" t="s">
        <v>1492</v>
      </c>
      <c r="C33" s="565">
        <v>2.0418749999999999E-2</v>
      </c>
      <c r="D33" s="565">
        <v>2.4046358235676999E-2</v>
      </c>
      <c r="E33" s="565">
        <v>1.7230582748274E-2</v>
      </c>
      <c r="F33" s="986">
        <v>46.7</v>
      </c>
    </row>
    <row r="34" spans="2:6" s="33" customFormat="1">
      <c r="B34" s="563" t="s">
        <v>1493</v>
      </c>
      <c r="C34" s="565">
        <v>2.0406250000000001E-2</v>
      </c>
      <c r="D34" s="565">
        <v>2.45210426330566E-2</v>
      </c>
      <c r="E34" s="565">
        <v>1.7400970077514601E-2</v>
      </c>
      <c r="F34" s="986">
        <v>46.7</v>
      </c>
    </row>
    <row r="35" spans="2:6" s="33" customFormat="1">
      <c r="B35" s="563" t="s">
        <v>1494</v>
      </c>
      <c r="C35" s="565">
        <v>2.0431250000000001E-2</v>
      </c>
      <c r="D35" s="565">
        <v>2.4520912551879801E-2</v>
      </c>
      <c r="E35" s="565">
        <v>1.7400970077514601E-2</v>
      </c>
      <c r="F35" s="986">
        <v>46.7</v>
      </c>
    </row>
    <row r="36" spans="2:6" s="33" customFormat="1">
      <c r="B36" s="563" t="s">
        <v>1495</v>
      </c>
      <c r="C36" s="565">
        <v>2.0481249999999899E-2</v>
      </c>
      <c r="D36" s="565">
        <v>2.45208126068115E-2</v>
      </c>
      <c r="E36" s="565">
        <v>1.7400970077514601E-2</v>
      </c>
      <c r="F36" s="986">
        <v>46.7</v>
      </c>
    </row>
    <row r="37" spans="2:6" s="33" customFormat="1">
      <c r="B37" s="563" t="s">
        <v>1496</v>
      </c>
      <c r="C37" s="565">
        <v>2.0431250000000001E-2</v>
      </c>
      <c r="D37" s="565">
        <v>2.4419184875488199E-2</v>
      </c>
      <c r="E37" s="565">
        <v>1.7400970077514601E-2</v>
      </c>
      <c r="F37" s="986">
        <v>46.7</v>
      </c>
    </row>
    <row r="38" spans="2:6" s="33" customFormat="1">
      <c r="B38" s="563" t="s">
        <v>1497</v>
      </c>
      <c r="C38" s="565">
        <v>2.0525000000000002E-2</v>
      </c>
      <c r="D38" s="565">
        <v>2.4418880081176701E-2</v>
      </c>
      <c r="E38" s="565">
        <v>1.7793614926053601E-2</v>
      </c>
      <c r="F38" s="986">
        <v>46.7</v>
      </c>
    </row>
    <row r="39" spans="2:6" s="33" customFormat="1">
      <c r="B39" s="563" t="s">
        <v>1498</v>
      </c>
      <c r="C39" s="565">
        <v>2.035E-2</v>
      </c>
      <c r="D39" s="565">
        <v>2.4418880081176701E-2</v>
      </c>
      <c r="E39" s="565">
        <v>1.7810213038639999E-2</v>
      </c>
      <c r="F39" s="986">
        <v>46.7</v>
      </c>
    </row>
    <row r="40" spans="2:6" s="33" customFormat="1">
      <c r="B40" s="563" t="s">
        <v>1499</v>
      </c>
      <c r="C40" s="565">
        <v>2.03124999999999E-2</v>
      </c>
      <c r="D40" s="565">
        <v>2.4419077682495099E-2</v>
      </c>
      <c r="E40" s="565">
        <v>1.7810213038639999E-2</v>
      </c>
      <c r="F40" s="986">
        <v>46.7</v>
      </c>
    </row>
    <row r="41" spans="2:6" s="33" customFormat="1">
      <c r="B41" s="563" t="s">
        <v>1500</v>
      </c>
      <c r="C41" s="565">
        <v>2.03124999999999E-2</v>
      </c>
      <c r="D41" s="565">
        <v>2.4418802642822202E-2</v>
      </c>
      <c r="E41" s="565">
        <v>1.72596886945986E-2</v>
      </c>
      <c r="F41" s="986">
        <v>47.1</v>
      </c>
    </row>
    <row r="42" spans="2:6" s="33" customFormat="1">
      <c r="B42" s="563" t="s">
        <v>1501</v>
      </c>
      <c r="C42" s="565">
        <v>2.0174999999999998E-2</v>
      </c>
      <c r="D42" s="565">
        <v>2.451841506958E-2</v>
      </c>
      <c r="E42" s="565">
        <v>1.7356038558525799E-2</v>
      </c>
      <c r="F42" s="986">
        <v>47.1</v>
      </c>
    </row>
    <row r="43" spans="2:6" s="33" customFormat="1">
      <c r="B43" s="563" t="s">
        <v>1502</v>
      </c>
      <c r="C43" s="565">
        <v>2.00624999999999E-2</v>
      </c>
      <c r="D43" s="565">
        <v>2.4537460327148399E-2</v>
      </c>
      <c r="E43" s="565">
        <v>1.7590189457577499E-2</v>
      </c>
      <c r="F43" s="986">
        <v>45.5</v>
      </c>
    </row>
    <row r="44" spans="2:6" s="33" customFormat="1">
      <c r="B44" s="563" t="s">
        <v>1503</v>
      </c>
      <c r="C44" s="565">
        <v>2.03598930481283E-2</v>
      </c>
      <c r="D44" s="565">
        <v>2.4894314956665001E-2</v>
      </c>
      <c r="E44" s="565">
        <v>1.7629173730991501E-2</v>
      </c>
      <c r="F44" s="986">
        <v>45.5</v>
      </c>
    </row>
    <row r="45" spans="2:6" s="33" customFormat="1">
      <c r="B45" s="563" t="s">
        <v>1504</v>
      </c>
      <c r="C45" s="565">
        <v>2.1080070394875899E-2</v>
      </c>
      <c r="D45" s="565">
        <v>2.6018589782714801E-2</v>
      </c>
      <c r="E45" s="565">
        <v>1.7628152567765999E-2</v>
      </c>
      <c r="F45" s="986">
        <v>45.5</v>
      </c>
    </row>
    <row r="46" spans="2:6" s="33" customFormat="1">
      <c r="B46" s="563" t="s">
        <v>1505</v>
      </c>
      <c r="C46" s="565">
        <v>2.12177263663554E-2</v>
      </c>
      <c r="D46" s="565">
        <v>2.6162086486816401E-2</v>
      </c>
      <c r="E46" s="565">
        <v>1.8430559762568501E-2</v>
      </c>
      <c r="F46" s="986">
        <v>46.9</v>
      </c>
    </row>
    <row r="47" spans="2:6" s="33" customFormat="1">
      <c r="B47" s="563" t="s">
        <v>1506</v>
      </c>
      <c r="C47" s="565">
        <v>2.2280225988700501E-2</v>
      </c>
      <c r="D47" s="565">
        <v>2.6518170166015601E-2</v>
      </c>
      <c r="E47" s="565">
        <v>1.8485583096532799E-2</v>
      </c>
      <c r="F47" s="986">
        <v>48.9</v>
      </c>
    </row>
    <row r="48" spans="2:6" s="33" customFormat="1">
      <c r="B48" s="563" t="s">
        <v>1507</v>
      </c>
      <c r="C48" s="565">
        <v>2.3131192281740601E-2</v>
      </c>
      <c r="D48" s="565">
        <v>2.6812425231933602E-2</v>
      </c>
      <c r="E48" s="565">
        <v>1.9060369363632299E-2</v>
      </c>
      <c r="F48" s="986">
        <v>49.9</v>
      </c>
    </row>
    <row r="49" spans="2:6" s="33" customFormat="1">
      <c r="B49" s="563" t="s">
        <v>1508</v>
      </c>
      <c r="C49" s="565">
        <v>2.2676666666666598E-2</v>
      </c>
      <c r="D49" s="565">
        <v>2.7960290145873999E-2</v>
      </c>
      <c r="E49" s="565">
        <v>1.8958817364102501E-2</v>
      </c>
      <c r="F49" s="986">
        <v>50.8</v>
      </c>
    </row>
    <row r="50" spans="2:6" s="33" customFormat="1">
      <c r="B50" s="563" t="s">
        <v>1509</v>
      </c>
      <c r="C50" s="565">
        <v>2.3184934086629E-2</v>
      </c>
      <c r="D50" s="565">
        <v>2.8079696655273399E-2</v>
      </c>
      <c r="E50" s="565">
        <v>1.96705924987793E-2</v>
      </c>
      <c r="F50" s="986">
        <v>61.3</v>
      </c>
    </row>
    <row r="51" spans="2:6" s="33" customFormat="1">
      <c r="B51" s="563" t="s">
        <v>1510</v>
      </c>
      <c r="C51" s="565">
        <v>2.47379679144385E-2</v>
      </c>
      <c r="D51" s="565">
        <v>2.7979479980468701E-2</v>
      </c>
      <c r="E51" s="565">
        <v>1.8010683430691201E-2</v>
      </c>
      <c r="F51" s="986">
        <v>58.3</v>
      </c>
    </row>
    <row r="52" spans="2:6" s="33" customFormat="1">
      <c r="B52" s="563" t="s">
        <v>1511</v>
      </c>
      <c r="C52" s="565">
        <v>2.4386096256684399E-2</v>
      </c>
      <c r="D52" s="565">
        <v>2.6911751810709601E-2</v>
      </c>
      <c r="E52" s="565">
        <v>1.8012892779176799E-2</v>
      </c>
      <c r="F52" s="986">
        <v>57.2</v>
      </c>
    </row>
    <row r="53" spans="2:6" s="33" customFormat="1">
      <c r="B53" s="563" t="s">
        <v>1512</v>
      </c>
      <c r="C53" s="565">
        <v>2.4169684632969701E-2</v>
      </c>
      <c r="D53" s="565">
        <v>2.6517259979248E-2</v>
      </c>
      <c r="E53" s="565">
        <v>1.72652635064558E-2</v>
      </c>
      <c r="F53" s="986">
        <v>50.7</v>
      </c>
    </row>
    <row r="54" spans="2:6" s="33" customFormat="1">
      <c r="B54" s="563" t="s">
        <v>1513</v>
      </c>
      <c r="C54" s="565">
        <v>2.3611073861747999E-2</v>
      </c>
      <c r="D54" s="565">
        <v>2.6545541890462199E-2</v>
      </c>
      <c r="E54" s="565">
        <v>1.7517385101318301E-2</v>
      </c>
      <c r="F54" s="986">
        <v>51.6</v>
      </c>
    </row>
    <row r="55" spans="2:6" s="33" customFormat="1">
      <c r="B55" s="563" t="s">
        <v>1514</v>
      </c>
      <c r="C55" s="565">
        <v>2.3924999999999998E-2</v>
      </c>
      <c r="D55" s="565">
        <v>2.65449966430664E-2</v>
      </c>
      <c r="E55" s="565">
        <v>1.70128442781513E-2</v>
      </c>
      <c r="F55" s="986">
        <v>51.6</v>
      </c>
    </row>
    <row r="56" spans="2:6" s="33" customFormat="1">
      <c r="B56" s="563" t="s">
        <v>1515</v>
      </c>
      <c r="C56" s="565">
        <v>2.1912500000000001E-2</v>
      </c>
      <c r="D56" s="565">
        <v>2.7542507171630801E-2</v>
      </c>
      <c r="E56" s="565">
        <v>1.6531249344109301E-2</v>
      </c>
      <c r="F56" s="986">
        <v>51.6</v>
      </c>
    </row>
    <row r="57" spans="2:6" s="33" customFormat="1">
      <c r="B57" s="563" t="s">
        <v>1516</v>
      </c>
      <c r="C57" s="565">
        <v>2.1250000000000002E-2</v>
      </c>
      <c r="D57" s="565">
        <v>2.8327481587727799E-2</v>
      </c>
      <c r="E57" s="565">
        <v>1.7643915176391502E-2</v>
      </c>
      <c r="F57" s="986">
        <v>51.6</v>
      </c>
    </row>
    <row r="58" spans="2:6" s="33" customFormat="1">
      <c r="B58" s="563" t="s">
        <v>1517</v>
      </c>
      <c r="C58" s="565">
        <v>2.1250000000000002E-2</v>
      </c>
      <c r="D58" s="565">
        <v>2.9210926818847599E-2</v>
      </c>
      <c r="E58" s="565">
        <v>1.7554735586984799E-2</v>
      </c>
      <c r="F58" s="986">
        <v>53.6</v>
      </c>
    </row>
    <row r="59" spans="2:6" s="33" customFormat="1">
      <c r="B59" s="563" t="s">
        <v>1518</v>
      </c>
      <c r="C59" s="565">
        <v>2.3632500000000001E-2</v>
      </c>
      <c r="D59" s="565">
        <v>2.8566666666666699E-2</v>
      </c>
      <c r="E59" s="565">
        <v>1.8393677520752001E-2</v>
      </c>
      <c r="F59" s="986">
        <v>59.5</v>
      </c>
    </row>
    <row r="60" spans="2:6" s="33" customFormat="1">
      <c r="B60" s="563" t="s">
        <v>1519</v>
      </c>
      <c r="C60" s="565">
        <v>2.3400000000000001E-2</v>
      </c>
      <c r="D60" s="565">
        <v>2.7742577362060601E-2</v>
      </c>
      <c r="E60" s="565">
        <v>1.8293677520751901E-2</v>
      </c>
      <c r="F60" s="986">
        <v>56.5</v>
      </c>
    </row>
    <row r="61" spans="2:6" s="33" customFormat="1">
      <c r="B61" s="563" t="s">
        <v>1520</v>
      </c>
      <c r="C61" s="565">
        <v>2.2583333333333198E-2</v>
      </c>
      <c r="D61" s="565">
        <v>2.7742052459716698E-2</v>
      </c>
      <c r="E61" s="565">
        <v>1.7999999999999901E-2</v>
      </c>
      <c r="F61" s="986">
        <v>57.1</v>
      </c>
    </row>
    <row r="62" spans="2:6" s="33" customFormat="1">
      <c r="B62" s="563" t="s">
        <v>1521</v>
      </c>
      <c r="C62" s="565">
        <v>2.23E-2</v>
      </c>
      <c r="D62" s="565">
        <v>2.7568115234374999E-2</v>
      </c>
      <c r="E62" s="565">
        <v>1.8018614959716801E-2</v>
      </c>
      <c r="F62" s="986">
        <v>53.1</v>
      </c>
    </row>
    <row r="63" spans="2:6" s="33" customFormat="1">
      <c r="B63" s="563" t="s">
        <v>1522</v>
      </c>
      <c r="C63" s="565">
        <v>2.1846666666666702E-2</v>
      </c>
      <c r="D63" s="565">
        <v>2.7576881917317699E-2</v>
      </c>
      <c r="E63" s="565">
        <v>1.6962229467347999E-2</v>
      </c>
      <c r="F63" s="986">
        <v>50.6</v>
      </c>
    </row>
    <row r="64" spans="2:6" s="33" customFormat="1">
      <c r="B64" s="563" t="s">
        <v>1523</v>
      </c>
      <c r="C64" s="565">
        <v>2.3152123931236501E-2</v>
      </c>
      <c r="D64" s="565">
        <v>2.7577005004882801E-2</v>
      </c>
      <c r="E64" s="565">
        <v>1.6967545767002701E-2</v>
      </c>
      <c r="F64" s="986">
        <v>51</v>
      </c>
    </row>
    <row r="65" spans="2:6" s="33" customFormat="1">
      <c r="B65" s="563" t="s">
        <v>1524</v>
      </c>
      <c r="C65" s="565">
        <v>2.1975000000000001E-2</v>
      </c>
      <c r="D65" s="565">
        <v>2.7514632415771501E-2</v>
      </c>
      <c r="E65" s="565">
        <v>1.74675426483154E-2</v>
      </c>
      <c r="F65" s="986">
        <v>51</v>
      </c>
    </row>
    <row r="66" spans="2:6" s="33" customFormat="1">
      <c r="B66" s="563" t="s">
        <v>1525</v>
      </c>
      <c r="C66" s="565">
        <v>2.1874999999999999E-2</v>
      </c>
      <c r="D66" s="565">
        <v>2.8009808349609401E-2</v>
      </c>
      <c r="E66" s="565">
        <v>1.69603464880555E-2</v>
      </c>
      <c r="F66" s="986">
        <v>52</v>
      </c>
    </row>
    <row r="67" spans="2:6" s="33" customFormat="1">
      <c r="B67" s="563" t="s">
        <v>1526</v>
      </c>
      <c r="C67" s="565">
        <v>2.2399999999999899E-2</v>
      </c>
      <c r="D67" s="565">
        <v>2.74134872436523E-2</v>
      </c>
      <c r="E67" s="565">
        <v>1.7165949665093699E-2</v>
      </c>
      <c r="F67" s="986">
        <v>52</v>
      </c>
    </row>
    <row r="68" spans="2:6" s="33" customFormat="1">
      <c r="B68" s="563" t="s">
        <v>1527</v>
      </c>
      <c r="C68" s="565">
        <v>2.23E-2</v>
      </c>
      <c r="D68" s="565">
        <v>2.7509328206380201E-2</v>
      </c>
      <c r="E68" s="565">
        <v>1.70351829329774E-2</v>
      </c>
      <c r="F68" s="986">
        <v>52</v>
      </c>
    </row>
    <row r="69" spans="2:6" s="33" customFormat="1">
      <c r="B69" s="563" t="s">
        <v>1528</v>
      </c>
      <c r="C69" s="565">
        <v>2.2450000000000001E-2</v>
      </c>
      <c r="D69" s="565">
        <v>2.73901153564453E-2</v>
      </c>
      <c r="E69" s="565">
        <v>1.7121134857728201E-2</v>
      </c>
      <c r="F69" s="986">
        <v>52</v>
      </c>
    </row>
    <row r="70" spans="2:6" s="33" customFormat="1">
      <c r="B70" s="563" t="s">
        <v>1529</v>
      </c>
      <c r="C70" s="565">
        <v>2.2516666666666699E-2</v>
      </c>
      <c r="D70" s="565">
        <v>2.75137428283691E-2</v>
      </c>
      <c r="E70" s="565">
        <v>1.71216744287764E-2</v>
      </c>
      <c r="F70" s="986">
        <v>52</v>
      </c>
    </row>
    <row r="71" spans="2:6" s="33" customFormat="1">
      <c r="B71" s="563" t="s">
        <v>1530</v>
      </c>
      <c r="C71" s="565">
        <v>2.2516666666666699E-2</v>
      </c>
      <c r="D71" s="565">
        <v>2.8009426879882698E-2</v>
      </c>
      <c r="E71" s="565">
        <v>1.7077878466796901E-2</v>
      </c>
      <c r="F71" s="986">
        <v>52</v>
      </c>
    </row>
    <row r="72" spans="2:6" s="33" customFormat="1">
      <c r="B72" s="563" t="s">
        <v>1531</v>
      </c>
      <c r="C72" s="565">
        <v>2.2466666666666701E-2</v>
      </c>
      <c r="D72" s="565">
        <v>2.80092900594076E-2</v>
      </c>
      <c r="E72" s="565">
        <v>1.7063187275390499E-2</v>
      </c>
      <c r="F72" s="986">
        <v>52</v>
      </c>
    </row>
    <row r="73" spans="2:6" s="33" customFormat="1">
      <c r="B73" s="563" t="s">
        <v>1532</v>
      </c>
      <c r="C73" s="565">
        <v>2.2499999999999999E-2</v>
      </c>
      <c r="D73" s="565">
        <v>2.80092900594076E-2</v>
      </c>
      <c r="E73" s="565">
        <v>1.75166500091553E-2</v>
      </c>
      <c r="F73" s="986">
        <v>52</v>
      </c>
    </row>
    <row r="74" spans="2:6" s="33" customFormat="1">
      <c r="B74" s="563" t="s">
        <v>1533</v>
      </c>
      <c r="C74" s="565">
        <v>2.2499999999999999E-2</v>
      </c>
      <c r="D74" s="565">
        <v>2.80092900594076E-2</v>
      </c>
      <c r="E74" s="565">
        <v>1.75166500091553E-2</v>
      </c>
      <c r="F74" s="986">
        <v>52</v>
      </c>
    </row>
    <row r="75" spans="2:6" s="33" customFormat="1">
      <c r="B75" s="563" t="s">
        <v>1534</v>
      </c>
      <c r="C75" s="565">
        <v>2.2499999999999999E-2</v>
      </c>
      <c r="D75" s="565">
        <v>2.80138000488281E-2</v>
      </c>
      <c r="E75" s="565">
        <v>1.75166500091553E-2</v>
      </c>
      <c r="F75" s="986">
        <v>52</v>
      </c>
    </row>
    <row r="76" spans="2:6" s="33" customFormat="1">
      <c r="B76" s="563" t="s">
        <v>1535</v>
      </c>
      <c r="C76" s="565">
        <v>2.2637798573975E-2</v>
      </c>
      <c r="D76" s="565">
        <v>2.7776041666666699E-2</v>
      </c>
      <c r="E76" s="565">
        <v>1.7193619639300099E-2</v>
      </c>
      <c r="F76" s="986">
        <v>49.7</v>
      </c>
    </row>
    <row r="77" spans="2:6" s="33" customFormat="1">
      <c r="B77" s="563" t="s">
        <v>1536</v>
      </c>
      <c r="C77" s="565">
        <v>2.283E-2</v>
      </c>
      <c r="D77" s="565">
        <v>2.77884826660156E-2</v>
      </c>
      <c r="E77" s="565">
        <v>1.7491768259122301E-2</v>
      </c>
      <c r="F77" s="986">
        <v>49.7</v>
      </c>
    </row>
    <row r="78" spans="2:6" s="33" customFormat="1">
      <c r="B78" s="563" t="s">
        <v>1537</v>
      </c>
      <c r="C78" s="565">
        <v>2.2665586452762902E-2</v>
      </c>
      <c r="D78" s="565">
        <v>2.7787327575683599E-2</v>
      </c>
      <c r="E78" s="565">
        <v>1.71801129939201E-2</v>
      </c>
      <c r="F78" s="986">
        <v>49.7</v>
      </c>
    </row>
    <row r="79" spans="2:6" s="33" customFormat="1">
      <c r="B79" s="563" t="s">
        <v>1538</v>
      </c>
      <c r="C79" s="565">
        <v>2.2696666666666698E-2</v>
      </c>
      <c r="D79" s="565">
        <v>2.7788400268554701E-2</v>
      </c>
      <c r="E79" s="565">
        <v>1.6696760039062501E-2</v>
      </c>
      <c r="F79" s="986">
        <v>49.7</v>
      </c>
    </row>
    <row r="80" spans="2:6" s="33" customFormat="1">
      <c r="B80" s="563" t="s">
        <v>1539</v>
      </c>
      <c r="C80" s="565">
        <v>2.27466666666667E-2</v>
      </c>
      <c r="D80" s="565">
        <v>2.68380271911621E-2</v>
      </c>
      <c r="E80" s="565">
        <v>1.7291545104980498E-2</v>
      </c>
      <c r="F80" s="986">
        <v>49.7</v>
      </c>
    </row>
    <row r="81" spans="2:6" s="33" customFormat="1">
      <c r="B81" s="563" t="s">
        <v>1540</v>
      </c>
      <c r="C81" s="565">
        <v>2.2052499999999999E-2</v>
      </c>
      <c r="D81" s="565">
        <v>2.6536932373046902E-2</v>
      </c>
      <c r="E81" s="565">
        <v>1.70164901733399E-2</v>
      </c>
      <c r="F81" s="986">
        <v>47.5</v>
      </c>
    </row>
    <row r="82" spans="2:6" s="33" customFormat="1">
      <c r="B82" s="563" t="s">
        <v>1541</v>
      </c>
      <c r="C82" s="565">
        <v>2.2027499999999998E-2</v>
      </c>
      <c r="D82" s="565">
        <v>2.7236542510986301E-2</v>
      </c>
      <c r="E82" s="565">
        <v>1.6334863896484399E-2</v>
      </c>
      <c r="F82" s="986">
        <v>47.5</v>
      </c>
    </row>
    <row r="83" spans="2:6" s="33" customFormat="1">
      <c r="B83" s="563" t="s">
        <v>1542</v>
      </c>
      <c r="C83" s="565">
        <v>2.2137500000000001E-2</v>
      </c>
      <c r="D83" s="565">
        <v>2.68121147155762E-2</v>
      </c>
      <c r="E83" s="565">
        <v>1.6334065625000001E-2</v>
      </c>
      <c r="F83" s="986">
        <v>47.5</v>
      </c>
    </row>
    <row r="84" spans="2:6" s="33" customFormat="1">
      <c r="B84" s="563" t="s">
        <v>1543</v>
      </c>
      <c r="C84" s="565">
        <v>2.2073333333333299E-2</v>
      </c>
      <c r="D84" s="565">
        <v>2.69E-2</v>
      </c>
      <c r="E84" s="565">
        <v>1.59788063720703E-2</v>
      </c>
      <c r="F84" s="986">
        <v>50.1</v>
      </c>
    </row>
    <row r="85" spans="2:6" s="33" customFormat="1">
      <c r="B85" s="563" t="s">
        <v>1544</v>
      </c>
      <c r="C85" s="565">
        <v>2.2009999999999901E-2</v>
      </c>
      <c r="D85" s="565">
        <v>2.67333333333333E-2</v>
      </c>
      <c r="E85" s="565">
        <v>1.5888369558105499E-2</v>
      </c>
      <c r="F85" s="986">
        <v>47.5</v>
      </c>
    </row>
    <row r="86" spans="2:6" s="33" customFormat="1">
      <c r="B86" s="563" t="s">
        <v>1545</v>
      </c>
      <c r="C86" s="565">
        <v>2.1537500000000001E-2</v>
      </c>
      <c r="D86" s="565">
        <v>2.7066666666666701E-2</v>
      </c>
      <c r="E86" s="565">
        <v>1.62369081328901E-2</v>
      </c>
      <c r="F86" s="986">
        <v>47.5</v>
      </c>
    </row>
    <row r="87" spans="2:6" s="33" customFormat="1">
      <c r="B87" s="563" t="s">
        <v>1546</v>
      </c>
      <c r="C87" s="565">
        <v>2.1586666666666601E-2</v>
      </c>
      <c r="D87" s="565">
        <v>2.7458943176269499E-2</v>
      </c>
      <c r="E87" s="565">
        <v>1.63653233295348E-2</v>
      </c>
      <c r="F87" s="986">
        <v>47.5</v>
      </c>
    </row>
    <row r="88" spans="2:6" s="33" customFormat="1">
      <c r="B88" s="563" t="s">
        <v>1547</v>
      </c>
      <c r="C88" s="565">
        <v>2.1686666666666701E-2</v>
      </c>
      <c r="D88" s="565">
        <v>2.7964119720459001E-2</v>
      </c>
      <c r="E88" s="565">
        <v>1.62191064549085E-2</v>
      </c>
      <c r="F88" s="986">
        <v>47.5</v>
      </c>
    </row>
    <row r="89" spans="2:6" s="33" customFormat="1">
      <c r="B89" s="563" t="s">
        <v>1548</v>
      </c>
      <c r="C89" s="565">
        <v>2.189E-2</v>
      </c>
      <c r="D89" s="565">
        <v>2.7964119720459001E-2</v>
      </c>
      <c r="E89" s="565">
        <v>1.6245282959004199E-2</v>
      </c>
      <c r="F89" s="986">
        <v>47.5</v>
      </c>
    </row>
    <row r="90" spans="2:6" s="33" customFormat="1">
      <c r="B90" s="563" t="s">
        <v>1549</v>
      </c>
      <c r="C90" s="565">
        <v>2.2176666666666699E-2</v>
      </c>
      <c r="D90" s="565">
        <v>2.80264831542969E-2</v>
      </c>
      <c r="E90" s="565">
        <v>1.6190146367203301E-2</v>
      </c>
      <c r="F90" s="986">
        <v>47.5</v>
      </c>
    </row>
    <row r="91" spans="2:6" s="33" customFormat="1">
      <c r="B91" s="563" t="s">
        <v>1550</v>
      </c>
      <c r="C91" s="565">
        <v>2.2550000000000001E-2</v>
      </c>
      <c r="D91" s="565">
        <v>2.87156425476074E-2</v>
      </c>
      <c r="E91" s="565">
        <v>1.6283211433125201E-2</v>
      </c>
      <c r="F91" s="986">
        <v>47.4</v>
      </c>
    </row>
    <row r="92" spans="2:6" s="33" customFormat="1">
      <c r="B92" s="563" t="s">
        <v>1551</v>
      </c>
      <c r="C92" s="565">
        <v>2.25666666666667E-2</v>
      </c>
      <c r="D92" s="565">
        <v>2.8889822387695299E-2</v>
      </c>
      <c r="E92" s="565">
        <v>1.6024663955078101E-2</v>
      </c>
      <c r="F92" s="986">
        <v>46.5</v>
      </c>
    </row>
    <row r="93" spans="2:6" s="33" customFormat="1">
      <c r="B93" s="563" t="s">
        <v>1552</v>
      </c>
      <c r="C93" s="565">
        <v>2.2679999999999999E-2</v>
      </c>
      <c r="D93" s="565">
        <v>2.8789822387695299E-2</v>
      </c>
      <c r="E93" s="565">
        <v>1.5999523007812499E-2</v>
      </c>
      <c r="F93" s="986">
        <v>46.5</v>
      </c>
    </row>
    <row r="94" spans="2:6" s="33" customFormat="1">
      <c r="B94" s="563" t="s">
        <v>1553</v>
      </c>
      <c r="C94" s="565">
        <v>2.2425E-2</v>
      </c>
      <c r="D94" s="565">
        <v>2.8789822387695299E-2</v>
      </c>
      <c r="E94" s="565">
        <v>1.60232030078125E-2</v>
      </c>
      <c r="F94" s="986">
        <v>46.5</v>
      </c>
    </row>
    <row r="95" spans="2:6" s="33" customFormat="1">
      <c r="B95" s="563" t="s">
        <v>1554</v>
      </c>
      <c r="C95" s="565">
        <v>2.2425E-2</v>
      </c>
      <c r="D95" s="565">
        <v>2.8233333333333301E-2</v>
      </c>
      <c r="E95" s="565">
        <v>1.60232030078125E-2</v>
      </c>
      <c r="F95" s="986">
        <v>46.5</v>
      </c>
    </row>
    <row r="96" spans="2:6" s="33" customFormat="1">
      <c r="B96" s="563" t="s">
        <v>1555</v>
      </c>
      <c r="C96" s="565">
        <v>2.2766666666666699E-2</v>
      </c>
      <c r="D96" s="565">
        <v>2.9262760162353501E-2</v>
      </c>
      <c r="E96" s="565">
        <v>1.685E-2</v>
      </c>
      <c r="F96" s="986">
        <v>42.7</v>
      </c>
    </row>
    <row r="97" spans="2:6" s="33" customFormat="1">
      <c r="B97" s="563" t="s">
        <v>1556</v>
      </c>
      <c r="C97" s="565">
        <v>2.3033333333333302E-2</v>
      </c>
      <c r="D97" s="565">
        <v>2.90380851745606E-2</v>
      </c>
      <c r="E97" s="565">
        <v>1.6170075622558601E-2</v>
      </c>
      <c r="F97" s="986">
        <v>40.700000000000003</v>
      </c>
    </row>
    <row r="98" spans="2:6" s="33" customFormat="1">
      <c r="B98" s="563" t="s">
        <v>1557</v>
      </c>
      <c r="C98" s="565">
        <v>2.3266666666666599E-2</v>
      </c>
      <c r="D98" s="565">
        <v>2.9613569641113301E-2</v>
      </c>
      <c r="E98" s="565">
        <v>1.6280120117187501E-2</v>
      </c>
      <c r="F98" s="986">
        <v>40.700000000000003</v>
      </c>
    </row>
    <row r="99" spans="2:6" s="33" customFormat="1">
      <c r="B99" s="563" t="s">
        <v>1558</v>
      </c>
      <c r="C99" s="565">
        <v>2.35833333333333E-2</v>
      </c>
      <c r="D99" s="565">
        <v>2.97633827209473E-2</v>
      </c>
      <c r="E99" s="565">
        <v>1.6829E-2</v>
      </c>
      <c r="F99" s="986">
        <v>36.6</v>
      </c>
    </row>
    <row r="100" spans="2:6" s="33" customFormat="1">
      <c r="B100" s="563" t="s">
        <v>1559</v>
      </c>
      <c r="C100" s="565">
        <v>2.35E-2</v>
      </c>
      <c r="D100" s="565">
        <v>2.9675118509928301E-2</v>
      </c>
      <c r="E100" s="565">
        <v>1.6209622285156301E-2</v>
      </c>
      <c r="F100" s="986">
        <v>36.6</v>
      </c>
    </row>
    <row r="101" spans="2:6" s="33" customFormat="1">
      <c r="B101" s="563" t="s">
        <v>1560</v>
      </c>
      <c r="C101" s="565">
        <v>2.36875E-2</v>
      </c>
      <c r="D101" s="565">
        <v>2.9812192535400399E-2</v>
      </c>
      <c r="E101" s="565">
        <v>1.6584513548670601E-2</v>
      </c>
      <c r="F101" s="986">
        <v>35.6</v>
      </c>
    </row>
    <row r="102" spans="2:6" s="33" customFormat="1">
      <c r="B102" s="563" t="s">
        <v>1561</v>
      </c>
      <c r="C102" s="565">
        <v>2.37666666666667E-2</v>
      </c>
      <c r="D102" s="565">
        <v>2.94118927001953E-2</v>
      </c>
      <c r="E102" s="565">
        <v>1.6367784027186302E-2</v>
      </c>
      <c r="F102" s="986">
        <v>35.6</v>
      </c>
    </row>
    <row r="103" spans="2:6" s="33" customFormat="1">
      <c r="B103" s="563" t="s">
        <v>1562</v>
      </c>
      <c r="C103" s="565">
        <v>2.3788770053475902E-2</v>
      </c>
      <c r="D103" s="565">
        <v>2.9313102722168E-2</v>
      </c>
      <c r="E103" s="565">
        <v>1.5975743896484401E-2</v>
      </c>
      <c r="F103" s="986">
        <v>35.6</v>
      </c>
    </row>
    <row r="104" spans="2:6" s="33" customFormat="1">
      <c r="B104" s="563" t="s">
        <v>1563</v>
      </c>
      <c r="C104" s="565">
        <v>2.3815436720142601E-2</v>
      </c>
      <c r="D104" s="565">
        <v>2.8860713195800799E-2</v>
      </c>
      <c r="E104" s="565">
        <v>1.61258986400418E-2</v>
      </c>
      <c r="F104" s="986">
        <v>35.6</v>
      </c>
    </row>
    <row r="105" spans="2:6" s="33" customFormat="1">
      <c r="B105" s="563" t="s">
        <v>1565</v>
      </c>
      <c r="C105" s="565">
        <v>2.3099999999999999E-2</v>
      </c>
      <c r="D105" s="565">
        <v>2.8792150115966801E-2</v>
      </c>
      <c r="E105" s="565">
        <v>1.59497729163759E-2</v>
      </c>
      <c r="F105" s="986">
        <v>35</v>
      </c>
    </row>
    <row r="106" spans="2:6" s="33" customFormat="1">
      <c r="B106" s="563" t="s">
        <v>1564</v>
      </c>
      <c r="C106" s="565">
        <v>2.2866666666666601E-2</v>
      </c>
      <c r="D106" s="565">
        <v>2.88409599304199E-2</v>
      </c>
      <c r="E106" s="565">
        <v>1.5759093823198799E-2</v>
      </c>
      <c r="F106" s="986">
        <v>35</v>
      </c>
    </row>
    <row r="107" spans="2:6" s="33" customFormat="1">
      <c r="B107" s="563" t="s">
        <v>1566</v>
      </c>
      <c r="C107" s="565">
        <v>2.28166666666667E-2</v>
      </c>
      <c r="D107" s="565">
        <v>2.9391712188720699E-2</v>
      </c>
      <c r="E107" s="565">
        <v>1.5372220569645999E-2</v>
      </c>
      <c r="F107" s="986">
        <v>35</v>
      </c>
    </row>
    <row r="108" spans="2:6" s="33" customFormat="1">
      <c r="B108" s="563" t="s">
        <v>1567</v>
      </c>
      <c r="C108" s="565">
        <v>2.3133333333333301E-2</v>
      </c>
      <c r="D108" s="565">
        <v>2.9442665100097701E-2</v>
      </c>
      <c r="E108" s="565">
        <v>1.51899443137556E-2</v>
      </c>
      <c r="F108" s="986">
        <v>35</v>
      </c>
    </row>
    <row r="109" spans="2:6" s="33" customFormat="1">
      <c r="B109" s="563" t="s">
        <v>1568</v>
      </c>
      <c r="C109" s="565">
        <v>2.3E-2</v>
      </c>
      <c r="D109" s="565">
        <v>2.9442665100097701E-2</v>
      </c>
      <c r="E109" s="565">
        <v>1.52831284088008E-2</v>
      </c>
      <c r="F109" s="986">
        <v>35</v>
      </c>
    </row>
    <row r="110" spans="2:6" s="33" customFormat="1">
      <c r="B110" s="563" t="s">
        <v>1569</v>
      </c>
      <c r="C110" s="565">
        <v>2.3E-2</v>
      </c>
      <c r="D110" s="565">
        <v>2.9441382598876999E-2</v>
      </c>
      <c r="E110" s="565">
        <v>1.52831284088008E-2</v>
      </c>
      <c r="F110" s="986">
        <v>35</v>
      </c>
    </row>
    <row r="111" spans="2:6" s="33" customFormat="1">
      <c r="B111" s="563" t="s">
        <v>1570</v>
      </c>
      <c r="C111" s="565">
        <v>2.29E-2</v>
      </c>
      <c r="D111" s="565">
        <v>2.99917724609375E-2</v>
      </c>
      <c r="E111" s="565">
        <v>1.5247716313347599E-2</v>
      </c>
      <c r="F111" s="986">
        <v>35</v>
      </c>
    </row>
    <row r="112" spans="2:6" s="33" customFormat="1">
      <c r="B112" s="563" t="s">
        <v>1571</v>
      </c>
      <c r="C112" s="565">
        <v>2.2995614035087701E-2</v>
      </c>
      <c r="D112" s="565">
        <v>2.9791072845459E-2</v>
      </c>
      <c r="E112" s="565">
        <v>1.55E-2</v>
      </c>
      <c r="F112" s="986">
        <v>35</v>
      </c>
    </row>
    <row r="113" spans="2:6" s="33" customFormat="1">
      <c r="B113" s="563" t="s">
        <v>1572</v>
      </c>
      <c r="C113" s="565">
        <v>2.2950000000000002E-2</v>
      </c>
      <c r="D113" s="565">
        <v>2.95172225952148E-2</v>
      </c>
      <c r="E113" s="565">
        <v>1.51002482947284E-2</v>
      </c>
      <c r="F113" s="986">
        <v>35</v>
      </c>
    </row>
    <row r="114" spans="2:6" s="33" customFormat="1">
      <c r="B114" s="563" t="s">
        <v>1573</v>
      </c>
      <c r="C114" s="565">
        <v>2.2433333333333302E-2</v>
      </c>
      <c r="D114" s="565">
        <v>2.90179496765137E-2</v>
      </c>
      <c r="E114" s="565">
        <v>1.4933991874340399E-2</v>
      </c>
      <c r="F114" s="986">
        <v>35</v>
      </c>
    </row>
    <row r="115" spans="2:6" s="33" customFormat="1">
      <c r="B115" s="563" t="s">
        <v>1574</v>
      </c>
      <c r="C115" s="565">
        <v>2.2283333333333301E-2</v>
      </c>
      <c r="D115" s="565">
        <v>3.0015660437078401E-2</v>
      </c>
      <c r="E115" s="565">
        <v>1.4590831787931101E-2</v>
      </c>
      <c r="F115" s="986">
        <v>35</v>
      </c>
    </row>
    <row r="116" spans="2:6" s="33" customFormat="1">
      <c r="B116" s="563" t="s">
        <v>1575</v>
      </c>
      <c r="C116" s="565">
        <v>2.2233333333333299E-2</v>
      </c>
      <c r="D116" s="565">
        <v>3.04514984269828E-2</v>
      </c>
      <c r="E116" s="565">
        <v>1.54699673461914E-2</v>
      </c>
      <c r="F116" s="986">
        <v>35</v>
      </c>
    </row>
    <row r="117" spans="2:6" s="33" customFormat="1">
      <c r="B117" s="563" t="s">
        <v>1576</v>
      </c>
      <c r="C117" s="565">
        <v>2.22125E-2</v>
      </c>
      <c r="D117" s="565">
        <v>3.1E-2</v>
      </c>
      <c r="E117" s="565">
        <v>1.50826395761462E-2</v>
      </c>
      <c r="F117" s="986">
        <v>36.700000000000003</v>
      </c>
    </row>
    <row r="118" spans="2:6" s="33" customFormat="1">
      <c r="B118" s="563" t="s">
        <v>1577</v>
      </c>
      <c r="C118" s="565">
        <v>2.35E-2</v>
      </c>
      <c r="D118" s="565">
        <v>3.2472872188269303E-2</v>
      </c>
      <c r="E118" s="565">
        <v>1.55010423278808E-2</v>
      </c>
      <c r="F118" s="986">
        <v>36.700000000000003</v>
      </c>
    </row>
    <row r="119" spans="2:6" s="33" customFormat="1">
      <c r="B119" s="563" t="s">
        <v>1578</v>
      </c>
      <c r="C119" s="565">
        <v>2.4264912280701802E-2</v>
      </c>
      <c r="D119" s="565">
        <v>3.0796923319498699E-2</v>
      </c>
      <c r="E119" s="565">
        <v>1.53790248467257E-2</v>
      </c>
      <c r="F119" s="986">
        <v>36.700000000000003</v>
      </c>
    </row>
    <row r="120" spans="2:6" s="33" customFormat="1">
      <c r="B120" s="563" t="s">
        <v>1579</v>
      </c>
      <c r="C120" s="565">
        <v>2.3199999999999998E-2</v>
      </c>
      <c r="D120" s="565">
        <v>3.08940849304199E-2</v>
      </c>
      <c r="E120" s="565">
        <v>1.5421511061039801E-2</v>
      </c>
      <c r="F120" s="986">
        <v>36.700000000000003</v>
      </c>
    </row>
    <row r="121" spans="2:6" s="33" customFormat="1">
      <c r="B121" s="563" t="s">
        <v>1580</v>
      </c>
      <c r="C121" s="565">
        <v>2.38245614035088E-2</v>
      </c>
      <c r="D121" s="565">
        <v>3.2019852447509801E-2</v>
      </c>
      <c r="E121" s="565">
        <v>1.53922933672114E-2</v>
      </c>
      <c r="F121" s="986">
        <v>36.700000000000003</v>
      </c>
    </row>
    <row r="122" spans="2:6" s="33" customFormat="1">
      <c r="B122" s="563" t="s">
        <v>1581</v>
      </c>
      <c r="C122" s="565">
        <v>2.3669298245614E-2</v>
      </c>
      <c r="D122" s="565">
        <v>3.1096503194173199E-2</v>
      </c>
      <c r="E122" s="565">
        <v>1.5785126338296099E-2</v>
      </c>
      <c r="F122" s="986">
        <v>37.6</v>
      </c>
    </row>
    <row r="123" spans="2:6" s="33" customFormat="1">
      <c r="B123" s="563" t="s">
        <v>1582</v>
      </c>
      <c r="C123" s="565">
        <v>2.2700000000000001E-2</v>
      </c>
      <c r="D123" s="565">
        <v>3.1386804877387098E-2</v>
      </c>
      <c r="E123" s="565">
        <v>1.5453628048677901E-2</v>
      </c>
      <c r="F123" s="986">
        <v>37.6</v>
      </c>
    </row>
    <row r="124" spans="2:6" s="33" customFormat="1">
      <c r="B124" s="563" t="s">
        <v>1583</v>
      </c>
      <c r="C124" s="565">
        <v>2.2266666666666601E-2</v>
      </c>
      <c r="D124" s="565">
        <v>3.1385721503363703E-2</v>
      </c>
      <c r="E124" s="565">
        <v>1.53463926219315E-2</v>
      </c>
      <c r="F124" s="986">
        <v>37.6</v>
      </c>
    </row>
    <row r="125" spans="2:6" s="33" customFormat="1">
      <c r="B125" s="563" t="s">
        <v>1584</v>
      </c>
      <c r="C125" s="565">
        <v>2.2003333333333298E-2</v>
      </c>
      <c r="D125" s="565">
        <v>3.09405569024425E-2</v>
      </c>
      <c r="E125" s="565">
        <v>1.5229988525902899E-2</v>
      </c>
      <c r="F125" s="986">
        <v>37.6</v>
      </c>
    </row>
    <row r="126" spans="2:6" s="33" customFormat="1">
      <c r="B126" s="563" t="s">
        <v>1585</v>
      </c>
      <c r="C126" s="565">
        <v>2.2491228070175302E-2</v>
      </c>
      <c r="D126" s="565">
        <v>2.97936172485351E-2</v>
      </c>
      <c r="E126" s="565">
        <v>1.52836475935845E-2</v>
      </c>
      <c r="F126" s="986">
        <v>37.6</v>
      </c>
    </row>
    <row r="127" spans="2:6" s="33" customFormat="1">
      <c r="B127" s="563" t="s">
        <v>1586</v>
      </c>
      <c r="C127" s="565">
        <v>2.18E-2</v>
      </c>
      <c r="D127" s="565">
        <v>3.0242877197265601E-2</v>
      </c>
      <c r="E127" s="565">
        <v>1.5258468273660401E-2</v>
      </c>
      <c r="F127" s="986">
        <v>36.5</v>
      </c>
    </row>
    <row r="128" spans="2:6" s="33" customFormat="1">
      <c r="B128" s="563" t="s">
        <v>1587</v>
      </c>
      <c r="C128" s="565">
        <v>2.2349999999999998E-2</v>
      </c>
      <c r="D128" s="565">
        <v>3.0012468465169299E-2</v>
      </c>
      <c r="E128" s="565">
        <v>1.55125E-2</v>
      </c>
      <c r="F128" s="986">
        <v>36.5</v>
      </c>
    </row>
    <row r="129" spans="2:6" s="33" customFormat="1">
      <c r="B129" s="563" t="s">
        <v>1588</v>
      </c>
      <c r="C129" s="565">
        <v>2.2499999999999999E-2</v>
      </c>
      <c r="D129" s="565">
        <v>3.2206608862260101E-2</v>
      </c>
      <c r="E129" s="565">
        <v>1.5506000000000001E-2</v>
      </c>
      <c r="F129" s="986">
        <v>36.4</v>
      </c>
    </row>
    <row r="130" spans="2:6" s="33" customFormat="1">
      <c r="B130" s="563" t="s">
        <v>1589</v>
      </c>
      <c r="C130" s="565">
        <v>2.3125E-2</v>
      </c>
      <c r="D130" s="565">
        <v>3.1267749786376801E-2</v>
      </c>
      <c r="E130" s="565">
        <v>1.4911871543384201E-2</v>
      </c>
      <c r="F130" s="986">
        <v>36.4</v>
      </c>
    </row>
    <row r="131" spans="2:6" s="33" customFormat="1">
      <c r="B131" s="563" t="s">
        <v>1590</v>
      </c>
      <c r="C131" s="565">
        <v>2.3316666666666701E-2</v>
      </c>
      <c r="D131" s="565">
        <v>3.2657101345930702E-2</v>
      </c>
      <c r="E131" s="565">
        <v>1.5377199990611001E-2</v>
      </c>
      <c r="F131" s="986">
        <v>36.4</v>
      </c>
    </row>
    <row r="132" spans="2:6" s="33" customFormat="1">
      <c r="B132" s="563" t="s">
        <v>1591</v>
      </c>
      <c r="C132" s="565">
        <v>2.3716666666666601E-2</v>
      </c>
      <c r="D132" s="565">
        <v>3.1935527297056399E-2</v>
      </c>
      <c r="E132" s="565">
        <v>1.6040249141232601E-2</v>
      </c>
      <c r="F132" s="986">
        <v>36.4</v>
      </c>
    </row>
    <row r="133" spans="2:6" s="33" customFormat="1">
      <c r="B133" s="563" t="s">
        <v>1592</v>
      </c>
      <c r="C133" s="565">
        <v>2.3E-2</v>
      </c>
      <c r="D133" s="565">
        <v>3.1495683288574203E-2</v>
      </c>
      <c r="E133" s="565">
        <v>1.5581657299656999E-2</v>
      </c>
      <c r="F133" s="986">
        <v>36.4</v>
      </c>
    </row>
    <row r="134" spans="2:6" s="33" customFormat="1">
      <c r="B134" s="563" t="s">
        <v>1593</v>
      </c>
      <c r="C134" s="565">
        <v>2.32333333333333E-2</v>
      </c>
      <c r="D134" s="565">
        <v>3.15E-2</v>
      </c>
      <c r="E134" s="565">
        <v>1.6192009613260502E-2</v>
      </c>
      <c r="F134" s="986">
        <v>36.4</v>
      </c>
    </row>
    <row r="135" spans="2:6" s="33" customFormat="1">
      <c r="B135" s="563" t="s">
        <v>1594</v>
      </c>
      <c r="C135" s="565">
        <v>2.33333333333333E-2</v>
      </c>
      <c r="D135" s="565">
        <v>3.2353759648891103E-2</v>
      </c>
      <c r="E135" s="565">
        <v>1.6486055032898399E-2</v>
      </c>
      <c r="F135" s="986">
        <v>39.5</v>
      </c>
    </row>
    <row r="136" spans="2:6" s="33" customFormat="1">
      <c r="B136" s="563" t="s">
        <v>1595</v>
      </c>
      <c r="C136" s="565">
        <v>2.3664912280701798E-2</v>
      </c>
      <c r="D136" s="565">
        <v>3.2353348170212702E-2</v>
      </c>
      <c r="E136" s="565">
        <v>1.6331369344195299E-2</v>
      </c>
      <c r="F136" s="986">
        <v>39.5</v>
      </c>
    </row>
    <row r="137" spans="2:6" s="33" customFormat="1">
      <c r="B137" s="563" t="s">
        <v>1596</v>
      </c>
      <c r="C137" s="565">
        <v>2.3528947368421101E-2</v>
      </c>
      <c r="D137" s="565">
        <v>3.25191466117817E-2</v>
      </c>
      <c r="E137" s="565">
        <v>1.61605577470816E-2</v>
      </c>
      <c r="F137" s="986">
        <v>39.5</v>
      </c>
    </row>
    <row r="138" spans="2:6" s="33" customFormat="1">
      <c r="B138" s="563" t="s">
        <v>1597</v>
      </c>
      <c r="C138" s="565">
        <v>2.3526315789473701E-2</v>
      </c>
      <c r="D138" s="565">
        <v>3.2753526698044703E-2</v>
      </c>
      <c r="E138" s="565">
        <v>1.6156707822641399E-2</v>
      </c>
      <c r="F138" s="986">
        <v>39.5</v>
      </c>
    </row>
    <row r="139" spans="2:6" s="33" customFormat="1">
      <c r="B139" s="563" t="s">
        <v>1598</v>
      </c>
      <c r="C139" s="565">
        <v>2.3807894736842101E-2</v>
      </c>
      <c r="D139" s="565">
        <v>3.19688125610351E-2</v>
      </c>
      <c r="E139" s="565">
        <v>1.6163313818116101E-2</v>
      </c>
      <c r="F139" s="986">
        <v>39.5</v>
      </c>
    </row>
    <row r="140" spans="2:6" s="33" customFormat="1">
      <c r="B140" s="563" t="s">
        <v>1599</v>
      </c>
      <c r="C140" s="565">
        <v>2.38701754385965E-2</v>
      </c>
      <c r="D140" s="565">
        <v>3.3018350219726503E-2</v>
      </c>
      <c r="E140" s="565">
        <v>1.5561892957604399E-2</v>
      </c>
      <c r="F140" s="986">
        <v>38.5</v>
      </c>
    </row>
    <row r="141" spans="2:6" s="33" customFormat="1">
      <c r="B141" s="563" t="s">
        <v>1600</v>
      </c>
      <c r="C141" s="565">
        <v>2.4358771929824601E-2</v>
      </c>
      <c r="D141" s="565">
        <v>3.38286117553711E-2</v>
      </c>
      <c r="E141" s="565">
        <v>1.6776652563778201E-2</v>
      </c>
      <c r="F141" s="986">
        <v>40.5</v>
      </c>
    </row>
    <row r="142" spans="2:6" s="33" customFormat="1">
      <c r="B142" s="563" t="s">
        <v>1601</v>
      </c>
      <c r="C142" s="565">
        <v>2.495E-2</v>
      </c>
      <c r="D142" s="565">
        <v>3.4875260302712E-2</v>
      </c>
      <c r="E142" s="565">
        <v>1.6100279902265102E-2</v>
      </c>
      <c r="F142" s="986">
        <v>41.5</v>
      </c>
    </row>
    <row r="143" spans="2:6" s="33" customFormat="1">
      <c r="B143" s="563" t="s">
        <v>1602</v>
      </c>
      <c r="C143" s="565">
        <v>2.495E-2</v>
      </c>
      <c r="D143" s="565">
        <v>3.3779071553548201E-2</v>
      </c>
      <c r="E143" s="565">
        <v>1.6397392477398801E-2</v>
      </c>
      <c r="F143" s="986">
        <v>41.5</v>
      </c>
    </row>
    <row r="144" spans="2:6" s="33" customFormat="1">
      <c r="B144" s="563" t="s">
        <v>1603</v>
      </c>
      <c r="C144" s="565">
        <v>2.4971601200268399E-2</v>
      </c>
      <c r="D144" s="565">
        <v>3.4012519836425802E-2</v>
      </c>
      <c r="E144" s="565">
        <v>1.6430200266431001E-2</v>
      </c>
      <c r="F144" s="986">
        <v>41.5</v>
      </c>
    </row>
    <row r="145" spans="2:6" s="33" customFormat="1">
      <c r="B145" s="563" t="s">
        <v>1614</v>
      </c>
      <c r="C145" s="565">
        <v>2.4931320290480299E-2</v>
      </c>
      <c r="D145" s="565">
        <v>3.5517847442626801E-2</v>
      </c>
      <c r="E145" s="565">
        <v>1.72701820925307E-2</v>
      </c>
      <c r="F145" s="986">
        <v>41.5</v>
      </c>
    </row>
    <row r="146" spans="2:6" s="33" customFormat="1">
      <c r="B146" s="563" t="s">
        <v>1615</v>
      </c>
      <c r="C146" s="565">
        <v>2.5971323157894698E-2</v>
      </c>
      <c r="D146" s="565">
        <v>3.60279200236003E-2</v>
      </c>
      <c r="E146" s="565">
        <v>1.6599316974636999E-2</v>
      </c>
      <c r="F146" s="986">
        <v>41.5</v>
      </c>
    </row>
    <row r="147" spans="2:6" s="33" customFormat="1">
      <c r="B147" s="563" t="s">
        <v>1616</v>
      </c>
      <c r="C147" s="565">
        <v>2.66464512280702E-2</v>
      </c>
      <c r="D147" s="565">
        <v>3.6390652465820301E-2</v>
      </c>
      <c r="E147" s="565">
        <v>1.68183341672434E-2</v>
      </c>
      <c r="F147" s="986">
        <v>44.5</v>
      </c>
    </row>
    <row r="148" spans="2:6" s="33" customFormat="1">
      <c r="B148" s="563" t="s">
        <v>1617</v>
      </c>
      <c r="C148" s="565">
        <v>2.5950000000000001E-2</v>
      </c>
      <c r="D148" s="565">
        <v>3.8938753057872401E-2</v>
      </c>
      <c r="E148" s="565">
        <v>1.58617018995654E-2</v>
      </c>
      <c r="F148" s="986">
        <v>43</v>
      </c>
    </row>
    <row r="149" spans="2:6" s="33" customFormat="1">
      <c r="B149" s="563" t="s">
        <v>1618</v>
      </c>
      <c r="C149" s="565">
        <v>2.7623986666666701E-2</v>
      </c>
      <c r="D149" s="565">
        <v>3.9969813562612103E-2</v>
      </c>
      <c r="E149" s="565">
        <v>1.63263243689609E-2</v>
      </c>
      <c r="F149" s="986">
        <v>48</v>
      </c>
    </row>
    <row r="150" spans="2:6" s="33" customFormat="1">
      <c r="B150" s="563" t="s">
        <v>1619</v>
      </c>
      <c r="C150" s="565">
        <v>2.8025000000000001E-2</v>
      </c>
      <c r="D150" s="565">
        <v>4.0050000000000002E-2</v>
      </c>
      <c r="E150" s="565">
        <v>1.6673394794299998E-2</v>
      </c>
      <c r="F150" s="986">
        <v>50.5</v>
      </c>
    </row>
    <row r="151" spans="2:6" s="33" customFormat="1">
      <c r="B151" s="563" t="s">
        <v>1620</v>
      </c>
      <c r="C151" s="565">
        <v>3.0432043559102701E-2</v>
      </c>
      <c r="D151" s="565">
        <v>4.1244709777831998E-2</v>
      </c>
      <c r="E151" s="565">
        <v>1.7365344865146001E-2</v>
      </c>
      <c r="F151" s="986">
        <v>50.5</v>
      </c>
    </row>
    <row r="152" spans="2:6" s="33" customFormat="1">
      <c r="B152" s="563" t="s">
        <v>1621</v>
      </c>
      <c r="C152" s="565">
        <v>3.0604313666954298E-2</v>
      </c>
      <c r="D152" s="565">
        <v>4.3843908182779903E-2</v>
      </c>
      <c r="E152" s="565">
        <v>1.7679208665779499E-2</v>
      </c>
      <c r="F152" s="986">
        <v>52.5</v>
      </c>
    </row>
    <row r="153" spans="2:6" s="33" customFormat="1">
      <c r="B153" s="563" t="s">
        <v>1622</v>
      </c>
      <c r="C153" s="565">
        <v>3.2716666666666699E-2</v>
      </c>
      <c r="D153" s="565">
        <v>4.6622040072859701E-2</v>
      </c>
      <c r="E153" s="565">
        <v>1.9527889087893501E-2</v>
      </c>
      <c r="F153" s="986">
        <v>65.400000000000006</v>
      </c>
    </row>
    <row r="154" spans="2:6" s="33" customFormat="1">
      <c r="B154" s="563" t="s">
        <v>1623</v>
      </c>
      <c r="C154" s="565">
        <v>3.2325E-2</v>
      </c>
      <c r="D154" s="565">
        <v>4.7013580322265602E-2</v>
      </c>
      <c r="E154" s="565">
        <v>1.9501248275470999E-2</v>
      </c>
      <c r="F154" s="986">
        <v>71.3</v>
      </c>
    </row>
    <row r="155" spans="2:6" s="33" customFormat="1">
      <c r="B155" s="563" t="s">
        <v>1624</v>
      </c>
      <c r="C155" s="565">
        <v>3.56057467893778E-2</v>
      </c>
      <c r="D155" s="565">
        <v>4.7092008463541703E-2</v>
      </c>
      <c r="E155" s="565">
        <v>1.99060237328509E-2</v>
      </c>
      <c r="F155" s="986">
        <v>78.900000000000006</v>
      </c>
    </row>
    <row r="156" spans="2:6" s="33" customFormat="1">
      <c r="B156" s="563" t="s">
        <v>1625</v>
      </c>
      <c r="C156" s="565">
        <v>3.5900000000000001E-2</v>
      </c>
      <c r="D156" s="565">
        <v>5.2171551663758302E-2</v>
      </c>
      <c r="E156" s="565">
        <v>2.0422898518585E-2</v>
      </c>
      <c r="F156" s="986">
        <v>73.900000000000006</v>
      </c>
    </row>
    <row r="157" spans="2:6" s="33" customFormat="1">
      <c r="B157" s="563" t="s">
        <v>1626</v>
      </c>
      <c r="C157" s="565">
        <v>3.6216666666666703E-2</v>
      </c>
      <c r="D157" s="565">
        <v>5.1012092590332E-2</v>
      </c>
      <c r="E157" s="565">
        <v>2.0818729169428202E-2</v>
      </c>
      <c r="F157" s="986">
        <v>82.9</v>
      </c>
    </row>
    <row r="158" spans="2:6" s="33" customFormat="1">
      <c r="B158" s="563" t="s">
        <v>1627</v>
      </c>
      <c r="C158" s="565">
        <v>4.0578408110440001E-2</v>
      </c>
      <c r="D158" s="565">
        <v>5.4051625036020699E-2</v>
      </c>
      <c r="E158" s="565">
        <v>2.1853482710102901E-2</v>
      </c>
      <c r="F158" s="986">
        <v>73.3</v>
      </c>
    </row>
    <row r="159" spans="2:6" s="33" customFormat="1">
      <c r="B159" s="563" t="s">
        <v>1628</v>
      </c>
      <c r="C159" s="565">
        <v>4.0803408110439997E-2</v>
      </c>
      <c r="D159" s="565">
        <v>5.5014169311523399E-2</v>
      </c>
      <c r="E159" s="565">
        <v>2.20210007423766E-2</v>
      </c>
      <c r="F159" s="986">
        <v>73.3</v>
      </c>
    </row>
    <row r="160" spans="2:6" s="33" customFormat="1">
      <c r="B160" s="563" t="s">
        <v>1629</v>
      </c>
      <c r="C160" s="565">
        <v>4.2786842105263199E-2</v>
      </c>
      <c r="D160" s="565">
        <v>5.5261791992187503E-2</v>
      </c>
      <c r="E160" s="565">
        <v>2.1637319721679701E-2</v>
      </c>
      <c r="F160" s="986">
        <v>79.3</v>
      </c>
    </row>
    <row r="161" spans="2:6" s="33" customFormat="1">
      <c r="B161" s="563" t="s">
        <v>1630</v>
      </c>
      <c r="C161" s="565">
        <v>4.5521929824561401E-2</v>
      </c>
      <c r="D161" s="565">
        <v>5.4002725219726502E-2</v>
      </c>
      <c r="E161" s="565">
        <v>2.3586657703706101E-2</v>
      </c>
      <c r="F161" s="986">
        <v>79.3</v>
      </c>
    </row>
    <row r="162" spans="2:6" s="33" customFormat="1">
      <c r="B162" s="563" t="s">
        <v>1631</v>
      </c>
      <c r="C162" s="565">
        <v>4.3749122807017503E-2</v>
      </c>
      <c r="D162" s="565">
        <v>5.61247604370117E-2</v>
      </c>
      <c r="E162" s="565">
        <v>2.11004046067364E-2</v>
      </c>
      <c r="F162" s="986">
        <v>68.2</v>
      </c>
    </row>
    <row r="163" spans="2:6" s="33" customFormat="1">
      <c r="B163" s="563" t="s">
        <v>1632</v>
      </c>
      <c r="C163" s="565">
        <v>4.1700000000000001E-2</v>
      </c>
      <c r="D163" s="565">
        <v>5.7251145426432302E-2</v>
      </c>
      <c r="E163" s="565">
        <v>2.14567662330068E-2</v>
      </c>
      <c r="F163" s="986">
        <v>75.2</v>
      </c>
    </row>
    <row r="164" spans="2:6" s="33" customFormat="1">
      <c r="B164" s="563" t="s">
        <v>1633</v>
      </c>
      <c r="C164" s="565">
        <v>4.5696774038922403E-2</v>
      </c>
      <c r="D164" s="565">
        <v>5.3877772521972601E-2</v>
      </c>
      <c r="E164" s="565">
        <v>2.1864681205084099E-2</v>
      </c>
      <c r="F164" s="986">
        <v>79.599999999999994</v>
      </c>
    </row>
    <row r="165" spans="2:6" s="33" customFormat="1">
      <c r="B165" s="563" t="s">
        <v>1634</v>
      </c>
      <c r="C165" s="565">
        <v>4.56801073722558E-2</v>
      </c>
      <c r="D165" s="565">
        <v>5.5834033203125001E-2</v>
      </c>
      <c r="E165" s="565">
        <v>2.1034451735968299E-2</v>
      </c>
      <c r="F165" s="986">
        <v>77.5</v>
      </c>
    </row>
    <row r="166" spans="2:6" s="33" customFormat="1">
      <c r="B166" s="563" t="s">
        <v>1635</v>
      </c>
      <c r="C166" s="565">
        <v>4.5950282810852297E-2</v>
      </c>
      <c r="D166" s="565">
        <v>5.48785598754883E-2</v>
      </c>
      <c r="E166" s="565">
        <v>2.1067430489650402E-2</v>
      </c>
      <c r="F166" s="986">
        <v>84.5</v>
      </c>
    </row>
    <row r="167" spans="2:6" s="33" customFormat="1">
      <c r="B167" s="563" t="s">
        <v>1636</v>
      </c>
      <c r="C167" s="565">
        <v>4.6246692551049802E-2</v>
      </c>
      <c r="D167" s="565">
        <v>6.2610732131707897E-2</v>
      </c>
      <c r="E167" s="565">
        <v>2.1869876816255698E-2</v>
      </c>
      <c r="F167" s="986">
        <v>89</v>
      </c>
    </row>
    <row r="168" spans="2:6" s="33" customFormat="1">
      <c r="B168" s="563" t="s">
        <v>1637</v>
      </c>
      <c r="C168" s="565">
        <v>5.0919129278113297E-2</v>
      </c>
      <c r="D168" s="565">
        <v>5.9753419494628902E-2</v>
      </c>
      <c r="E168" s="565">
        <v>2.7253232661724702E-2</v>
      </c>
      <c r="F168" s="986">
        <v>120</v>
      </c>
    </row>
    <row r="169" spans="2:6" s="33" customFormat="1">
      <c r="B169" s="563" t="s">
        <v>1638</v>
      </c>
      <c r="C169" s="565">
        <v>5.0722418751797498E-2</v>
      </c>
      <c r="D169" s="565">
        <v>5.98366251627604E-2</v>
      </c>
      <c r="E169" s="565">
        <v>2.7084572799479199E-2</v>
      </c>
      <c r="F169" s="986">
        <v>105</v>
      </c>
    </row>
    <row r="170" spans="2:6" s="33" customFormat="1">
      <c r="B170" s="563" t="s">
        <v>1639</v>
      </c>
      <c r="C170" s="565">
        <v>5.0204496213210603E-2</v>
      </c>
      <c r="D170" s="565">
        <v>5.9835581461588599E-2</v>
      </c>
      <c r="E170" s="565">
        <v>2.6541917262894999E-2</v>
      </c>
      <c r="F170" s="986">
        <v>105</v>
      </c>
    </row>
    <row r="171" spans="2:6" s="33" customFormat="1">
      <c r="B171" s="563" t="s">
        <v>1640</v>
      </c>
      <c r="C171" s="565">
        <v>5.0037829546544003E-2</v>
      </c>
      <c r="D171" s="565">
        <v>5.6491587829589802E-2</v>
      </c>
      <c r="E171" s="565">
        <v>2.7360001465649202E-2</v>
      </c>
      <c r="F171" s="986">
        <v>105</v>
      </c>
    </row>
    <row r="172" spans="2:6" s="33" customFormat="1">
      <c r="B172" s="563" t="s">
        <v>1641</v>
      </c>
      <c r="C172" s="565">
        <v>4.8072095197008897E-2</v>
      </c>
      <c r="D172" s="565">
        <v>5.6328030395507801E-2</v>
      </c>
      <c r="E172" s="565">
        <v>2.5131022219574799E-2</v>
      </c>
      <c r="F172" s="986">
        <v>88</v>
      </c>
    </row>
    <row r="173" spans="2:6" s="33" customFormat="1">
      <c r="B173" s="563" t="s">
        <v>1642</v>
      </c>
      <c r="C173" s="565">
        <v>4.7678167241875201E-2</v>
      </c>
      <c r="D173" s="565">
        <v>5.6327781168619799E-2</v>
      </c>
      <c r="E173" s="565">
        <v>2.37099804867935E-2</v>
      </c>
      <c r="F173" s="986">
        <v>88</v>
      </c>
    </row>
    <row r="174" spans="2:6" s="33" customFormat="1">
      <c r="B174" s="563" t="s">
        <v>1643</v>
      </c>
      <c r="C174" s="565">
        <v>4.7554222989166901E-2</v>
      </c>
      <c r="D174" s="565">
        <v>5.6327781168619799E-2</v>
      </c>
      <c r="E174" s="565">
        <v>2.3720856889892599E-2</v>
      </c>
      <c r="F174" s="986">
        <v>88</v>
      </c>
    </row>
    <row r="175" spans="2:6" s="33" customFormat="1">
      <c r="B175" s="563" t="s">
        <v>1644</v>
      </c>
      <c r="C175" s="565">
        <v>4.7554222989166901E-2</v>
      </c>
      <c r="D175" s="565">
        <v>5.5982223510742203E-2</v>
      </c>
      <c r="E175" s="565">
        <v>2.3720856889892599E-2</v>
      </c>
      <c r="F175" s="986">
        <v>93</v>
      </c>
    </row>
    <row r="176" spans="2:6" s="33" customFormat="1">
      <c r="B176" s="563" t="s">
        <v>1645</v>
      </c>
      <c r="C176" s="565">
        <v>4.7855100182149397E-2</v>
      </c>
      <c r="D176" s="565">
        <v>5.60922821044922E-2</v>
      </c>
      <c r="E176" s="565">
        <v>2.3846032353094401E-2</v>
      </c>
      <c r="F176" s="986">
        <v>88.5</v>
      </c>
    </row>
    <row r="177" spans="2:6" s="33" customFormat="1">
      <c r="B177" s="563" t="s">
        <v>1646</v>
      </c>
      <c r="C177" s="565">
        <v>4.7802468603202003E-2</v>
      </c>
      <c r="D177" s="565">
        <v>5.5021186828613303E-2</v>
      </c>
      <c r="E177" s="565">
        <v>2.3881261002170001E-2</v>
      </c>
      <c r="F177" s="986">
        <v>88.5</v>
      </c>
    </row>
    <row r="178" spans="2:6" s="33" customFormat="1">
      <c r="B178" s="563" t="s">
        <v>1647</v>
      </c>
      <c r="C178" s="565">
        <v>4.7834924743552901E-2</v>
      </c>
      <c r="D178" s="565">
        <v>5.4493507385253902E-2</v>
      </c>
      <c r="E178" s="565">
        <v>2.40583791875193E-2</v>
      </c>
      <c r="F178" s="986">
        <v>85.5</v>
      </c>
    </row>
    <row r="179" spans="2:6" s="33" customFormat="1">
      <c r="B179" s="563" t="s">
        <v>1648</v>
      </c>
      <c r="C179" s="565">
        <v>4.3499999999999997E-2</v>
      </c>
      <c r="D179" s="565">
        <v>5.4497541809081999E-2</v>
      </c>
      <c r="E179" s="565">
        <v>2.33686397822177E-2</v>
      </c>
      <c r="F179" s="986">
        <v>85.5</v>
      </c>
    </row>
    <row r="180" spans="2:6" s="33" customFormat="1">
      <c r="B180" s="563" t="s">
        <v>1649</v>
      </c>
      <c r="C180" s="565">
        <v>4.4598178506375201E-2</v>
      </c>
      <c r="D180" s="565">
        <v>5.2492526245117202E-2</v>
      </c>
      <c r="E180" s="565">
        <v>2.3314311806497599E-2</v>
      </c>
      <c r="F180" s="986">
        <v>85.5</v>
      </c>
    </row>
    <row r="181" spans="2:6" s="33" customFormat="1">
      <c r="B181" s="563" t="s">
        <v>1650</v>
      </c>
      <c r="C181" s="565">
        <v>4.4349362477231202E-2</v>
      </c>
      <c r="D181" s="565">
        <v>5.3187668609619099E-2</v>
      </c>
      <c r="E181" s="565">
        <v>2.3453229807107501E-2</v>
      </c>
      <c r="F181" s="986">
        <v>83.5</v>
      </c>
    </row>
    <row r="182" spans="2:6" s="33" customFormat="1">
      <c r="B182" s="563" t="s">
        <v>1651</v>
      </c>
      <c r="C182" s="565">
        <v>4.2835112884670699E-2</v>
      </c>
      <c r="D182" s="565">
        <v>5.2499999999999998E-2</v>
      </c>
      <c r="E182" s="565">
        <v>2.25342315357096E-2</v>
      </c>
      <c r="F182" s="986">
        <v>83.5</v>
      </c>
    </row>
    <row r="183" spans="2:6" s="33" customFormat="1">
      <c r="B183" s="563" t="s">
        <v>1652</v>
      </c>
      <c r="C183" s="565">
        <v>4.3828659764164501E-2</v>
      </c>
      <c r="D183" s="565">
        <v>5.4474589513559803E-2</v>
      </c>
      <c r="E183" s="565">
        <v>2.2280073672208699E-2</v>
      </c>
      <c r="F183" s="986">
        <v>83.5</v>
      </c>
    </row>
    <row r="184" spans="2:6" s="33" customFormat="1">
      <c r="B184" s="563" t="s">
        <v>1653</v>
      </c>
      <c r="C184" s="565">
        <v>4.4392694851883803E-2</v>
      </c>
      <c r="D184" s="565">
        <v>5.5089892266834598E-2</v>
      </c>
      <c r="E184" s="565">
        <v>2.26450818698898E-2</v>
      </c>
      <c r="F184" s="986">
        <v>83.5</v>
      </c>
    </row>
    <row r="185" spans="2:6" s="33" customFormat="1">
      <c r="B185" s="563" t="s">
        <v>1654</v>
      </c>
      <c r="C185" s="565">
        <v>4.1349999999999998E-2</v>
      </c>
      <c r="D185" s="565">
        <v>5.3499999999999999E-2</v>
      </c>
      <c r="E185" s="565">
        <v>2.2732397182888501E-2</v>
      </c>
      <c r="F185" s="986">
        <v>90.5</v>
      </c>
    </row>
    <row r="186" spans="2:6" s="33" customFormat="1">
      <c r="B186" s="563" t="s">
        <v>1655</v>
      </c>
      <c r="C186" s="565">
        <v>4.4500877192982499E-2</v>
      </c>
      <c r="D186" s="565">
        <v>5.1498292541503898E-2</v>
      </c>
      <c r="E186" s="565">
        <v>2.37491515858704E-2</v>
      </c>
      <c r="F186" s="986">
        <v>92</v>
      </c>
    </row>
    <row r="187" spans="2:6" s="33" customFormat="1">
      <c r="B187" s="563" t="s">
        <v>1656</v>
      </c>
      <c r="C187" s="565">
        <v>4.4213157894736801E-2</v>
      </c>
      <c r="D187" s="565">
        <v>5.0998470306396503E-2</v>
      </c>
      <c r="E187" s="565">
        <v>2.3724158466436201E-2</v>
      </c>
      <c r="F187" s="986">
        <v>91.5</v>
      </c>
    </row>
    <row r="188" spans="2:6" s="33" customFormat="1">
      <c r="B188" s="563" t="s">
        <v>1657</v>
      </c>
      <c r="C188" s="565">
        <v>4.3499122807017503E-2</v>
      </c>
      <c r="D188" s="565">
        <v>5.1665466308593699E-2</v>
      </c>
      <c r="E188" s="565">
        <v>2.2807036183143999E-2</v>
      </c>
      <c r="F188" s="986">
        <v>85</v>
      </c>
    </row>
    <row r="189" spans="2:6" s="33" customFormat="1">
      <c r="B189" s="563" t="s">
        <v>1658</v>
      </c>
      <c r="C189" s="565">
        <v>4.3187719298245601E-2</v>
      </c>
      <c r="D189" s="565">
        <v>5.1999302673339902E-2</v>
      </c>
      <c r="E189" s="565">
        <v>2.2450511037857699E-2</v>
      </c>
      <c r="F189" s="986">
        <v>85</v>
      </c>
    </row>
    <row r="190" spans="2:6" s="33" customFormat="1">
      <c r="B190" s="563" t="s">
        <v>1659</v>
      </c>
      <c r="C190" s="565">
        <v>4.3981291343111899E-2</v>
      </c>
      <c r="D190" s="565">
        <v>5.2499999999999998E-2</v>
      </c>
      <c r="E190" s="565">
        <v>2.24750984743235E-2</v>
      </c>
      <c r="F190" s="986">
        <v>85</v>
      </c>
    </row>
    <row r="191" spans="2:6" s="33" customFormat="1">
      <c r="B191" s="563" t="s">
        <v>1660</v>
      </c>
      <c r="C191" s="565">
        <v>4.38545105934234E-2</v>
      </c>
      <c r="D191" s="565">
        <v>5.2499999999999998E-2</v>
      </c>
      <c r="E191" s="565">
        <v>2.3415725965432399E-2</v>
      </c>
      <c r="F191" s="986">
        <v>85</v>
      </c>
    </row>
    <row r="192" spans="2:6" s="33" customFormat="1">
      <c r="B192" s="563" t="s">
        <v>1661</v>
      </c>
      <c r="C192" s="565">
        <v>4.19E-2</v>
      </c>
      <c r="D192" s="565">
        <v>5.5672131147541E-2</v>
      </c>
      <c r="E192" s="565">
        <v>2.25969710144809E-2</v>
      </c>
      <c r="F192" s="986">
        <v>81</v>
      </c>
    </row>
    <row r="193" spans="2:6" s="33" customFormat="1">
      <c r="B193" s="563" t="s">
        <v>1662</v>
      </c>
      <c r="C193" s="565">
        <v>4.3279843735020598E-2</v>
      </c>
      <c r="D193" s="565">
        <v>5.6703096539162098E-2</v>
      </c>
      <c r="E193" s="565">
        <v>2.3762227115986901E-2</v>
      </c>
      <c r="F193" s="986">
        <v>82.5</v>
      </c>
    </row>
    <row r="194" spans="2:6" s="33" customFormat="1">
      <c r="B194" s="563" t="s">
        <v>1663</v>
      </c>
      <c r="C194" s="565">
        <v>4.5673703384143401E-2</v>
      </c>
      <c r="D194" s="565">
        <v>5.5E-2</v>
      </c>
      <c r="E194" s="565">
        <v>2.3189734661102301E-2</v>
      </c>
      <c r="F194" s="986">
        <v>84.5</v>
      </c>
    </row>
    <row r="195" spans="2:6" s="33" customFormat="1">
      <c r="B195" s="563" t="s">
        <v>1664</v>
      </c>
      <c r="C195" s="565">
        <v>4.5372826191161002E-2</v>
      </c>
      <c r="D195" s="565">
        <v>5.6000000000000001E-2</v>
      </c>
      <c r="E195" s="565">
        <v>2.3041032791008501E-2</v>
      </c>
      <c r="F195" s="986">
        <v>85</v>
      </c>
    </row>
    <row r="196" spans="2:6" s="33" customFormat="1">
      <c r="B196" s="563" t="s">
        <v>1665</v>
      </c>
      <c r="C196" s="565">
        <v>4.6303484804908403E-2</v>
      </c>
      <c r="D196" s="565">
        <v>5.6249081420898399E-2</v>
      </c>
      <c r="E196" s="565">
        <v>2.37249767829666E-2</v>
      </c>
      <c r="F196" s="986">
        <v>88</v>
      </c>
    </row>
    <row r="197" spans="2:6" s="33" customFormat="1">
      <c r="B197" s="563" t="s">
        <v>1666</v>
      </c>
      <c r="C197" s="565">
        <v>4.5985940945259297E-2</v>
      </c>
      <c r="D197" s="565">
        <v>5.9878511228022901E-2</v>
      </c>
      <c r="E197" s="565">
        <v>2.3519585543867801E-2</v>
      </c>
      <c r="F197" s="986">
        <v>95</v>
      </c>
    </row>
    <row r="198" spans="2:6" s="33" customFormat="1">
      <c r="B198" s="563" t="s">
        <v>1667</v>
      </c>
      <c r="C198" s="565">
        <v>4.7514495254529797E-2</v>
      </c>
      <c r="D198" s="565">
        <v>6.1416013590494797E-2</v>
      </c>
      <c r="E198" s="565">
        <v>2.4979795524896702E-2</v>
      </c>
      <c r="F198" s="986">
        <v>100</v>
      </c>
    </row>
    <row r="199" spans="2:6" s="33" customFormat="1">
      <c r="B199" s="563" t="s">
        <v>1668</v>
      </c>
      <c r="C199" s="565">
        <v>5.0555267951298999E-2</v>
      </c>
      <c r="D199" s="565">
        <v>6.5874205017089904E-2</v>
      </c>
      <c r="E199" s="565">
        <v>2.7705328461878599E-2</v>
      </c>
      <c r="F199" s="986">
        <v>120</v>
      </c>
    </row>
    <row r="200" spans="2:6" s="33" customFormat="1">
      <c r="B200" s="563" t="s">
        <v>1669</v>
      </c>
      <c r="C200" s="565">
        <v>4.8050000000000002E-2</v>
      </c>
      <c r="D200" s="565">
        <v>6.6123219299316402E-2</v>
      </c>
      <c r="E200" s="565">
        <v>2.8378698145410601E-2</v>
      </c>
      <c r="F200" s="986">
        <v>133.5</v>
      </c>
    </row>
    <row r="201" spans="2:6" s="33" customFormat="1">
      <c r="B201" s="563" t="s">
        <v>1670</v>
      </c>
      <c r="C201" s="565">
        <v>4.8050000000000002E-2</v>
      </c>
      <c r="D201" s="565">
        <v>7.5628984200454899E-2</v>
      </c>
      <c r="E201" s="565">
        <v>2.8060536437205401E-2</v>
      </c>
      <c r="F201" s="986">
        <v>125</v>
      </c>
    </row>
    <row r="202" spans="2:6" s="33" customFormat="1">
      <c r="B202" s="563" t="s">
        <v>1671</v>
      </c>
      <c r="C202" s="565">
        <v>6.17419566676254E-2</v>
      </c>
      <c r="D202" s="565">
        <v>7.4831550089518195E-2</v>
      </c>
      <c r="E202" s="565">
        <v>3.3040664542859699E-2</v>
      </c>
      <c r="F202" s="986">
        <v>154.5</v>
      </c>
    </row>
    <row r="203" spans="2:6" s="33" customFormat="1">
      <c r="B203" s="563" t="s">
        <v>1672</v>
      </c>
      <c r="C203" s="565">
        <v>6.2606250000000002E-2</v>
      </c>
      <c r="D203" s="565">
        <v>7.0495692443847499E-2</v>
      </c>
      <c r="E203" s="565">
        <v>3.3661431449799301E-2</v>
      </c>
      <c r="F203" s="986">
        <v>146.5</v>
      </c>
    </row>
    <row r="204" spans="2:6" s="33" customFormat="1">
      <c r="B204" s="563" t="s">
        <v>1673</v>
      </c>
      <c r="C204" s="565">
        <v>6.4545642795513405E-2</v>
      </c>
      <c r="D204" s="565">
        <v>6.9830381266275998E-2</v>
      </c>
      <c r="E204" s="565">
        <v>2.7605943670500899E-2</v>
      </c>
      <c r="F204" s="986">
        <v>132.5</v>
      </c>
    </row>
    <row r="205" spans="2:6" s="33" customFormat="1">
      <c r="B205" s="563" t="s">
        <v>1674</v>
      </c>
      <c r="C205" s="565">
        <v>5.9924999999999999E-2</v>
      </c>
      <c r="D205" s="565">
        <v>5.9984251806818503E-2</v>
      </c>
      <c r="E205" s="565">
        <v>2.7419310272718499E-2</v>
      </c>
      <c r="F205" s="986">
        <v>123</v>
      </c>
    </row>
    <row r="206" spans="2:6" s="33" customFormat="1">
      <c r="B206" s="563" t="s">
        <v>1675</v>
      </c>
      <c r="C206" s="565">
        <v>4.79749999999999E-2</v>
      </c>
      <c r="D206" s="565">
        <v>5.5246008100666003E-2</v>
      </c>
      <c r="E206" s="565">
        <v>2.1413172857437001E-2</v>
      </c>
      <c r="F206" s="986">
        <v>113</v>
      </c>
    </row>
    <row r="207" spans="2:6" s="33" customFormat="1">
      <c r="B207" s="563" t="s">
        <v>1676</v>
      </c>
      <c r="C207" s="565">
        <v>4.45985811523344E-2</v>
      </c>
      <c r="D207" s="565">
        <v>5.2823653157552102E-2</v>
      </c>
      <c r="E207" s="565">
        <v>1.9911840888329601E-2</v>
      </c>
      <c r="F207" s="986">
        <v>100.5</v>
      </c>
    </row>
    <row r="208" spans="2:6" s="33" customFormat="1">
      <c r="B208" s="563" t="s">
        <v>1677</v>
      </c>
      <c r="C208" s="565">
        <v>4.1000000000000002E-2</v>
      </c>
      <c r="D208" s="565">
        <v>5.1999999999999998E-2</v>
      </c>
      <c r="E208" s="565">
        <v>1.9077217871309199E-2</v>
      </c>
      <c r="F208" s="986">
        <v>93.5</v>
      </c>
    </row>
    <row r="209" spans="2:6" s="33" customFormat="1">
      <c r="B209" s="563" t="s">
        <v>1678</v>
      </c>
      <c r="C209" s="565">
        <v>4.2922826191161001E-2</v>
      </c>
      <c r="D209" s="565">
        <v>5.1992520141601599E-2</v>
      </c>
      <c r="E209" s="565">
        <v>1.8886945691488102E-2</v>
      </c>
      <c r="F209" s="986">
        <v>90</v>
      </c>
    </row>
    <row r="210" spans="2:6" s="33" customFormat="1">
      <c r="B210" s="563" t="s">
        <v>1679</v>
      </c>
      <c r="C210" s="565">
        <v>4.2887738471862703E-2</v>
      </c>
      <c r="D210" s="565">
        <v>5.5663182376382001E-2</v>
      </c>
      <c r="E210" s="565">
        <v>1.8354103245693101E-2</v>
      </c>
      <c r="F210" s="986">
        <v>90</v>
      </c>
    </row>
    <row r="211" spans="2:6" s="33" customFormat="1">
      <c r="B211" s="563" t="s">
        <v>1680</v>
      </c>
      <c r="C211" s="565">
        <v>4.5100000000000001E-2</v>
      </c>
      <c r="D211" s="565">
        <v>5.5E-2</v>
      </c>
      <c r="E211" s="565">
        <v>1.9489122807017398E-2</v>
      </c>
      <c r="F211" s="986">
        <v>90</v>
      </c>
    </row>
    <row r="212" spans="2:6" s="33" customFormat="1">
      <c r="B212" s="563" t="s">
        <v>1681</v>
      </c>
      <c r="C212" s="565">
        <v>4.5914317898571602E-2</v>
      </c>
      <c r="D212" s="565">
        <v>5.6614382934570301E-2</v>
      </c>
      <c r="E212" s="565">
        <v>1.9550256271506201E-2</v>
      </c>
      <c r="F212" s="986">
        <v>98.5</v>
      </c>
    </row>
    <row r="213" spans="2:6" s="33" customFormat="1">
      <c r="B213" s="563" t="s">
        <v>1682</v>
      </c>
      <c r="C213" s="565">
        <v>4.7112500000000002E-2</v>
      </c>
      <c r="D213" s="565">
        <v>5.67436747233072E-2</v>
      </c>
      <c r="E213" s="565">
        <v>2.11527752649746E-2</v>
      </c>
      <c r="F213" s="986">
        <v>111</v>
      </c>
    </row>
    <row r="214" spans="2:6" s="33" customFormat="1">
      <c r="B214" s="563" t="s">
        <v>1683</v>
      </c>
      <c r="C214" s="565">
        <v>5.0737499999999901E-2</v>
      </c>
      <c r="D214" s="565">
        <v>5.89999999999999E-2</v>
      </c>
      <c r="E214" s="565">
        <v>2.2555143151534202E-2</v>
      </c>
      <c r="F214" s="986">
        <v>111</v>
      </c>
    </row>
    <row r="215" spans="2:6" s="33" customFormat="1">
      <c r="B215" s="563" t="s">
        <v>1684</v>
      </c>
      <c r="C215" s="565">
        <v>5.0689363435912203E-2</v>
      </c>
      <c r="D215" s="565">
        <v>5.7576634724934898E-2</v>
      </c>
      <c r="E215" s="565">
        <v>2.2802163283833801E-2</v>
      </c>
      <c r="F215" s="986">
        <v>126.5</v>
      </c>
    </row>
    <row r="216" spans="2:6" s="33" customFormat="1">
      <c r="B216" s="563" t="s">
        <v>1685</v>
      </c>
      <c r="C216" s="565">
        <v>4.91674336113508E-2</v>
      </c>
      <c r="D216" s="565">
        <v>5.7988487243652402E-2</v>
      </c>
      <c r="E216" s="565">
        <v>2.17331031666298E-2</v>
      </c>
      <c r="F216" s="986">
        <v>123.5</v>
      </c>
    </row>
    <row r="217" spans="2:6" s="33" customFormat="1">
      <c r="B217" s="563" t="s">
        <v>1686</v>
      </c>
      <c r="C217" s="565">
        <v>4.9840811044003501E-2</v>
      </c>
      <c r="D217" s="565">
        <v>5.6214385803127001E-2</v>
      </c>
      <c r="E217" s="565">
        <v>2.1499627562259399E-2</v>
      </c>
      <c r="F217" s="986">
        <v>126</v>
      </c>
    </row>
    <row r="218" spans="2:6" s="33" customFormat="1">
      <c r="B218" s="563" t="s">
        <v>1687</v>
      </c>
      <c r="C218" s="565">
        <v>4.9336425079091202E-2</v>
      </c>
      <c r="D218" s="565">
        <v>5.6453504679898403E-2</v>
      </c>
      <c r="E218" s="565">
        <v>2.12336842105263E-2</v>
      </c>
      <c r="F218" s="986">
        <v>126</v>
      </c>
    </row>
    <row r="219" spans="2:6" s="33" customFormat="1">
      <c r="B219" s="563" t="s">
        <v>1688</v>
      </c>
      <c r="C219" s="565">
        <v>4.8130284728213998E-2</v>
      </c>
      <c r="D219" s="565">
        <v>5.6275582280970099E-2</v>
      </c>
      <c r="E219" s="565">
        <v>2.1418420990450701E-2</v>
      </c>
      <c r="F219" s="986">
        <v>124</v>
      </c>
    </row>
    <row r="220" spans="2:6" s="33" customFormat="1">
      <c r="B220" s="563" t="s">
        <v>1689</v>
      </c>
      <c r="C220" s="565">
        <v>4.7656696385773203E-2</v>
      </c>
      <c r="D220" s="565">
        <v>5.6272853067374701E-2</v>
      </c>
      <c r="E220" s="565">
        <v>2.1313269103276199E-2</v>
      </c>
      <c r="F220" s="986">
        <v>124</v>
      </c>
    </row>
    <row r="221" spans="2:6" s="33" customFormat="1" ht="13.5" thickBot="1">
      <c r="B221" s="564" t="s">
        <v>1690</v>
      </c>
      <c r="C221" s="566">
        <v>4.7656696385773203E-2</v>
      </c>
      <c r="D221" s="566">
        <v>5.90419673702825E-2</v>
      </c>
      <c r="E221" s="566">
        <v>2.15822105214247E-2</v>
      </c>
      <c r="F221" s="987">
        <v>124.5</v>
      </c>
    </row>
    <row r="222" spans="2:6">
      <c r="B222" s="47"/>
    </row>
    <row r="224" spans="2:6">
      <c r="B224" s="1"/>
    </row>
    <row r="236" spans="6:6">
      <c r="F236" s="989"/>
    </row>
  </sheetData>
  <mergeCells count="1">
    <mergeCell ref="B2:F2"/>
  </mergeCells>
  <phoneticPr fontId="9" type="noConversion"/>
  <hyperlinks>
    <hyperlink ref="H21" location="Contents!B17" display="to contents"/>
  </hyperlinks>
  <pageMargins left="0.75" right="0.75" top="1" bottom="1" header="0.5" footer="0.5"/>
  <pageSetup paperSize="9" orientation="portrait" verticalDpi="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dimension ref="A2:AG37"/>
  <sheetViews>
    <sheetView topLeftCell="A28" zoomScaleNormal="100" workbookViewId="0">
      <selection activeCell="B37" sqref="B37"/>
    </sheetView>
  </sheetViews>
  <sheetFormatPr defaultRowHeight="12.75"/>
  <cols>
    <col min="1" max="1" width="10.33203125" style="11" bestFit="1" customWidth="1"/>
    <col min="2" max="2" width="37" style="11" customWidth="1"/>
    <col min="3" max="16384" width="9.33203125" style="11"/>
  </cols>
  <sheetData>
    <row r="2" spans="1:33" s="15" customFormat="1">
      <c r="A2" s="15" t="s">
        <v>1303</v>
      </c>
      <c r="B2" s="42" t="s">
        <v>846</v>
      </c>
    </row>
    <row r="3" spans="1:33" s="15" customFormat="1" ht="13.5" thickBot="1">
      <c r="B3" s="42"/>
    </row>
    <row r="4" spans="1:33" s="15" customFormat="1">
      <c r="B4" s="64"/>
      <c r="C4" s="65" t="s">
        <v>1691</v>
      </c>
      <c r="D4" s="66"/>
      <c r="E4" s="66"/>
      <c r="F4" s="66"/>
      <c r="G4" s="66"/>
      <c r="H4" s="66"/>
      <c r="I4" s="66"/>
      <c r="J4" s="66"/>
      <c r="K4" s="65" t="s">
        <v>1692</v>
      </c>
      <c r="L4" s="66"/>
      <c r="M4" s="66"/>
      <c r="N4" s="66"/>
      <c r="O4" s="66"/>
      <c r="P4" s="66"/>
      <c r="Q4" s="66"/>
      <c r="R4" s="66"/>
      <c r="S4" s="66" t="s">
        <v>1695</v>
      </c>
      <c r="T4" s="66"/>
      <c r="U4" s="66"/>
      <c r="V4" s="66"/>
      <c r="W4" s="66"/>
      <c r="X4" s="66"/>
      <c r="Y4" s="66"/>
      <c r="Z4" s="66"/>
      <c r="AA4" s="66" t="s">
        <v>1694</v>
      </c>
      <c r="AB4" s="66"/>
      <c r="AC4" s="66"/>
      <c r="AD4" s="66"/>
      <c r="AE4" s="66"/>
      <c r="AF4" s="66"/>
      <c r="AG4" s="67"/>
    </row>
    <row r="5" spans="1:33" s="15" customFormat="1">
      <c r="B5" s="68"/>
      <c r="C5" s="30">
        <v>2002</v>
      </c>
      <c r="D5" s="17">
        <v>2003</v>
      </c>
      <c r="E5" s="17">
        <v>2004</v>
      </c>
      <c r="F5" s="17">
        <v>2005</v>
      </c>
      <c r="G5" s="17">
        <v>2006</v>
      </c>
      <c r="H5" s="30" t="s">
        <v>514</v>
      </c>
      <c r="I5" s="30" t="s">
        <v>515</v>
      </c>
      <c r="K5" s="17">
        <v>2002</v>
      </c>
      <c r="L5" s="17">
        <v>2003</v>
      </c>
      <c r="M5" s="17">
        <v>2004</v>
      </c>
      <c r="N5" s="17">
        <v>2005</v>
      </c>
      <c r="O5" s="17">
        <v>2006</v>
      </c>
      <c r="P5" s="17" t="s">
        <v>514</v>
      </c>
      <c r="Q5" s="17" t="s">
        <v>515</v>
      </c>
      <c r="S5" s="17">
        <v>2002</v>
      </c>
      <c r="T5" s="17">
        <v>2003</v>
      </c>
      <c r="U5" s="17">
        <v>2004</v>
      </c>
      <c r="V5" s="17">
        <v>2005</v>
      </c>
      <c r="W5" s="17">
        <v>2006</v>
      </c>
      <c r="X5" s="30" t="s">
        <v>514</v>
      </c>
      <c r="Y5" s="30" t="s">
        <v>515</v>
      </c>
      <c r="AA5" s="17">
        <v>2002</v>
      </c>
      <c r="AB5" s="17">
        <v>2003</v>
      </c>
      <c r="AC5" s="17">
        <v>2004</v>
      </c>
      <c r="AD5" s="17">
        <v>2005</v>
      </c>
      <c r="AE5" s="17">
        <v>2006</v>
      </c>
      <c r="AF5" s="17" t="s">
        <v>514</v>
      </c>
      <c r="AG5" s="69" t="s">
        <v>515</v>
      </c>
    </row>
    <row r="6" spans="1:33" s="15" customFormat="1">
      <c r="B6" s="70" t="s">
        <v>627</v>
      </c>
      <c r="C6" s="17">
        <v>90.1</v>
      </c>
      <c r="D6" s="17">
        <v>168.3</v>
      </c>
      <c r="E6" s="17">
        <v>239.4</v>
      </c>
      <c r="F6" s="17">
        <v>271.10000000000002</v>
      </c>
      <c r="G6" s="17">
        <v>220.9</v>
      </c>
      <c r="H6" s="3">
        <v>495.4</v>
      </c>
      <c r="I6" s="3">
        <v>291.3</v>
      </c>
      <c r="J6" s="63"/>
      <c r="K6" s="17">
        <v>53.8</v>
      </c>
      <c r="L6" s="17">
        <v>53.7</v>
      </c>
      <c r="M6" s="17">
        <v>75.3</v>
      </c>
      <c r="N6" s="17">
        <v>116.1</v>
      </c>
      <c r="O6" s="17">
        <v>122.4</v>
      </c>
      <c r="P6" s="17">
        <v>140.5</v>
      </c>
      <c r="Q6" s="17">
        <v>145.5</v>
      </c>
      <c r="S6" s="17">
        <v>15.8</v>
      </c>
      <c r="T6" s="17">
        <v>18.3</v>
      </c>
      <c r="U6" s="17">
        <v>7.6</v>
      </c>
      <c r="V6" s="17">
        <v>34.4</v>
      </c>
      <c r="W6" s="17">
        <v>58.8</v>
      </c>
      <c r="X6" s="17">
        <v>82.4</v>
      </c>
      <c r="Y6" s="17">
        <v>42.8</v>
      </c>
      <c r="AA6" s="17">
        <v>24.4</v>
      </c>
      <c r="AB6" s="17">
        <v>65.3</v>
      </c>
      <c r="AC6" s="17">
        <v>146.80000000000001</v>
      </c>
      <c r="AD6" s="17">
        <v>83.3</v>
      </c>
      <c r="AE6" s="17">
        <v>40.5</v>
      </c>
      <c r="AF6" s="17">
        <v>157.19999999999999</v>
      </c>
      <c r="AG6" s="69">
        <v>5.0999999999999996</v>
      </c>
    </row>
    <row r="7" spans="1:33" s="15" customFormat="1">
      <c r="B7" s="70" t="s">
        <v>1693</v>
      </c>
      <c r="C7" s="17">
        <v>154.69999999999999</v>
      </c>
      <c r="D7" s="17">
        <v>164.4</v>
      </c>
      <c r="E7" s="17">
        <v>191.5</v>
      </c>
      <c r="F7" s="17">
        <v>262.7</v>
      </c>
      <c r="G7" s="17">
        <v>258.3</v>
      </c>
      <c r="H7" s="3">
        <v>302.2</v>
      </c>
      <c r="I7" s="3">
        <v>293.89999999999998</v>
      </c>
      <c r="K7" s="17">
        <v>24.1</v>
      </c>
      <c r="L7" s="17">
        <v>17.5</v>
      </c>
      <c r="M7" s="17">
        <v>36.200000000000003</v>
      </c>
      <c r="N7" s="17">
        <v>51.7</v>
      </c>
      <c r="O7" s="17">
        <v>67.2</v>
      </c>
      <c r="P7" s="17">
        <v>68.599999999999994</v>
      </c>
      <c r="Q7" s="17">
        <v>68.400000000000006</v>
      </c>
      <c r="S7" s="17">
        <v>5.2</v>
      </c>
      <c r="T7" s="17">
        <v>5.4</v>
      </c>
      <c r="U7" s="17">
        <v>13</v>
      </c>
      <c r="V7" s="17">
        <v>11.4</v>
      </c>
      <c r="W7" s="17">
        <v>22.7</v>
      </c>
      <c r="X7" s="17">
        <v>12.8</v>
      </c>
      <c r="Y7" s="17">
        <v>24.5</v>
      </c>
      <c r="AA7" s="17">
        <v>53.4</v>
      </c>
      <c r="AB7" s="17">
        <v>70.2</v>
      </c>
      <c r="AC7" s="17">
        <v>66.900000000000006</v>
      </c>
      <c r="AD7" s="17">
        <v>107</v>
      </c>
      <c r="AE7" s="17">
        <v>102</v>
      </c>
      <c r="AF7" s="17">
        <v>97.7</v>
      </c>
      <c r="AG7" s="69">
        <v>94.1</v>
      </c>
    </row>
    <row r="8" spans="1:33" s="15" customFormat="1">
      <c r="B8" s="70" t="s">
        <v>629</v>
      </c>
      <c r="C8" s="17">
        <v>-91.3</v>
      </c>
      <c r="D8" s="17">
        <v>-11.7</v>
      </c>
      <c r="E8" s="17">
        <v>21.1</v>
      </c>
      <c r="F8" s="17">
        <v>23.3</v>
      </c>
      <c r="G8" s="17">
        <v>-111.9</v>
      </c>
      <c r="H8" s="3">
        <v>20.6</v>
      </c>
      <c r="I8" s="3">
        <v>-93.1</v>
      </c>
      <c r="K8" s="17">
        <v>1.7</v>
      </c>
      <c r="L8" s="17">
        <v>6.4</v>
      </c>
      <c r="M8" s="17">
        <v>26.3</v>
      </c>
      <c r="N8" s="17">
        <v>18.899999999999999</v>
      </c>
      <c r="O8" s="17">
        <v>7.7</v>
      </c>
      <c r="P8" s="17">
        <v>5.8</v>
      </c>
      <c r="Q8" s="17">
        <v>17</v>
      </c>
      <c r="S8" s="17">
        <v>0.4</v>
      </c>
      <c r="T8" s="17">
        <v>-0.5</v>
      </c>
      <c r="U8" s="17">
        <v>8.1</v>
      </c>
      <c r="V8" s="17">
        <v>-3.1</v>
      </c>
      <c r="W8" s="17">
        <v>12.7</v>
      </c>
      <c r="X8" s="17">
        <v>13.8</v>
      </c>
      <c r="Y8" s="17">
        <v>6.1</v>
      </c>
      <c r="AA8" s="17">
        <v>-60</v>
      </c>
      <c r="AB8" s="17">
        <v>7.9</v>
      </c>
      <c r="AC8" s="17">
        <v>11.8</v>
      </c>
      <c r="AD8" s="17">
        <v>-13.5</v>
      </c>
      <c r="AE8" s="17">
        <v>-120.8</v>
      </c>
      <c r="AF8" s="17">
        <v>-26.7</v>
      </c>
      <c r="AG8" s="69">
        <v>-146.1</v>
      </c>
    </row>
    <row r="9" spans="1:33" s="15" customFormat="1" ht="13.5" thickBot="1">
      <c r="B9" s="71" t="s">
        <v>628</v>
      </c>
      <c r="C9" s="72">
        <v>26</v>
      </c>
      <c r="D9" s="72">
        <v>14.5</v>
      </c>
      <c r="E9" s="72">
        <v>25.1</v>
      </c>
      <c r="F9" s="72">
        <v>-17</v>
      </c>
      <c r="G9" s="72">
        <v>73.599999999999994</v>
      </c>
      <c r="H9" s="73">
        <v>171</v>
      </c>
      <c r="I9" s="73">
        <v>88.8</v>
      </c>
      <c r="J9" s="74"/>
      <c r="K9" s="72">
        <v>27.2</v>
      </c>
      <c r="L9" s="72">
        <v>28.7</v>
      </c>
      <c r="M9" s="72">
        <v>11.1</v>
      </c>
      <c r="N9" s="72">
        <v>43.4</v>
      </c>
      <c r="O9" s="72">
        <v>46.6</v>
      </c>
      <c r="P9" s="72">
        <v>64.599999999999994</v>
      </c>
      <c r="Q9" s="72">
        <v>58.3</v>
      </c>
      <c r="R9" s="74"/>
      <c r="S9" s="72">
        <v>10.3</v>
      </c>
      <c r="T9" s="72">
        <v>13.4</v>
      </c>
      <c r="U9" s="72">
        <v>-13.6</v>
      </c>
      <c r="V9" s="72">
        <v>26.2</v>
      </c>
      <c r="W9" s="72">
        <v>23.4</v>
      </c>
      <c r="X9" s="72">
        <v>55.8</v>
      </c>
      <c r="Y9" s="72">
        <v>12.3</v>
      </c>
      <c r="Z9" s="74"/>
      <c r="AA9" s="73">
        <v>31.1</v>
      </c>
      <c r="AB9" s="73">
        <v>-12.9</v>
      </c>
      <c r="AC9" s="73">
        <v>68.099999999999994</v>
      </c>
      <c r="AD9" s="73">
        <v>-10.199999999999999</v>
      </c>
      <c r="AE9" s="73">
        <v>59.3</v>
      </c>
      <c r="AF9" s="73">
        <v>86.2</v>
      </c>
      <c r="AG9" s="75">
        <v>57.1</v>
      </c>
    </row>
    <row r="11" spans="1:33">
      <c r="B11" s="42" t="s">
        <v>846</v>
      </c>
    </row>
    <row r="35" spans="2:2">
      <c r="B35" s="1" t="s">
        <v>653</v>
      </c>
    </row>
    <row r="36" spans="2:2">
      <c r="B36" s="79" t="s">
        <v>721</v>
      </c>
    </row>
    <row r="37" spans="2:2">
      <c r="B37" s="556" t="s">
        <v>737</v>
      </c>
    </row>
  </sheetData>
  <phoneticPr fontId="5" type="noConversion"/>
  <hyperlinks>
    <hyperlink ref="B37" location="Contents!B18" display="to contents"/>
  </hyperlinks>
  <pageMargins left="0.75" right="0.75" top="1" bottom="1" header="0.5" footer="0.5"/>
  <pageSetup paperSize="9" orientation="portrait" verticalDpi="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S30"/>
  <sheetViews>
    <sheetView topLeftCell="A16" workbookViewId="0">
      <selection activeCell="B30" sqref="B30"/>
    </sheetView>
  </sheetViews>
  <sheetFormatPr defaultRowHeight="12.75"/>
  <cols>
    <col min="1" max="1" width="10.33203125" style="4" bestFit="1" customWidth="1"/>
    <col min="2" max="2" width="31.6640625" style="4" customWidth="1"/>
    <col min="3" max="3" width="9.83203125" style="4" bestFit="1" customWidth="1"/>
    <col min="4" max="4" width="17.33203125" style="4" customWidth="1"/>
    <col min="5" max="9" width="9.33203125" style="4"/>
    <col min="10" max="10" width="10.1640625" style="4" bestFit="1" customWidth="1"/>
    <col min="11" max="12" width="9.33203125" style="5"/>
    <col min="13" max="13" width="12.1640625" style="5" customWidth="1"/>
    <col min="14" max="14" width="10.1640625" style="5" customWidth="1"/>
    <col min="15" max="15" width="8.5" style="5" customWidth="1"/>
    <col min="16" max="16" width="9.1640625" style="5" customWidth="1"/>
    <col min="17" max="17" width="9.33203125" style="5"/>
    <col min="18" max="19" width="12.1640625" style="5" customWidth="1"/>
    <col min="20" max="20" width="12.1640625" style="4" customWidth="1"/>
    <col min="21" max="23" width="9.5" style="4" customWidth="1"/>
    <col min="24" max="26" width="10.83203125" style="4" customWidth="1"/>
    <col min="27" max="32" width="9.33203125" style="4"/>
    <col min="33" max="33" width="10.33203125" style="4" customWidth="1"/>
    <col min="34" max="16384" width="9.33203125" style="4"/>
  </cols>
  <sheetData>
    <row r="1" spans="1:19">
      <c r="B1" s="5"/>
      <c r="C1" s="5"/>
      <c r="D1" s="5"/>
      <c r="E1" s="5"/>
      <c r="F1" s="5"/>
      <c r="G1" s="5"/>
      <c r="H1" s="5"/>
      <c r="I1" s="5"/>
      <c r="J1" s="5"/>
    </row>
    <row r="2" spans="1:19">
      <c r="A2" s="4" t="s">
        <v>1303</v>
      </c>
      <c r="B2" s="10" t="s">
        <v>2154</v>
      </c>
      <c r="C2" s="5"/>
      <c r="D2" s="5"/>
      <c r="E2" s="5"/>
      <c r="F2" s="5"/>
      <c r="G2" s="5"/>
      <c r="H2" s="5"/>
      <c r="I2" s="5"/>
      <c r="J2" s="5"/>
    </row>
    <row r="3" spans="1:19" ht="14.25" thickBot="1">
      <c r="B3" s="76"/>
      <c r="C3" s="76"/>
      <c r="D3" s="76"/>
      <c r="E3" s="76"/>
      <c r="F3" s="76"/>
      <c r="G3" s="76"/>
      <c r="H3" s="76"/>
      <c r="I3" s="76"/>
      <c r="J3" s="76"/>
    </row>
    <row r="4" spans="1:19" ht="13.5" thickBot="1">
      <c r="B4" s="649" t="s">
        <v>1304</v>
      </c>
      <c r="C4" s="650" t="s">
        <v>630</v>
      </c>
      <c r="D4" s="650" t="s">
        <v>646</v>
      </c>
      <c r="E4" s="650" t="s">
        <v>716</v>
      </c>
      <c r="F4" s="650" t="s">
        <v>651</v>
      </c>
      <c r="G4" s="650" t="s">
        <v>649</v>
      </c>
      <c r="H4" s="650" t="s">
        <v>652</v>
      </c>
      <c r="I4" s="650" t="s">
        <v>1696</v>
      </c>
      <c r="J4" s="650" t="s">
        <v>1697</v>
      </c>
      <c r="K4" s="27"/>
      <c r="L4" s="27"/>
      <c r="M4" s="27"/>
      <c r="N4" s="27"/>
      <c r="O4" s="27"/>
      <c r="P4" s="27"/>
      <c r="Q4" s="27"/>
      <c r="R4" s="27"/>
      <c r="S4" s="27"/>
    </row>
    <row r="5" spans="1:19">
      <c r="B5" s="647">
        <v>2002</v>
      </c>
      <c r="C5" s="648">
        <v>2408.6190000000001</v>
      </c>
      <c r="D5" s="648">
        <v>1503.046</v>
      </c>
      <c r="E5" s="648">
        <v>905.57299999999998</v>
      </c>
      <c r="F5" s="648">
        <v>286.40699999999998</v>
      </c>
      <c r="G5" s="648">
        <v>461.18559999999997</v>
      </c>
      <c r="H5" s="648">
        <v>44.051000000000002</v>
      </c>
      <c r="I5" s="648">
        <v>161.65600000000001</v>
      </c>
      <c r="J5" s="648">
        <v>82.021100000000004</v>
      </c>
      <c r="K5" s="39"/>
      <c r="L5" s="39"/>
      <c r="M5" s="40"/>
      <c r="N5" s="40"/>
      <c r="O5" s="40"/>
      <c r="P5" s="40"/>
      <c r="Q5" s="40"/>
      <c r="R5" s="39"/>
      <c r="S5" s="39"/>
    </row>
    <row r="6" spans="1:19" ht="12" customHeight="1">
      <c r="B6" s="559">
        <v>2004</v>
      </c>
      <c r="C6" s="561">
        <v>3748.73</v>
      </c>
      <c r="D6" s="561">
        <v>2430.3870000000002</v>
      </c>
      <c r="E6" s="561">
        <v>1318.3430000000001</v>
      </c>
      <c r="F6" s="561">
        <v>609.93200000000002</v>
      </c>
      <c r="G6" s="561">
        <v>833.8913</v>
      </c>
      <c r="H6" s="561">
        <v>119.099</v>
      </c>
      <c r="I6" s="561">
        <v>241.738</v>
      </c>
      <c r="J6" s="561">
        <v>112.2319</v>
      </c>
      <c r="K6" s="39"/>
      <c r="L6" s="39"/>
      <c r="M6" s="40"/>
      <c r="N6" s="40"/>
      <c r="O6" s="40"/>
      <c r="P6" s="40"/>
      <c r="Q6" s="40"/>
      <c r="R6" s="39"/>
      <c r="S6" s="39"/>
    </row>
    <row r="7" spans="1:19">
      <c r="B7" s="559">
        <v>2006</v>
      </c>
      <c r="C7" s="561">
        <v>5037.2830000000004</v>
      </c>
      <c r="D7" s="561">
        <v>3642.0239999999999</v>
      </c>
      <c r="E7" s="561">
        <v>1395.259</v>
      </c>
      <c r="F7" s="561">
        <v>1066.3440000000001</v>
      </c>
      <c r="G7" s="561">
        <v>879.68150000000003</v>
      </c>
      <c r="H7" s="561">
        <v>214.74799999999999</v>
      </c>
      <c r="I7" s="561">
        <v>266.14800000000002</v>
      </c>
      <c r="J7" s="561">
        <v>136.26050000000001</v>
      </c>
      <c r="K7" s="39"/>
      <c r="L7" s="39"/>
      <c r="M7" s="40"/>
      <c r="N7" s="40"/>
      <c r="O7" s="40"/>
      <c r="P7" s="40"/>
      <c r="Q7" s="40"/>
      <c r="R7" s="39"/>
      <c r="S7" s="39"/>
    </row>
    <row r="8" spans="1:19">
      <c r="B8" s="559" t="s">
        <v>734</v>
      </c>
      <c r="C8" s="561">
        <v>5709.8190000000004</v>
      </c>
      <c r="D8" s="561">
        <v>4269.6660000000002</v>
      </c>
      <c r="E8" s="561">
        <v>1440.153</v>
      </c>
      <c r="F8" s="561">
        <v>1332.625</v>
      </c>
      <c r="G8" s="561">
        <v>898.41393333333338</v>
      </c>
      <c r="H8" s="561">
        <v>298.50700000000001</v>
      </c>
      <c r="I8" s="561">
        <v>266.05200000000002</v>
      </c>
      <c r="J8" s="561">
        <v>144.05590000000001</v>
      </c>
    </row>
    <row r="9" spans="1:19" ht="13.5" thickBot="1">
      <c r="B9" s="560" t="s">
        <v>735</v>
      </c>
      <c r="C9" s="562">
        <v>5.3815447690857692</v>
      </c>
      <c r="D9" s="562">
        <v>10.374346389347847</v>
      </c>
      <c r="E9" s="562">
        <v>2.2175304878048783</v>
      </c>
      <c r="F9" s="562">
        <v>17.535013201978106</v>
      </c>
      <c r="G9" s="562">
        <v>16.27197908679824</v>
      </c>
      <c r="H9" s="562">
        <v>17.089769279212227</v>
      </c>
      <c r="I9" s="562">
        <v>15.754244177328085</v>
      </c>
      <c r="J9" s="562">
        <v>7.0587819484068994</v>
      </c>
    </row>
    <row r="10" spans="1:19">
      <c r="B10" s="53"/>
      <c r="C10" s="39"/>
      <c r="D10" s="39"/>
      <c r="E10" s="40"/>
      <c r="F10" s="40"/>
      <c r="G10" s="40"/>
      <c r="H10" s="40"/>
      <c r="I10" s="40"/>
      <c r="J10" s="39"/>
    </row>
    <row r="11" spans="1:19">
      <c r="B11" s="10" t="s">
        <v>2154</v>
      </c>
    </row>
    <row r="28" spans="2:10">
      <c r="B28" s="79" t="s">
        <v>1698</v>
      </c>
      <c r="C28" s="5"/>
      <c r="D28" s="5"/>
      <c r="E28" s="5"/>
      <c r="F28" s="5"/>
      <c r="G28" s="5"/>
      <c r="H28" s="5"/>
      <c r="I28" s="5"/>
      <c r="J28" s="5"/>
    </row>
    <row r="30" spans="2:10">
      <c r="B30" s="556" t="s">
        <v>737</v>
      </c>
    </row>
  </sheetData>
  <phoneticPr fontId="5" type="noConversion"/>
  <hyperlinks>
    <hyperlink ref="B30" location="Contents!B19" display="to contents"/>
  </hyperlinks>
  <pageMargins left="0.75" right="0.75" top="1" bottom="1" header="0.5" footer="0.5"/>
  <pageSetup paperSize="9" orientation="portrait" verticalDpi="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7"/>
  <sheetViews>
    <sheetView topLeftCell="A13" workbookViewId="0">
      <selection activeCell="B27" sqref="B27"/>
    </sheetView>
  </sheetViews>
  <sheetFormatPr defaultColWidth="10.6640625" defaultRowHeight="12.75"/>
  <cols>
    <col min="1" max="1" width="10" style="80" customWidth="1"/>
    <col min="2" max="2" width="34.5" style="80" customWidth="1"/>
    <col min="3" max="7" width="10.6640625" style="80" customWidth="1"/>
    <col min="8" max="10" width="13.83203125" style="80" customWidth="1"/>
    <col min="11" max="16384" width="10.6640625" style="80"/>
  </cols>
  <sheetData>
    <row r="2" spans="1:10">
      <c r="A2" s="80" t="s">
        <v>1303</v>
      </c>
      <c r="B2" s="42" t="s">
        <v>659</v>
      </c>
    </row>
    <row r="3" spans="1:10" ht="13.5" thickBot="1"/>
    <row r="4" spans="1:10" ht="13.5" thickBot="1">
      <c r="B4" s="82"/>
      <c r="C4" s="82">
        <v>2002</v>
      </c>
      <c r="D4" s="82">
        <v>2003</v>
      </c>
      <c r="E4" s="82">
        <v>2004</v>
      </c>
      <c r="F4" s="82">
        <v>2005</v>
      </c>
      <c r="G4" s="82">
        <v>2006</v>
      </c>
      <c r="H4" s="82" t="s">
        <v>2318</v>
      </c>
      <c r="I4" s="82" t="s">
        <v>1703</v>
      </c>
      <c r="J4" s="82" t="s">
        <v>661</v>
      </c>
    </row>
    <row r="5" spans="1:10" ht="13.5" thickBot="1">
      <c r="B5" s="82" t="s">
        <v>1699</v>
      </c>
      <c r="C5" s="82">
        <v>9.8000000000000007</v>
      </c>
      <c r="D5" s="82">
        <v>9.3000000000000007</v>
      </c>
      <c r="E5" s="82">
        <v>9.6</v>
      </c>
      <c r="F5" s="82">
        <v>9.6999999999999993</v>
      </c>
      <c r="G5" s="82">
        <v>10.7</v>
      </c>
      <c r="H5" s="82">
        <v>10.4</v>
      </c>
      <c r="I5" s="82"/>
      <c r="J5" s="82"/>
    </row>
    <row r="6" spans="1:10" ht="13.5" thickBot="1">
      <c r="B6" s="82" t="s">
        <v>1700</v>
      </c>
      <c r="C6" s="82"/>
      <c r="D6" s="82"/>
      <c r="E6" s="82"/>
      <c r="F6" s="82"/>
      <c r="G6" s="82"/>
      <c r="H6" s="82">
        <v>9.6999999999999993</v>
      </c>
      <c r="I6" s="82">
        <v>9.6</v>
      </c>
      <c r="J6" s="82">
        <v>9.1999999999999993</v>
      </c>
    </row>
    <row r="7" spans="1:10" ht="13.5" thickBot="1">
      <c r="B7" s="82" t="s">
        <v>1701</v>
      </c>
      <c r="C7" s="82">
        <v>9.8000000000000007</v>
      </c>
      <c r="D7" s="82">
        <v>9.1</v>
      </c>
      <c r="E7" s="82">
        <v>10.5</v>
      </c>
      <c r="F7" s="82">
        <v>4.8</v>
      </c>
      <c r="G7" s="82">
        <v>7.3</v>
      </c>
      <c r="H7" s="82">
        <v>6.8</v>
      </c>
      <c r="I7" s="82"/>
      <c r="J7" s="82"/>
    </row>
    <row r="8" spans="1:10" ht="13.5" thickBot="1">
      <c r="B8" s="82" t="s">
        <v>1713</v>
      </c>
      <c r="C8" s="82">
        <v>2.7</v>
      </c>
      <c r="D8" s="82">
        <v>2.2000000000000002</v>
      </c>
      <c r="E8" s="82">
        <v>-0.1</v>
      </c>
      <c r="F8" s="82">
        <v>7.1</v>
      </c>
      <c r="G8" s="82">
        <v>6</v>
      </c>
      <c r="H8" s="82">
        <v>3.8</v>
      </c>
      <c r="I8" s="82"/>
      <c r="J8" s="82"/>
    </row>
    <row r="9" spans="1:10" ht="13.5" thickBot="1">
      <c r="B9" s="82" t="s">
        <v>1702</v>
      </c>
      <c r="C9" s="82">
        <v>19.3</v>
      </c>
      <c r="D9" s="82">
        <v>9.8000000000000007</v>
      </c>
      <c r="E9" s="82">
        <v>14.4</v>
      </c>
      <c r="F9" s="82">
        <v>39.5</v>
      </c>
      <c r="G9" s="82">
        <v>36.4</v>
      </c>
      <c r="H9" s="82">
        <v>36.799999999999997</v>
      </c>
      <c r="I9" s="82"/>
      <c r="J9" s="82"/>
    </row>
    <row r="10" spans="1:10" ht="13.5" thickBot="1">
      <c r="B10" s="82" t="s">
        <v>660</v>
      </c>
      <c r="C10" s="82">
        <v>9.8000000000000007</v>
      </c>
      <c r="D10" s="82">
        <v>11</v>
      </c>
      <c r="E10" s="82">
        <v>10.8</v>
      </c>
      <c r="F10" s="82">
        <v>10.4</v>
      </c>
      <c r="G10" s="82">
        <v>10.9</v>
      </c>
      <c r="H10" s="82">
        <v>12.9</v>
      </c>
      <c r="I10" s="82"/>
      <c r="J10" s="82"/>
    </row>
    <row r="12" spans="1:10">
      <c r="B12" s="42" t="s">
        <v>659</v>
      </c>
    </row>
    <row r="25" spans="2:2">
      <c r="B25" s="83" t="s">
        <v>1704</v>
      </c>
    </row>
    <row r="27" spans="2:2">
      <c r="B27" s="556" t="s">
        <v>737</v>
      </c>
    </row>
  </sheetData>
  <phoneticPr fontId="5" type="noConversion"/>
  <hyperlinks>
    <hyperlink ref="B27" location="Contents!B22" display="to contents"/>
  </hyperlinks>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2:L35"/>
  <sheetViews>
    <sheetView topLeftCell="A19" workbookViewId="0">
      <selection activeCell="B35" sqref="B35"/>
    </sheetView>
  </sheetViews>
  <sheetFormatPr defaultRowHeight="12.75"/>
  <cols>
    <col min="1" max="1" width="10.33203125" style="33" bestFit="1" customWidth="1"/>
    <col min="2" max="2" width="16.33203125" style="33" customWidth="1"/>
    <col min="3" max="3" width="10.6640625" style="33" customWidth="1"/>
    <col min="4" max="4" width="9.33203125" style="33"/>
    <col min="5" max="5" width="15.6640625" style="33" customWidth="1"/>
    <col min="6" max="6" width="9.33203125" style="33"/>
    <col min="7" max="7" width="10.83203125" style="33" customWidth="1"/>
    <col min="8" max="16384" width="9.33203125" style="33"/>
  </cols>
  <sheetData>
    <row r="2" spans="1:12">
      <c r="A2" s="47" t="s">
        <v>1303</v>
      </c>
      <c r="B2" s="42" t="s">
        <v>727</v>
      </c>
      <c r="C2" s="48"/>
      <c r="D2" s="48"/>
      <c r="E2" s="48"/>
      <c r="F2" s="48"/>
      <c r="G2" s="48"/>
      <c r="H2" s="48"/>
      <c r="I2" s="48"/>
      <c r="J2" s="48"/>
      <c r="K2" s="48"/>
    </row>
    <row r="3" spans="1:12" ht="13.5" thickBot="1">
      <c r="A3" s="47"/>
      <c r="B3" s="48"/>
      <c r="C3" s="48"/>
      <c r="D3" s="48"/>
      <c r="E3" s="48"/>
      <c r="F3" s="48"/>
      <c r="G3" s="48"/>
      <c r="H3" s="48"/>
      <c r="I3" s="48"/>
      <c r="J3" s="48"/>
      <c r="K3" s="48"/>
    </row>
    <row r="4" spans="1:12" ht="51.75" thickBot="1">
      <c r="B4" s="627" t="s">
        <v>1304</v>
      </c>
      <c r="C4" s="627" t="s">
        <v>644</v>
      </c>
      <c r="D4" s="627" t="s">
        <v>645</v>
      </c>
      <c r="E4" s="627" t="s">
        <v>646</v>
      </c>
      <c r="F4" s="627" t="s">
        <v>647</v>
      </c>
      <c r="G4" s="627" t="s">
        <v>648</v>
      </c>
      <c r="H4" s="627" t="s">
        <v>649</v>
      </c>
      <c r="I4" s="627" t="s">
        <v>650</v>
      </c>
      <c r="J4" s="627" t="s">
        <v>651</v>
      </c>
      <c r="K4" s="627" t="s">
        <v>652</v>
      </c>
    </row>
    <row r="5" spans="1:12">
      <c r="B5" s="625">
        <v>2002</v>
      </c>
      <c r="C5" s="626">
        <v>3.1</v>
      </c>
      <c r="D5" s="626">
        <v>1.6</v>
      </c>
      <c r="E5" s="626">
        <v>5.0999999999999996</v>
      </c>
      <c r="F5" s="626">
        <v>1.6</v>
      </c>
      <c r="G5" s="626">
        <v>0.9</v>
      </c>
      <c r="H5" s="626">
        <v>0.3</v>
      </c>
      <c r="I5" s="626">
        <v>4.5</v>
      </c>
      <c r="J5" s="626">
        <v>9.1</v>
      </c>
      <c r="K5" s="626">
        <v>4.7</v>
      </c>
      <c r="L5" s="34"/>
    </row>
    <row r="6" spans="1:12">
      <c r="B6" s="600">
        <v>2003</v>
      </c>
      <c r="C6" s="602">
        <v>4</v>
      </c>
      <c r="D6" s="602">
        <v>1.9</v>
      </c>
      <c r="E6" s="602">
        <v>6.7</v>
      </c>
      <c r="F6" s="602">
        <v>2.5</v>
      </c>
      <c r="G6" s="602">
        <v>0.8</v>
      </c>
      <c r="H6" s="602">
        <v>1.4</v>
      </c>
      <c r="I6" s="602">
        <v>6.9</v>
      </c>
      <c r="J6" s="602">
        <v>10</v>
      </c>
      <c r="K6" s="602">
        <v>7.3</v>
      </c>
      <c r="L6" s="34"/>
    </row>
    <row r="7" spans="1:12">
      <c r="B7" s="600">
        <v>2004</v>
      </c>
      <c r="C7" s="602">
        <v>5.3</v>
      </c>
      <c r="D7" s="602">
        <v>3.2</v>
      </c>
      <c r="E7" s="602">
        <v>7.7</v>
      </c>
      <c r="F7" s="602">
        <v>3.6</v>
      </c>
      <c r="G7" s="602">
        <v>2</v>
      </c>
      <c r="H7" s="602">
        <v>2.7</v>
      </c>
      <c r="I7" s="602">
        <v>7.9</v>
      </c>
      <c r="J7" s="602">
        <v>10.1</v>
      </c>
      <c r="K7" s="602">
        <v>7.2</v>
      </c>
      <c r="L7" s="34"/>
    </row>
    <row r="8" spans="1:12">
      <c r="B8" s="600">
        <v>2005</v>
      </c>
      <c r="C8" s="602">
        <v>4.8</v>
      </c>
      <c r="D8" s="602">
        <v>2.5</v>
      </c>
      <c r="E8" s="602">
        <v>7.5</v>
      </c>
      <c r="F8" s="602">
        <v>3.1</v>
      </c>
      <c r="G8" s="602">
        <v>1.5</v>
      </c>
      <c r="H8" s="602">
        <v>1.9</v>
      </c>
      <c r="I8" s="602">
        <v>9</v>
      </c>
      <c r="J8" s="602">
        <v>10.4</v>
      </c>
      <c r="K8" s="602">
        <v>6.4</v>
      </c>
      <c r="L8" s="34"/>
    </row>
    <row r="9" spans="1:12">
      <c r="B9" s="600">
        <v>2006</v>
      </c>
      <c r="C9" s="602">
        <v>5.4</v>
      </c>
      <c r="D9" s="602">
        <v>2.9</v>
      </c>
      <c r="E9" s="602">
        <v>8.1</v>
      </c>
      <c r="F9" s="602">
        <v>2.9</v>
      </c>
      <c r="G9" s="602">
        <v>2.8</v>
      </c>
      <c r="H9" s="602">
        <v>2.2000000000000002</v>
      </c>
      <c r="I9" s="602">
        <v>9.6999999999999993</v>
      </c>
      <c r="J9" s="602">
        <v>11.1</v>
      </c>
      <c r="K9" s="602">
        <v>6.7</v>
      </c>
      <c r="L9" s="34"/>
    </row>
    <row r="10" spans="1:12">
      <c r="B10" s="600" t="s">
        <v>514</v>
      </c>
      <c r="C10" s="602">
        <v>5.2</v>
      </c>
      <c r="D10" s="602">
        <v>2.5</v>
      </c>
      <c r="E10" s="602">
        <v>8.1</v>
      </c>
      <c r="F10" s="602">
        <v>1.9</v>
      </c>
      <c r="G10" s="602">
        <v>2.5</v>
      </c>
      <c r="H10" s="602">
        <v>2</v>
      </c>
      <c r="I10" s="602">
        <v>8.9</v>
      </c>
      <c r="J10" s="602">
        <v>11.5</v>
      </c>
      <c r="K10" s="602">
        <v>7.2</v>
      </c>
      <c r="L10" s="34"/>
    </row>
    <row r="11" spans="1:12" ht="13.5" thickBot="1">
      <c r="B11" s="601" t="s">
        <v>515</v>
      </c>
      <c r="C11" s="603">
        <v>4.8</v>
      </c>
      <c r="D11" s="603">
        <v>2.2000000000000002</v>
      </c>
      <c r="E11" s="603">
        <v>7.4</v>
      </c>
      <c r="F11" s="603">
        <v>1.9</v>
      </c>
      <c r="G11" s="603">
        <v>2.1</v>
      </c>
      <c r="H11" s="603">
        <v>1.7</v>
      </c>
      <c r="I11" s="603">
        <v>8.4</v>
      </c>
      <c r="J11" s="603">
        <v>10</v>
      </c>
      <c r="K11" s="603">
        <v>6.6</v>
      </c>
      <c r="L11" s="34"/>
    </row>
    <row r="12" spans="1:12">
      <c r="B12" s="57"/>
      <c r="C12" s="58"/>
      <c r="D12" s="58"/>
      <c r="E12" s="58"/>
      <c r="F12" s="58"/>
      <c r="G12" s="58"/>
      <c r="H12" s="58"/>
      <c r="I12" s="59"/>
      <c r="J12" s="58"/>
      <c r="K12" s="58"/>
      <c r="L12" s="34"/>
    </row>
    <row r="13" spans="1:12">
      <c r="B13" s="42" t="s">
        <v>727</v>
      </c>
    </row>
    <row r="30" spans="2:8">
      <c r="B30" s="631" t="s">
        <v>653</v>
      </c>
      <c r="D30" s="34"/>
      <c r="E30" s="34"/>
    </row>
    <row r="31" spans="2:8" ht="14.25">
      <c r="B31" s="79" t="s">
        <v>654</v>
      </c>
      <c r="E31" s="34"/>
      <c r="F31" s="34"/>
      <c r="G31" s="34"/>
      <c r="H31" s="34"/>
    </row>
    <row r="32" spans="2:8">
      <c r="E32" s="34"/>
      <c r="F32" s="34"/>
      <c r="G32" s="34"/>
      <c r="H32" s="34"/>
    </row>
    <row r="33" spans="2:8" ht="15.75">
      <c r="B33" s="922" t="s">
        <v>731</v>
      </c>
    </row>
    <row r="34" spans="2:8">
      <c r="B34" s="46"/>
      <c r="E34" s="34"/>
      <c r="F34" s="34"/>
      <c r="G34" s="34"/>
      <c r="H34" s="34"/>
    </row>
    <row r="35" spans="2:8">
      <c r="B35" s="556" t="s">
        <v>737</v>
      </c>
    </row>
  </sheetData>
  <phoneticPr fontId="5" type="noConversion"/>
  <hyperlinks>
    <hyperlink ref="B35" location="Contents!B3" display="to contents"/>
  </hyperlinks>
  <pageMargins left="0.75" right="0.75" top="1" bottom="1" header="0.5" footer="0.5"/>
  <pageSetup paperSize="9" orientation="portrait"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0"/>
  <sheetViews>
    <sheetView topLeftCell="A13" workbookViewId="0">
      <selection activeCell="B30" sqref="B30"/>
    </sheetView>
  </sheetViews>
  <sheetFormatPr defaultColWidth="10.6640625" defaultRowHeight="12.75"/>
  <cols>
    <col min="1" max="1" width="8.1640625" style="80" customWidth="1"/>
    <col min="2" max="2" width="41.5" style="80" customWidth="1"/>
    <col min="3" max="16384" width="10.6640625" style="80"/>
  </cols>
  <sheetData>
    <row r="2" spans="1:4">
      <c r="A2" s="80" t="s">
        <v>718</v>
      </c>
      <c r="B2" s="42" t="s">
        <v>662</v>
      </c>
    </row>
    <row r="3" spans="1:4" ht="13.5" thickBot="1"/>
    <row r="4" spans="1:4" ht="13.5" thickBot="1">
      <c r="B4" s="82"/>
      <c r="C4" s="82">
        <v>2005</v>
      </c>
      <c r="D4" s="82">
        <v>2006</v>
      </c>
    </row>
    <row r="5" spans="1:4" ht="13.5" thickBot="1">
      <c r="B5" s="82" t="s">
        <v>1699</v>
      </c>
      <c r="C5" s="82">
        <v>17.600000000000001</v>
      </c>
      <c r="D5" s="82">
        <v>18.399999999999999</v>
      </c>
    </row>
    <row r="6" spans="1:4" ht="13.5" thickBot="1">
      <c r="B6" s="82" t="s">
        <v>1701</v>
      </c>
      <c r="C6" s="82">
        <v>47.9</v>
      </c>
      <c r="D6" s="82">
        <v>49.7</v>
      </c>
    </row>
    <row r="7" spans="1:4" ht="13.5" thickBot="1">
      <c r="B7" s="82" t="s">
        <v>1706</v>
      </c>
      <c r="C7" s="82">
        <v>3.9</v>
      </c>
      <c r="D7" s="82">
        <v>2.5</v>
      </c>
    </row>
    <row r="8" spans="1:4" ht="24.75" customHeight="1" thickBot="1">
      <c r="B8" s="85" t="s">
        <v>663</v>
      </c>
      <c r="C8" s="82">
        <v>12.2</v>
      </c>
      <c r="D8" s="82">
        <v>16.8</v>
      </c>
    </row>
    <row r="9" spans="1:4" ht="13.5" thickBot="1">
      <c r="B9" s="82" t="s">
        <v>1707</v>
      </c>
      <c r="C9" s="82">
        <v>10.6</v>
      </c>
      <c r="D9" s="82">
        <v>10.199999999999999</v>
      </c>
    </row>
    <row r="10" spans="1:4" ht="26.25" thickBot="1">
      <c r="B10" s="85" t="s">
        <v>664</v>
      </c>
      <c r="C10" s="82">
        <v>3.6</v>
      </c>
      <c r="D10" s="82">
        <v>4.0999999999999996</v>
      </c>
    </row>
    <row r="12" spans="1:4">
      <c r="B12" s="42" t="s">
        <v>662</v>
      </c>
    </row>
    <row r="28" spans="2:2">
      <c r="B28" s="86" t="s">
        <v>1705</v>
      </c>
    </row>
    <row r="30" spans="2:2">
      <c r="B30" s="556" t="s">
        <v>737</v>
      </c>
    </row>
  </sheetData>
  <phoneticPr fontId="5" type="noConversion"/>
  <hyperlinks>
    <hyperlink ref="B30" location="Contents!B23" display="to contents"/>
  </hyperlinks>
  <pageMargins left="0.75" right="0.75" top="1" bottom="1" header="0.5" footer="0.5"/>
  <pageSetup paperSize="9" orientation="portrait" verticalDpi="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2"/>
  <sheetViews>
    <sheetView topLeftCell="A10" workbookViewId="0">
      <selection activeCell="B27" sqref="B27"/>
    </sheetView>
  </sheetViews>
  <sheetFormatPr defaultColWidth="10.6640625" defaultRowHeight="12.75"/>
  <cols>
    <col min="1" max="1" width="7.5" style="87" customWidth="1"/>
    <col min="2" max="2" width="51.83203125" style="175" bestFit="1" customWidth="1"/>
    <col min="3" max="3" width="10.1640625" style="87" customWidth="1"/>
    <col min="4" max="16384" width="10.6640625" style="87"/>
  </cols>
  <sheetData>
    <row r="2" spans="1:8">
      <c r="A2" s="87" t="s">
        <v>1303</v>
      </c>
      <c r="B2" s="173" t="s">
        <v>689</v>
      </c>
    </row>
    <row r="3" spans="1:8" ht="13.5" thickBot="1">
      <c r="B3" s="173"/>
      <c r="C3" s="174"/>
      <c r="D3" s="174"/>
      <c r="E3" s="174"/>
      <c r="F3" s="174"/>
    </row>
    <row r="4" spans="1:8" s="175" customFormat="1" ht="13.5" thickBot="1">
      <c r="B4" s="176"/>
      <c r="C4" s="89">
        <v>2002</v>
      </c>
      <c r="D4" s="89">
        <v>2003</v>
      </c>
      <c r="E4" s="89">
        <v>2004</v>
      </c>
      <c r="F4" s="89">
        <v>2005</v>
      </c>
      <c r="G4" s="90">
        <v>2006</v>
      </c>
    </row>
    <row r="5" spans="1:8" ht="13.5" thickBot="1">
      <c r="B5" s="93" t="s">
        <v>690</v>
      </c>
      <c r="C5" s="177">
        <v>65.7</v>
      </c>
      <c r="D5" s="178">
        <v>54.4</v>
      </c>
      <c r="E5" s="177">
        <v>52</v>
      </c>
      <c r="F5" s="177">
        <v>48.2</v>
      </c>
      <c r="G5" s="179">
        <v>44.7</v>
      </c>
      <c r="H5" s="180"/>
    </row>
    <row r="6" spans="1:8" ht="13.5" thickBot="1">
      <c r="B6" s="93" t="s">
        <v>1708</v>
      </c>
      <c r="C6" s="177">
        <v>11.5</v>
      </c>
      <c r="D6" s="178">
        <v>11.6</v>
      </c>
      <c r="E6" s="177">
        <v>11.6</v>
      </c>
      <c r="F6" s="177">
        <v>11.1</v>
      </c>
      <c r="G6" s="179">
        <v>10.3</v>
      </c>
      <c r="H6" s="180"/>
    </row>
    <row r="7" spans="1:8" ht="13.5" thickBot="1">
      <c r="B7" s="93" t="s">
        <v>1709</v>
      </c>
      <c r="C7" s="177">
        <v>24</v>
      </c>
      <c r="D7" s="177">
        <v>23.7</v>
      </c>
      <c r="E7" s="177">
        <v>25.1</v>
      </c>
      <c r="F7" s="177">
        <v>27.7</v>
      </c>
      <c r="G7" s="179">
        <v>29.4</v>
      </c>
      <c r="H7" s="180"/>
    </row>
    <row r="8" spans="1:8" ht="13.5" thickBot="1">
      <c r="B8" s="93" t="s">
        <v>1710</v>
      </c>
      <c r="C8" s="177">
        <v>0.9</v>
      </c>
      <c r="D8" s="177">
        <v>5.8</v>
      </c>
      <c r="E8" s="177">
        <v>8.6</v>
      </c>
      <c r="F8" s="177">
        <v>8.6999999999999993</v>
      </c>
      <c r="G8" s="179">
        <v>10.8</v>
      </c>
      <c r="H8" s="180"/>
    </row>
    <row r="9" spans="1:8">
      <c r="B9" s="181"/>
      <c r="C9" s="182"/>
      <c r="D9" s="182"/>
      <c r="E9" s="182"/>
      <c r="F9" s="182"/>
      <c r="G9" s="183"/>
    </row>
    <row r="10" spans="1:8">
      <c r="B10" s="173" t="s">
        <v>689</v>
      </c>
    </row>
    <row r="11" spans="1:8">
      <c r="C11" s="184"/>
      <c r="D11" s="184"/>
      <c r="E11" s="184"/>
      <c r="F11" s="184"/>
      <c r="G11" s="185"/>
    </row>
    <row r="12" spans="1:8">
      <c r="C12" s="184"/>
      <c r="D12" s="184"/>
      <c r="E12" s="184"/>
      <c r="F12" s="184"/>
      <c r="G12" s="185"/>
    </row>
    <row r="13" spans="1:8">
      <c r="C13" s="184"/>
      <c r="D13" s="184"/>
      <c r="E13" s="184"/>
      <c r="F13" s="184"/>
      <c r="G13" s="185"/>
    </row>
    <row r="14" spans="1:8">
      <c r="C14" s="184"/>
      <c r="D14" s="184"/>
      <c r="E14" s="184"/>
      <c r="F14" s="184"/>
      <c r="G14" s="185"/>
    </row>
    <row r="15" spans="1:8">
      <c r="C15" s="184"/>
      <c r="D15" s="184"/>
      <c r="E15" s="184"/>
      <c r="F15" s="184"/>
      <c r="G15" s="185"/>
    </row>
    <row r="16" spans="1:8">
      <c r="C16" s="184"/>
      <c r="D16" s="184"/>
      <c r="E16" s="184"/>
      <c r="F16" s="184"/>
      <c r="G16" s="185"/>
    </row>
    <row r="17" spans="2:7">
      <c r="C17" s="184"/>
      <c r="D17" s="184"/>
      <c r="E17" s="184"/>
      <c r="F17" s="184"/>
      <c r="G17" s="185"/>
    </row>
    <row r="18" spans="2:7">
      <c r="C18" s="184"/>
      <c r="D18" s="184"/>
      <c r="E18" s="184"/>
      <c r="F18" s="184"/>
      <c r="G18" s="185"/>
    </row>
    <row r="19" spans="2:7">
      <c r="C19" s="184"/>
      <c r="D19" s="184"/>
      <c r="E19" s="184"/>
      <c r="F19" s="184"/>
      <c r="G19" s="185"/>
    </row>
    <row r="20" spans="2:7">
      <c r="C20" s="184"/>
      <c r="D20" s="184"/>
      <c r="E20" s="184"/>
      <c r="F20" s="184"/>
      <c r="G20" s="185"/>
    </row>
    <row r="21" spans="2:7">
      <c r="C21" s="184"/>
      <c r="D21" s="184"/>
      <c r="E21" s="184"/>
      <c r="F21" s="184"/>
      <c r="G21" s="185"/>
    </row>
    <row r="22" spans="2:7">
      <c r="C22" s="184"/>
      <c r="D22" s="184"/>
      <c r="E22" s="184"/>
      <c r="F22" s="184"/>
      <c r="G22" s="185"/>
    </row>
    <row r="23" spans="2:7">
      <c r="C23" s="186"/>
      <c r="D23" s="186"/>
      <c r="E23" s="186"/>
      <c r="F23" s="186"/>
      <c r="G23" s="185"/>
    </row>
    <row r="24" spans="2:7">
      <c r="C24" s="185"/>
      <c r="D24" s="185"/>
      <c r="E24" s="185"/>
      <c r="F24" s="185"/>
      <c r="G24" s="185"/>
    </row>
    <row r="25" spans="2:7">
      <c r="B25" s="86" t="s">
        <v>1705</v>
      </c>
    </row>
    <row r="27" spans="2:7">
      <c r="B27" s="556" t="s">
        <v>737</v>
      </c>
    </row>
    <row r="32" spans="2:7">
      <c r="B32" s="121"/>
    </row>
  </sheetData>
  <phoneticPr fontId="5" type="noConversion"/>
  <hyperlinks>
    <hyperlink ref="B27" location="Contents!B24" display="to contents"/>
  </hyperlinks>
  <pageMargins left="0.75" right="0.75" top="1" bottom="1" header="0.5" footer="0.5"/>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2"/>
  <sheetViews>
    <sheetView topLeftCell="A16" workbookViewId="0">
      <selection activeCell="B32" sqref="B32"/>
    </sheetView>
  </sheetViews>
  <sheetFormatPr defaultColWidth="10.6640625" defaultRowHeight="12.75"/>
  <cols>
    <col min="1" max="1" width="10.6640625" style="80" customWidth="1"/>
    <col min="2" max="2" width="54.83203125" style="80" customWidth="1"/>
    <col min="3" max="7" width="10.6640625" style="80" customWidth="1"/>
    <col min="8" max="8" width="14" style="80" customWidth="1"/>
    <col min="9" max="9" width="13.5" style="80" customWidth="1"/>
    <col min="10" max="16384" width="10.6640625" style="80"/>
  </cols>
  <sheetData>
    <row r="2" spans="1:11">
      <c r="A2" s="87" t="s">
        <v>1303</v>
      </c>
      <c r="B2" s="81" t="s">
        <v>691</v>
      </c>
    </row>
    <row r="3" spans="1:11" ht="13.5" thickBot="1">
      <c r="A3" s="87"/>
      <c r="B3" s="81"/>
    </row>
    <row r="4" spans="1:11" ht="13.5" thickBot="1">
      <c r="B4" s="88" t="s">
        <v>692</v>
      </c>
      <c r="C4" s="89">
        <v>2002</v>
      </c>
      <c r="D4" s="89">
        <v>2003</v>
      </c>
      <c r="E4" s="89">
        <v>2004</v>
      </c>
      <c r="F4" s="89">
        <v>2005</v>
      </c>
      <c r="G4" s="90">
        <v>2006</v>
      </c>
      <c r="H4" s="82" t="s">
        <v>2319</v>
      </c>
      <c r="I4" s="82" t="s">
        <v>1724</v>
      </c>
    </row>
    <row r="5" spans="1:11" ht="13.5" thickBot="1">
      <c r="B5" s="82" t="s">
        <v>693</v>
      </c>
      <c r="C5" s="91">
        <v>821.15999399999998</v>
      </c>
      <c r="D5" s="91">
        <v>1022.255749</v>
      </c>
      <c r="E5" s="91">
        <v>1305.124</v>
      </c>
      <c r="F5" s="91">
        <v>2122.3581073</v>
      </c>
      <c r="G5" s="91">
        <v>2360.9424733999999</v>
      </c>
      <c r="H5" s="91">
        <v>1738.3022191</v>
      </c>
      <c r="I5" s="91">
        <v>2049.0701781317998</v>
      </c>
      <c r="J5" s="92"/>
      <c r="K5" s="92"/>
    </row>
    <row r="6" spans="1:11" ht="13.5" thickBot="1">
      <c r="B6" s="93" t="s">
        <v>694</v>
      </c>
      <c r="C6" s="94">
        <v>713.09630000000004</v>
      </c>
      <c r="D6" s="94">
        <v>897.28840000000002</v>
      </c>
      <c r="E6" s="94">
        <v>1225.6359</v>
      </c>
      <c r="F6" s="94">
        <v>1642.1663000000001</v>
      </c>
      <c r="G6" s="94">
        <v>2081.7314000000001</v>
      </c>
      <c r="H6" s="94">
        <v>1459.0912000000001</v>
      </c>
      <c r="I6" s="94">
        <v>1820.0702000000001</v>
      </c>
      <c r="J6" s="92"/>
    </row>
    <row r="7" spans="1:11" ht="13.5" thickBot="1">
      <c r="B7" s="93" t="s">
        <v>695</v>
      </c>
      <c r="C7" s="94">
        <v>663.84656388999895</v>
      </c>
      <c r="D7" s="94">
        <v>779.39132333846999</v>
      </c>
      <c r="E7" s="94">
        <v>963.00837367512895</v>
      </c>
      <c r="F7" s="94">
        <v>1569.2512650284</v>
      </c>
      <c r="G7" s="94">
        <v>1649.1101638528</v>
      </c>
      <c r="H7" s="94">
        <v>1262.413130982</v>
      </c>
      <c r="I7" s="94">
        <v>1408.4742706708</v>
      </c>
      <c r="J7" s="95"/>
    </row>
    <row r="8" spans="1:11" ht="13.5" thickBot="1">
      <c r="B8" s="93" t="s">
        <v>696</v>
      </c>
      <c r="C8" s="94">
        <v>294.15868080300004</v>
      </c>
      <c r="D8" s="94">
        <v>547.77867013108335</v>
      </c>
      <c r="E8" s="94">
        <v>697.87892385791031</v>
      </c>
      <c r="F8" s="94">
        <v>1072.8376627626765</v>
      </c>
      <c r="G8" s="94">
        <v>1776.856505860846</v>
      </c>
      <c r="H8" s="94">
        <v>1445.0764374905457</v>
      </c>
      <c r="I8" s="94">
        <v>2299.7916953186782</v>
      </c>
      <c r="J8" s="92"/>
    </row>
    <row r="9" spans="1:11" ht="13.5" thickBot="1">
      <c r="B9" s="93" t="s">
        <v>697</v>
      </c>
      <c r="C9" s="94">
        <v>137.22350231550999</v>
      </c>
      <c r="D9" s="94">
        <v>247.60105153046999</v>
      </c>
      <c r="E9" s="94">
        <v>324.92998184850001</v>
      </c>
      <c r="F9" s="94">
        <v>367.90084103639998</v>
      </c>
      <c r="G9" s="94">
        <v>497.50113235560002</v>
      </c>
      <c r="H9" s="94">
        <v>330.23304923540002</v>
      </c>
      <c r="I9" s="94">
        <v>529.84513033309997</v>
      </c>
      <c r="J9" s="92"/>
    </row>
    <row r="10" spans="1:11" ht="13.5" thickBot="1">
      <c r="B10" s="82" t="s">
        <v>698</v>
      </c>
      <c r="C10" s="96">
        <v>3825.6192000000005</v>
      </c>
      <c r="D10" s="96">
        <v>4319.2928000000002</v>
      </c>
      <c r="E10" s="96">
        <v>5200.0446000000002</v>
      </c>
      <c r="F10" s="96">
        <v>7231.3296</v>
      </c>
      <c r="G10" s="96">
        <v>8214.7635000000009</v>
      </c>
      <c r="H10" s="96">
        <v>8405.404700000001</v>
      </c>
      <c r="I10" s="96">
        <v>8261.351999999999</v>
      </c>
      <c r="J10" s="92"/>
    </row>
    <row r="11" spans="1:11" ht="13.5" thickBot="1">
      <c r="B11" s="93" t="s">
        <v>699</v>
      </c>
      <c r="C11" s="94">
        <v>-13.005548999999974</v>
      </c>
      <c r="D11" s="94">
        <v>-46.183496999999875</v>
      </c>
      <c r="E11" s="94">
        <v>-18.696999999999889</v>
      </c>
      <c r="F11" s="94">
        <v>46.662237500000174</v>
      </c>
      <c r="G11" s="94">
        <v>81.620052599999781</v>
      </c>
      <c r="H11" s="94">
        <v>23.893238099999962</v>
      </c>
      <c r="I11" s="94">
        <v>-117.86224209550028</v>
      </c>
      <c r="J11" s="92"/>
    </row>
    <row r="12" spans="1:11" ht="13.5" thickBot="1">
      <c r="B12" s="82" t="s">
        <v>700</v>
      </c>
      <c r="C12" s="94">
        <v>-121.06924299999991</v>
      </c>
      <c r="D12" s="94">
        <v>-171.15084599999989</v>
      </c>
      <c r="E12" s="94">
        <v>-98.18509999999992</v>
      </c>
      <c r="F12" s="94">
        <v>-433.52956979999976</v>
      </c>
      <c r="G12" s="94">
        <v>-197.59102080000002</v>
      </c>
      <c r="H12" s="94">
        <v>-255.31778099999997</v>
      </c>
      <c r="I12" s="94">
        <v>-346.86222022729999</v>
      </c>
      <c r="J12" s="92"/>
    </row>
    <row r="13" spans="1:11">
      <c r="B13" s="97"/>
      <c r="C13" s="98"/>
      <c r="D13" s="98"/>
      <c r="E13" s="98"/>
      <c r="F13" s="98"/>
      <c r="G13" s="98"/>
      <c r="H13" s="98"/>
      <c r="I13" s="98"/>
      <c r="J13" s="92"/>
    </row>
    <row r="14" spans="1:11">
      <c r="B14" s="81" t="s">
        <v>691</v>
      </c>
    </row>
    <row r="30" spans="2:2">
      <c r="B30" s="86" t="s">
        <v>701</v>
      </c>
    </row>
    <row r="32" spans="2:2">
      <c r="B32" s="556" t="s">
        <v>737</v>
      </c>
    </row>
  </sheetData>
  <phoneticPr fontId="5" type="noConversion"/>
  <hyperlinks>
    <hyperlink ref="B32" location="Contents!B25" display="to contents"/>
  </hyperlinks>
  <pageMargins left="0.75" right="0.75" top="1" bottom="1" header="0.5" footer="0.5"/>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topLeftCell="A19" workbookViewId="0">
      <selection activeCell="B37" sqref="B37"/>
    </sheetView>
  </sheetViews>
  <sheetFormatPr defaultColWidth="10.6640625" defaultRowHeight="12.75"/>
  <cols>
    <col min="1" max="1" width="10.6640625" style="80" customWidth="1"/>
    <col min="2" max="2" width="26.1640625" style="100" customWidth="1"/>
    <col min="3" max="3" width="13.5" style="80" customWidth="1"/>
    <col min="4" max="4" width="20" style="80" customWidth="1"/>
    <col min="5" max="5" width="10.1640625" style="80" customWidth="1"/>
    <col min="6" max="6" width="26.1640625" style="80" customWidth="1"/>
    <col min="7" max="7" width="13.5" style="80" customWidth="1"/>
    <col min="8" max="8" width="20" style="80" customWidth="1"/>
    <col min="9" max="16384" width="10.6640625" style="80"/>
  </cols>
  <sheetData>
    <row r="1" spans="1:8">
      <c r="B1" s="80"/>
    </row>
    <row r="2" spans="1:8">
      <c r="A2" s="80" t="s">
        <v>1303</v>
      </c>
      <c r="B2" s="81" t="s">
        <v>2322</v>
      </c>
      <c r="F2" s="99"/>
    </row>
    <row r="3" spans="1:8" ht="13.5" thickBot="1">
      <c r="A3" s="87"/>
    </row>
    <row r="4" spans="1:8" ht="51" customHeight="1" thickBot="1">
      <c r="A4" s="87"/>
      <c r="B4" s="101"/>
      <c r="C4" s="102" t="s">
        <v>703</v>
      </c>
      <c r="D4" s="103" t="s">
        <v>704</v>
      </c>
      <c r="E4" s="991"/>
      <c r="F4" s="104"/>
      <c r="G4" s="102" t="s">
        <v>705</v>
      </c>
      <c r="H4" s="103" t="s">
        <v>704</v>
      </c>
    </row>
    <row r="5" spans="1:8" ht="13.5" thickBot="1">
      <c r="B5" s="105" t="s">
        <v>1719</v>
      </c>
      <c r="C5" s="106">
        <v>6.4408984437532153</v>
      </c>
      <c r="D5" s="106">
        <v>41.875010733209308</v>
      </c>
      <c r="E5" s="992"/>
      <c r="F5" s="105" t="s">
        <v>1721</v>
      </c>
      <c r="G5" s="96">
        <v>4.5528225684993178</v>
      </c>
      <c r="H5" s="96">
        <v>69.390665311173763</v>
      </c>
    </row>
    <row r="6" spans="1:8" ht="13.5" thickBot="1">
      <c r="B6" s="105" t="s">
        <v>1718</v>
      </c>
      <c r="C6" s="107">
        <v>6.6864995523309751</v>
      </c>
      <c r="D6" s="94">
        <v>60.099968028537489</v>
      </c>
      <c r="E6" s="98"/>
      <c r="F6" s="108" t="s">
        <v>1718</v>
      </c>
      <c r="G6" s="96">
        <v>3.9360709560903109</v>
      </c>
      <c r="H6" s="96">
        <v>45.716082123837566</v>
      </c>
    </row>
    <row r="7" spans="1:8" ht="13.5" thickBot="1">
      <c r="B7" s="105" t="s">
        <v>1717</v>
      </c>
      <c r="C7" s="107">
        <v>10.787537102480204</v>
      </c>
      <c r="D7" s="94">
        <v>29.209211721393956</v>
      </c>
      <c r="E7" s="98"/>
      <c r="F7" s="108" t="s">
        <v>1717</v>
      </c>
      <c r="G7" s="96">
        <v>3.5561910516294306</v>
      </c>
      <c r="H7" s="96">
        <v>90.156305580606585</v>
      </c>
    </row>
    <row r="8" spans="1:8" ht="13.5" thickBot="1">
      <c r="B8" s="105" t="s">
        <v>1716</v>
      </c>
      <c r="C8" s="107">
        <v>18.520549772560923</v>
      </c>
      <c r="D8" s="94">
        <v>31.919826443256966</v>
      </c>
      <c r="E8" s="98"/>
      <c r="F8" s="105" t="s">
        <v>1716</v>
      </c>
      <c r="G8" s="96">
        <v>12.268311613911457</v>
      </c>
      <c r="H8" s="96">
        <v>75.448118075882491</v>
      </c>
    </row>
    <row r="9" spans="1:8" ht="13.5" thickBot="1">
      <c r="B9" s="105" t="s">
        <v>1715</v>
      </c>
      <c r="C9" s="96">
        <v>11.417118023214865</v>
      </c>
      <c r="D9" s="96">
        <v>40.431394684681607</v>
      </c>
      <c r="E9" s="109"/>
      <c r="F9" s="105" t="s">
        <v>1715</v>
      </c>
      <c r="G9" s="96">
        <v>12.483964226889453</v>
      </c>
      <c r="H9" s="96">
        <v>50.442754056353351</v>
      </c>
    </row>
    <row r="10" spans="1:8" ht="13.5" thickBot="1">
      <c r="B10" s="105" t="s">
        <v>1720</v>
      </c>
      <c r="C10" s="96">
        <v>2.4</v>
      </c>
      <c r="D10" s="96">
        <v>63.2</v>
      </c>
      <c r="E10" s="109"/>
      <c r="F10" s="105" t="s">
        <v>1720</v>
      </c>
      <c r="G10" s="96">
        <v>18.914028094246593</v>
      </c>
      <c r="H10" s="96">
        <v>58.813918633532751</v>
      </c>
    </row>
    <row r="11" spans="1:8" ht="13.5" thickBot="1">
      <c r="B11" s="105" t="s">
        <v>1714</v>
      </c>
      <c r="C11" s="96">
        <v>27.204211803472571</v>
      </c>
      <c r="D11" s="96">
        <v>22.232856086026345</v>
      </c>
      <c r="E11" s="109"/>
      <c r="F11" s="105" t="s">
        <v>1714</v>
      </c>
      <c r="G11" s="82">
        <v>0.5</v>
      </c>
      <c r="H11" s="82">
        <v>36.5</v>
      </c>
    </row>
    <row r="12" spans="1:8" ht="13.5" thickBot="1">
      <c r="B12" s="105" t="s">
        <v>1713</v>
      </c>
      <c r="C12" s="96">
        <v>4.4306665529842508</v>
      </c>
      <c r="D12" s="96">
        <v>38.373731309589488</v>
      </c>
      <c r="E12" s="109"/>
      <c r="F12" s="108" t="s">
        <v>1713</v>
      </c>
      <c r="G12" s="96">
        <v>3.129232582750459</v>
      </c>
      <c r="H12" s="96">
        <v>34.10645255737569</v>
      </c>
    </row>
    <row r="13" spans="1:8" ht="13.5" thickBot="1">
      <c r="B13" s="108" t="s">
        <v>2320</v>
      </c>
      <c r="C13" s="96">
        <v>0.7</v>
      </c>
      <c r="D13" s="96">
        <v>-6.5</v>
      </c>
      <c r="E13" s="109"/>
      <c r="F13" s="108" t="s">
        <v>2320</v>
      </c>
      <c r="G13" s="96">
        <v>4.0347388349045099</v>
      </c>
      <c r="H13" s="96">
        <v>54.597426162813434</v>
      </c>
    </row>
    <row r="14" spans="1:8" ht="13.5" customHeight="1" thickBot="1">
      <c r="B14" s="108" t="s">
        <v>2321</v>
      </c>
      <c r="C14" s="96">
        <v>4.1396091145230152</v>
      </c>
      <c r="D14" s="96">
        <v>34.056135400913121</v>
      </c>
      <c r="E14" s="109"/>
      <c r="F14" s="108" t="s">
        <v>1722</v>
      </c>
      <c r="G14" s="96">
        <v>28.358507500925377</v>
      </c>
      <c r="H14" s="96">
        <v>86.996684495797666</v>
      </c>
    </row>
    <row r="15" spans="1:8" ht="13.5" thickBot="1">
      <c r="B15" s="108" t="s">
        <v>1712</v>
      </c>
      <c r="C15" s="82">
        <v>7.3</v>
      </c>
      <c r="D15" s="82">
        <v>-62.8</v>
      </c>
      <c r="E15" s="97"/>
      <c r="F15" s="82" t="s">
        <v>1712</v>
      </c>
      <c r="G15" s="82">
        <v>8.1999999999999993</v>
      </c>
      <c r="H15" s="82">
        <v>11.7</v>
      </c>
    </row>
    <row r="17" spans="2:6" ht="12" customHeight="1">
      <c r="B17" s="81" t="s">
        <v>2322</v>
      </c>
      <c r="F17" s="99"/>
    </row>
    <row r="20" spans="2:6">
      <c r="B20" s="110"/>
    </row>
    <row r="35" spans="2:2">
      <c r="B35" s="86" t="s">
        <v>2323</v>
      </c>
    </row>
    <row r="37" spans="2:2">
      <c r="B37" s="556" t="s">
        <v>737</v>
      </c>
    </row>
  </sheetData>
  <phoneticPr fontId="5" type="noConversion"/>
  <hyperlinks>
    <hyperlink ref="B37" location="Contents!B26" display="to contents"/>
  </hyperlinks>
  <pageMargins left="0.75" right="0.75" top="1" bottom="1" header="0.5" footer="0.5"/>
  <pageSetup paperSize="9" orientation="portrait" verticalDpi="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4"/>
  <sheetViews>
    <sheetView topLeftCell="A22" workbookViewId="0">
      <selection activeCell="B29" sqref="B29"/>
    </sheetView>
  </sheetViews>
  <sheetFormatPr defaultColWidth="10.6640625" defaultRowHeight="12.75"/>
  <cols>
    <col min="1" max="1" width="11.83203125" style="80" customWidth="1"/>
    <col min="2" max="2" width="12.83203125" style="80" customWidth="1"/>
    <col min="3" max="3" width="22.6640625" style="80" customWidth="1"/>
    <col min="4" max="4" width="20.1640625" style="80" customWidth="1"/>
    <col min="5" max="5" width="21" style="80" customWidth="1"/>
    <col min="6" max="6" width="10.6640625" style="80" customWidth="1"/>
    <col min="7" max="7" width="16.5" style="80" customWidth="1"/>
    <col min="8" max="9" width="17.5" style="80" customWidth="1"/>
    <col min="10" max="16384" width="10.6640625" style="80"/>
  </cols>
  <sheetData>
    <row r="2" spans="1:8">
      <c r="A2" s="80" t="s">
        <v>1303</v>
      </c>
      <c r="B2" s="84" t="s">
        <v>2340</v>
      </c>
      <c r="C2" s="84"/>
      <c r="D2" s="84"/>
      <c r="E2" s="84"/>
      <c r="F2" s="84"/>
    </row>
    <row r="3" spans="1:8" ht="13.5" thickBot="1"/>
    <row r="4" spans="1:8" ht="40.5" customHeight="1" thickBot="1">
      <c r="B4" s="111"/>
      <c r="C4" s="112" t="s">
        <v>706</v>
      </c>
      <c r="D4" s="112" t="s">
        <v>707</v>
      </c>
      <c r="E4" s="112" t="s">
        <v>708</v>
      </c>
      <c r="F4" s="112" t="s">
        <v>2238</v>
      </c>
      <c r="G4" s="113"/>
      <c r="H4" s="113"/>
    </row>
    <row r="5" spans="1:8" ht="13.5" thickBot="1">
      <c r="B5" s="82">
        <v>2002</v>
      </c>
      <c r="C5" s="114">
        <v>-4.9000000000000004</v>
      </c>
      <c r="D5" s="114">
        <v>-5.9</v>
      </c>
      <c r="E5" s="114">
        <v>-4.0999999999999996</v>
      </c>
      <c r="F5" s="115">
        <v>1.0149478558034608</v>
      </c>
      <c r="G5" s="116"/>
      <c r="H5" s="117"/>
    </row>
    <row r="6" spans="1:8" ht="13.5" thickBot="1">
      <c r="B6" s="82">
        <v>2003</v>
      </c>
      <c r="C6" s="114">
        <v>-4.3</v>
      </c>
      <c r="D6" s="114">
        <v>-5.6</v>
      </c>
      <c r="E6" s="114">
        <v>-3.4</v>
      </c>
      <c r="F6" s="115">
        <v>9.0617586990094168</v>
      </c>
      <c r="G6" s="116"/>
      <c r="H6" s="117"/>
    </row>
    <row r="7" spans="1:8" ht="13.5" thickBot="1">
      <c r="B7" s="82">
        <v>2004</v>
      </c>
      <c r="C7" s="114">
        <v>4.2</v>
      </c>
      <c r="D7" s="114">
        <v>0</v>
      </c>
      <c r="E7" s="114">
        <v>7.7</v>
      </c>
      <c r="F7" s="115">
        <v>16.385507802907529</v>
      </c>
      <c r="G7" s="116"/>
      <c r="H7" s="117"/>
    </row>
    <row r="8" spans="1:8" ht="13.5" thickBot="1">
      <c r="B8" s="82">
        <v>2005</v>
      </c>
      <c r="C8" s="114">
        <v>2.1</v>
      </c>
      <c r="D8" s="114">
        <v>-3.5</v>
      </c>
      <c r="E8" s="114">
        <v>6.7</v>
      </c>
      <c r="F8" s="115">
        <v>20.866863022375419</v>
      </c>
      <c r="G8" s="116"/>
      <c r="H8" s="117"/>
    </row>
    <row r="9" spans="1:8" ht="13.5" thickBot="1">
      <c r="B9" s="82">
        <v>2006</v>
      </c>
      <c r="C9" s="114">
        <v>6.5</v>
      </c>
      <c r="D9" s="114">
        <v>1</v>
      </c>
      <c r="E9" s="114">
        <v>10.8</v>
      </c>
      <c r="F9" s="115">
        <v>9.9654602200848377</v>
      </c>
      <c r="G9" s="116"/>
      <c r="H9" s="117"/>
    </row>
    <row r="10" spans="1:8" ht="13.5" thickBot="1">
      <c r="B10" s="82" t="s">
        <v>1724</v>
      </c>
      <c r="C10" s="118">
        <v>-0.7</v>
      </c>
      <c r="D10" s="114">
        <v>-3.28</v>
      </c>
      <c r="E10" s="114">
        <v>1.1599999999999999</v>
      </c>
      <c r="F10" s="115">
        <v>-8.5284756061710052</v>
      </c>
      <c r="G10" s="116"/>
      <c r="H10" s="117"/>
    </row>
    <row r="12" spans="1:8">
      <c r="B12" s="84" t="s">
        <v>2340</v>
      </c>
      <c r="C12" s="119"/>
      <c r="D12" s="119"/>
      <c r="E12" s="119"/>
      <c r="F12" s="119"/>
    </row>
    <row r="27" spans="2:6">
      <c r="B27" s="120" t="s">
        <v>1723</v>
      </c>
      <c r="C27" s="119"/>
      <c r="D27" s="119"/>
      <c r="E27" s="119"/>
      <c r="F27" s="119"/>
    </row>
    <row r="29" spans="2:6">
      <c r="B29" s="556" t="s">
        <v>737</v>
      </c>
    </row>
    <row r="34" spans="2:3">
      <c r="B34" s="121"/>
      <c r="C34" s="121"/>
    </row>
  </sheetData>
  <phoneticPr fontId="5" type="noConversion"/>
  <hyperlinks>
    <hyperlink ref="B29" location="Contents!B27" display="to contents"/>
  </hyperlinks>
  <pageMargins left="0.75" right="0.75" top="1" bottom="1" header="0.5" footer="0.5"/>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2"/>
  <sheetViews>
    <sheetView topLeftCell="A19" workbookViewId="0">
      <selection activeCell="B32" sqref="B32"/>
    </sheetView>
  </sheetViews>
  <sheetFormatPr defaultColWidth="10.6640625" defaultRowHeight="12.75"/>
  <cols>
    <col min="1" max="1" width="10.6640625" style="80" customWidth="1"/>
    <col min="2" max="2" width="44.5" style="80" customWidth="1"/>
    <col min="3" max="16384" width="10.6640625" style="80"/>
  </cols>
  <sheetData>
    <row r="2" spans="1:5">
      <c r="A2" s="80" t="s">
        <v>1303</v>
      </c>
      <c r="B2" s="81" t="s">
        <v>709</v>
      </c>
    </row>
    <row r="3" spans="1:5" ht="13.5" thickBot="1"/>
    <row r="4" spans="1:5" ht="13.5" thickBot="1">
      <c r="B4" s="122"/>
      <c r="C4" s="122">
        <v>2005</v>
      </c>
      <c r="D4" s="122">
        <v>2006</v>
      </c>
    </row>
    <row r="5" spans="1:5" ht="13.5" thickBot="1">
      <c r="B5" s="85" t="s">
        <v>1725</v>
      </c>
      <c r="C5" s="123">
        <v>15</v>
      </c>
      <c r="D5" s="123">
        <v>2.2999999999999998</v>
      </c>
      <c r="E5" s="124"/>
    </row>
    <row r="6" spans="1:5" ht="13.5" thickBot="1">
      <c r="B6" s="85" t="s">
        <v>1726</v>
      </c>
      <c r="C6" s="123">
        <v>7.9</v>
      </c>
      <c r="D6" s="123">
        <v>6.7</v>
      </c>
      <c r="E6" s="124"/>
    </row>
    <row r="7" spans="1:5" ht="13.5" thickBot="1">
      <c r="B7" s="82" t="s">
        <v>1727</v>
      </c>
      <c r="C7" s="123">
        <v>16.399999999999999</v>
      </c>
      <c r="D7" s="123">
        <v>21.1</v>
      </c>
      <c r="E7" s="124"/>
    </row>
    <row r="8" spans="1:5" ht="13.5" thickBot="1">
      <c r="B8" s="82" t="s">
        <v>1728</v>
      </c>
      <c r="C8" s="123">
        <v>1.2</v>
      </c>
      <c r="D8" s="123">
        <v>18.3</v>
      </c>
      <c r="E8" s="124"/>
    </row>
    <row r="9" spans="1:5" ht="13.5" thickBot="1">
      <c r="B9" s="82" t="s">
        <v>1729</v>
      </c>
      <c r="C9" s="123">
        <v>-0.1</v>
      </c>
      <c r="D9" s="123">
        <v>4.9000000000000004</v>
      </c>
      <c r="E9" s="124"/>
    </row>
    <row r="10" spans="1:5" ht="13.5" thickBot="1">
      <c r="B10" s="85" t="s">
        <v>1730</v>
      </c>
      <c r="C10" s="123">
        <v>4.8</v>
      </c>
      <c r="D10" s="123">
        <v>4.2</v>
      </c>
      <c r="E10" s="124"/>
    </row>
    <row r="11" spans="1:5" ht="13.5" thickBot="1">
      <c r="B11" s="85" t="s">
        <v>1731</v>
      </c>
      <c r="C11" s="123">
        <v>4.3</v>
      </c>
      <c r="D11" s="123">
        <v>3.3</v>
      </c>
      <c r="E11" s="124"/>
    </row>
    <row r="12" spans="1:5" ht="13.5" thickBot="1">
      <c r="B12" s="82" t="s">
        <v>1732</v>
      </c>
      <c r="C12" s="123">
        <v>3.7</v>
      </c>
      <c r="D12" s="123">
        <v>4.9000000000000004</v>
      </c>
      <c r="E12" s="124"/>
    </row>
    <row r="13" spans="1:5" ht="13.5" thickBot="1">
      <c r="B13" s="82" t="s">
        <v>1733</v>
      </c>
      <c r="C13" s="123">
        <v>-1.1000000000000001</v>
      </c>
      <c r="D13" s="123">
        <v>0.7</v>
      </c>
      <c r="E13" s="124"/>
    </row>
    <row r="14" spans="1:5" ht="13.5" thickBot="1">
      <c r="B14" s="82" t="s">
        <v>1734</v>
      </c>
      <c r="C14" s="123">
        <v>-4.7</v>
      </c>
      <c r="D14" s="123">
        <v>-2.4</v>
      </c>
      <c r="E14" s="124"/>
    </row>
    <row r="16" spans="1:5">
      <c r="B16" s="81" t="s">
        <v>709</v>
      </c>
    </row>
    <row r="30" spans="2:2">
      <c r="B30" s="125" t="s">
        <v>1735</v>
      </c>
    </row>
    <row r="32" spans="2:2">
      <c r="B32" s="556" t="s">
        <v>737</v>
      </c>
    </row>
  </sheetData>
  <phoneticPr fontId="5" type="noConversion"/>
  <hyperlinks>
    <hyperlink ref="B32" location="Contents!B28" display="to contents"/>
  </hyperlinks>
  <pageMargins left="0.75" right="0.75" top="1" bottom="1" header="0.5" footer="0.5"/>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6"/>
  <sheetViews>
    <sheetView topLeftCell="A10" workbookViewId="0">
      <selection activeCell="B26" sqref="B26"/>
    </sheetView>
  </sheetViews>
  <sheetFormatPr defaultColWidth="10.6640625" defaultRowHeight="12.75"/>
  <cols>
    <col min="1" max="1" width="10.6640625" style="80" customWidth="1"/>
    <col min="2" max="2" width="21.5" style="80" customWidth="1"/>
    <col min="3" max="3" width="14" style="80" customWidth="1"/>
    <col min="4" max="4" width="18.5" style="80" customWidth="1"/>
    <col min="5" max="16384" width="10.6640625" style="80"/>
  </cols>
  <sheetData>
    <row r="2" spans="1:6">
      <c r="A2" s="80" t="s">
        <v>1303</v>
      </c>
      <c r="B2" s="81" t="s">
        <v>713</v>
      </c>
      <c r="F2" s="81" t="s">
        <v>713</v>
      </c>
    </row>
    <row r="3" spans="1:6" ht="13.5" thickBot="1"/>
    <row r="4" spans="1:6" ht="13.5" thickBot="1">
      <c r="B4" s="82"/>
      <c r="C4" s="82" t="s">
        <v>710</v>
      </c>
      <c r="D4" s="82" t="s">
        <v>715</v>
      </c>
    </row>
    <row r="5" spans="1:6" ht="13.5" thickBot="1">
      <c r="B5" s="82" t="s">
        <v>1736</v>
      </c>
      <c r="C5" s="126">
        <v>39.32222244637407</v>
      </c>
      <c r="D5" s="126">
        <v>9.2767900048053917</v>
      </c>
    </row>
    <row r="6" spans="1:6" ht="13.5" thickBot="1">
      <c r="B6" s="82" t="s">
        <v>1737</v>
      </c>
      <c r="C6" s="126">
        <v>25.835111012274908</v>
      </c>
      <c r="D6" s="126">
        <v>23.269603605019796</v>
      </c>
    </row>
    <row r="7" spans="1:6" ht="13.5" thickBot="1">
      <c r="B7" s="82" t="s">
        <v>1738</v>
      </c>
      <c r="C7" s="126">
        <v>53.726334623226393</v>
      </c>
      <c r="D7" s="126">
        <v>27.510677694111834</v>
      </c>
    </row>
    <row r="8" spans="1:6" ht="13.5" thickBot="1">
      <c r="B8" s="82" t="s">
        <v>1739</v>
      </c>
      <c r="C8" s="126">
        <v>67.771464909100629</v>
      </c>
      <c r="D8" s="126">
        <v>32.907326422210957</v>
      </c>
    </row>
    <row r="9" spans="1:6" ht="13.5" thickBot="1">
      <c r="B9" s="82" t="s">
        <v>711</v>
      </c>
      <c r="C9" s="126">
        <v>41.234994217581814</v>
      </c>
      <c r="D9" s="126">
        <v>41.119348904621205</v>
      </c>
    </row>
    <row r="10" spans="1:6" ht="13.5" thickBot="1">
      <c r="B10" s="82" t="s">
        <v>1740</v>
      </c>
      <c r="C10" s="126">
        <v>78.901038246685886</v>
      </c>
      <c r="D10" s="126">
        <v>80.197606638470234</v>
      </c>
    </row>
    <row r="11" spans="1:6" ht="13.5" thickBot="1">
      <c r="B11" s="82" t="s">
        <v>1741</v>
      </c>
      <c r="C11" s="126">
        <v>50.539693380980843</v>
      </c>
      <c r="D11" s="126">
        <v>40.529724963543259</v>
      </c>
    </row>
    <row r="12" spans="1:6" ht="13.5" thickBot="1">
      <c r="B12" s="82" t="s">
        <v>1742</v>
      </c>
      <c r="C12" s="126">
        <v>78.696053892332657</v>
      </c>
      <c r="D12" s="126">
        <v>61.509674377072429</v>
      </c>
    </row>
    <row r="13" spans="1:6" ht="13.5" thickBot="1">
      <c r="B13" s="82" t="s">
        <v>1743</v>
      </c>
      <c r="C13" s="126">
        <v>101.98472251115183</v>
      </c>
      <c r="D13" s="126">
        <v>24.743863000138163</v>
      </c>
    </row>
    <row r="14" spans="1:6" ht="13.5" thickBot="1">
      <c r="B14" s="82" t="s">
        <v>1697</v>
      </c>
      <c r="C14" s="126">
        <v>94.796443657109123</v>
      </c>
      <c r="D14" s="126">
        <v>4.8814798813481701</v>
      </c>
    </row>
    <row r="15" spans="1:6" ht="13.5" thickBot="1">
      <c r="B15" s="82" t="s">
        <v>1744</v>
      </c>
      <c r="C15" s="126">
        <v>91.943018776157999</v>
      </c>
      <c r="D15" s="126">
        <v>3.5981598188661792</v>
      </c>
    </row>
    <row r="16" spans="1:6" ht="13.5" thickBot="1">
      <c r="B16" s="82" t="s">
        <v>651</v>
      </c>
      <c r="C16" s="126">
        <v>114.38753241295659</v>
      </c>
      <c r="D16" s="126">
        <v>14.335171494046122</v>
      </c>
    </row>
    <row r="17" spans="2:6" ht="13.5" thickBot="1">
      <c r="B17" s="82" t="s">
        <v>647</v>
      </c>
      <c r="C17" s="126">
        <v>59.808104769339195</v>
      </c>
      <c r="D17" s="126">
        <v>9.6148236634117126</v>
      </c>
    </row>
    <row r="18" spans="2:6" ht="13.5" thickBot="1">
      <c r="B18" s="82" t="s">
        <v>649</v>
      </c>
      <c r="C18" s="126">
        <v>99.897599495874445</v>
      </c>
      <c r="D18" s="126">
        <v>-0.41812257076675508</v>
      </c>
      <c r="F18" s="121" t="s">
        <v>1746</v>
      </c>
    </row>
    <row r="19" spans="2:6" ht="13.5" thickBot="1">
      <c r="B19" s="82" t="s">
        <v>1457</v>
      </c>
      <c r="C19" s="126">
        <v>174.25093488865977</v>
      </c>
      <c r="D19" s="126">
        <v>13.114058090457263</v>
      </c>
    </row>
    <row r="20" spans="2:6" ht="13.5" thickBot="1">
      <c r="B20" s="82" t="s">
        <v>652</v>
      </c>
      <c r="C20" s="126">
        <v>31.623917422141801</v>
      </c>
      <c r="D20" s="126">
        <v>60.896710557251339</v>
      </c>
      <c r="F20" s="1" t="s">
        <v>714</v>
      </c>
    </row>
    <row r="21" spans="2:6" ht="13.5" thickBot="1">
      <c r="B21" s="82" t="s">
        <v>841</v>
      </c>
      <c r="C21" s="126">
        <v>46.611417494402453</v>
      </c>
      <c r="D21" s="126">
        <v>67.795681838160192</v>
      </c>
    </row>
    <row r="22" spans="2:6" ht="13.5" thickBot="1">
      <c r="B22" s="82" t="s">
        <v>839</v>
      </c>
      <c r="C22" s="126">
        <v>55.8</v>
      </c>
      <c r="D22" s="126">
        <v>86.1</v>
      </c>
    </row>
    <row r="23" spans="2:6" ht="13.5" thickBot="1">
      <c r="B23" s="82" t="s">
        <v>1745</v>
      </c>
      <c r="C23" s="126">
        <v>55.423172944549457</v>
      </c>
      <c r="D23" s="126">
        <v>16.66312188724055</v>
      </c>
    </row>
    <row r="24" spans="2:6" ht="13.5" thickBot="1">
      <c r="B24" s="127" t="s">
        <v>712</v>
      </c>
      <c r="C24" s="126">
        <v>27.232797341261268</v>
      </c>
      <c r="D24" s="126">
        <v>53.852499587526808</v>
      </c>
      <c r="F24" s="128"/>
    </row>
    <row r="25" spans="2:6">
      <c r="B25" s="97"/>
      <c r="C25" s="129"/>
      <c r="D25" s="129"/>
    </row>
    <row r="26" spans="2:6">
      <c r="B26" s="556" t="s">
        <v>737</v>
      </c>
    </row>
  </sheetData>
  <phoneticPr fontId="5" type="noConversion"/>
  <hyperlinks>
    <hyperlink ref="B26" location="Contents!B29" display="to contents"/>
  </hyperlinks>
  <pageMargins left="0.75" right="0.75" top="1" bottom="1" header="0.5" footer="0.5"/>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8"/>
  <sheetViews>
    <sheetView topLeftCell="A10" workbookViewId="0">
      <selection activeCell="B28" sqref="B28"/>
    </sheetView>
  </sheetViews>
  <sheetFormatPr defaultColWidth="10.6640625" defaultRowHeight="12.75"/>
  <cols>
    <col min="1" max="1" width="9.83203125" style="80" customWidth="1"/>
    <col min="2" max="2" width="48.83203125" style="80" customWidth="1"/>
    <col min="3" max="3" width="10.5" style="80" customWidth="1"/>
    <col min="4" max="5" width="10.33203125" style="80" customWidth="1"/>
    <col min="6" max="6" width="13.6640625" style="80" customWidth="1"/>
    <col min="7" max="7" width="11.1640625" style="80" customWidth="1"/>
    <col min="8" max="9" width="10.5" style="80" customWidth="1"/>
    <col min="10" max="10" width="12.83203125" style="80" customWidth="1"/>
    <col min="11" max="11" width="13.33203125" style="80" customWidth="1"/>
    <col min="12" max="12" width="3.1640625" style="80" customWidth="1"/>
    <col min="13" max="13" width="15.33203125" style="80" customWidth="1"/>
    <col min="14" max="14" width="2.83203125" style="80" customWidth="1"/>
    <col min="15" max="15" width="19.5" style="80" customWidth="1"/>
    <col min="16" max="17" width="10.6640625" style="80" customWidth="1"/>
    <col min="18" max="18" width="13.33203125" style="80" customWidth="1"/>
    <col min="19" max="16384" width="10.6640625" style="80"/>
  </cols>
  <sheetData>
    <row r="2" spans="1:6">
      <c r="A2" s="80" t="s">
        <v>1303</v>
      </c>
      <c r="B2" s="81" t="s">
        <v>2239</v>
      </c>
    </row>
    <row r="3" spans="1:6" ht="13.5" thickBot="1">
      <c r="B3" s="81"/>
    </row>
    <row r="4" spans="1:6" ht="13.5" thickBot="1">
      <c r="B4" s="82"/>
      <c r="C4" s="82">
        <v>2004</v>
      </c>
      <c r="D4" s="82">
        <v>2005</v>
      </c>
      <c r="E4" s="82">
        <v>2006</v>
      </c>
      <c r="F4" s="82" t="s">
        <v>1724</v>
      </c>
    </row>
    <row r="5" spans="1:6" ht="13.5" thickBot="1">
      <c r="B5" s="82" t="s">
        <v>2240</v>
      </c>
      <c r="C5" s="96">
        <v>-399.60463984230319</v>
      </c>
      <c r="D5" s="96">
        <v>489.41079313380953</v>
      </c>
      <c r="E5" s="96">
        <v>-64.898670242417367</v>
      </c>
      <c r="F5" s="96">
        <v>69.407710186743614</v>
      </c>
    </row>
    <row r="6" spans="1:6" ht="13.5" thickBot="1">
      <c r="B6" s="82" t="s">
        <v>2241</v>
      </c>
      <c r="C6" s="96">
        <v>-226.42312613935474</v>
      </c>
      <c r="D6" s="96">
        <v>-326.15063440588983</v>
      </c>
      <c r="E6" s="96">
        <v>-114.68488944611252</v>
      </c>
      <c r="F6" s="96">
        <v>-64.142021319227396</v>
      </c>
    </row>
    <row r="7" spans="1:6" ht="13.5" thickBot="1">
      <c r="B7" s="82" t="s">
        <v>2242</v>
      </c>
      <c r="C7" s="96">
        <v>-65.258643344202255</v>
      </c>
      <c r="D7" s="96">
        <v>-31.158991629530213</v>
      </c>
      <c r="E7" s="96">
        <v>26.005747981713284</v>
      </c>
      <c r="F7" s="96">
        <v>3.4062675322593572</v>
      </c>
    </row>
    <row r="8" spans="1:6" ht="13.5" thickBot="1">
      <c r="B8" s="82" t="s">
        <v>2247</v>
      </c>
      <c r="C8" s="96">
        <v>736.90310985277313</v>
      </c>
      <c r="D8" s="96">
        <v>237.36204367456543</v>
      </c>
      <c r="E8" s="96">
        <v>246.96073967649289</v>
      </c>
      <c r="F8" s="96">
        <v>110.47527450508936</v>
      </c>
    </row>
    <row r="9" spans="1:6" ht="13.5" thickBot="1">
      <c r="B9" s="82" t="s">
        <v>2248</v>
      </c>
      <c r="C9" s="96">
        <v>2.1862150490203471</v>
      </c>
      <c r="D9" s="96">
        <v>11.458984900978777</v>
      </c>
      <c r="E9" s="96">
        <v>14.765633342848453</v>
      </c>
      <c r="F9" s="96">
        <v>-1.0018433918409875</v>
      </c>
    </row>
    <row r="10" spans="1:6" ht="13.5" thickBot="1">
      <c r="B10" s="82" t="s">
        <v>2243</v>
      </c>
      <c r="C10" s="96">
        <v>-1.054333837705252</v>
      </c>
      <c r="D10" s="96">
        <v>4.5446993647809588</v>
      </c>
      <c r="E10" s="96">
        <v>1.2432166173157222</v>
      </c>
      <c r="F10" s="96">
        <v>0.3286046325238437</v>
      </c>
    </row>
    <row r="12" spans="1:6">
      <c r="B12" s="81" t="s">
        <v>2239</v>
      </c>
    </row>
    <row r="26" spans="2:2">
      <c r="B26" s="86" t="s">
        <v>1723</v>
      </c>
    </row>
    <row r="28" spans="2:2">
      <c r="B28" s="556" t="s">
        <v>737</v>
      </c>
    </row>
  </sheetData>
  <phoneticPr fontId="5" type="noConversion"/>
  <hyperlinks>
    <hyperlink ref="B28" location="Contents!B30" display="to contents"/>
  </hyperlinks>
  <pageMargins left="0.75" right="0.75" top="1" bottom="1" header="0.5" footer="0.5"/>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3"/>
  <sheetViews>
    <sheetView topLeftCell="A16" workbookViewId="0">
      <selection activeCell="B31" sqref="B31"/>
    </sheetView>
  </sheetViews>
  <sheetFormatPr defaultColWidth="10.6640625" defaultRowHeight="12.75"/>
  <cols>
    <col min="1" max="1" width="11.6640625" style="80" customWidth="1"/>
    <col min="2" max="2" width="28.5" style="80" customWidth="1"/>
    <col min="3" max="3" width="22.6640625" style="80" customWidth="1"/>
    <col min="4" max="4" width="23.5" style="80" customWidth="1"/>
    <col min="5" max="5" width="16" style="80" customWidth="1"/>
    <col min="6" max="16384" width="10.6640625" style="80"/>
  </cols>
  <sheetData>
    <row r="2" spans="1:5">
      <c r="A2" s="80" t="s">
        <v>1303</v>
      </c>
      <c r="B2" s="81" t="s">
        <v>2249</v>
      </c>
    </row>
    <row r="3" spans="1:5" ht="13.5" thickBot="1"/>
    <row r="4" spans="1:5" ht="39" thickBot="1">
      <c r="B4" s="82"/>
      <c r="C4" s="130" t="s">
        <v>2290</v>
      </c>
      <c r="D4" s="85" t="s">
        <v>2291</v>
      </c>
      <c r="E4" s="130" t="s">
        <v>2292</v>
      </c>
    </row>
    <row r="5" spans="1:5" ht="13.5" thickBot="1">
      <c r="B5" s="82" t="s">
        <v>1748</v>
      </c>
      <c r="C5" s="126">
        <v>2.8</v>
      </c>
      <c r="D5" s="126">
        <v>23</v>
      </c>
      <c r="E5" s="126">
        <v>16.100000000000001</v>
      </c>
    </row>
    <row r="6" spans="1:5" ht="13.5" thickBot="1">
      <c r="B6" s="82" t="s">
        <v>2289</v>
      </c>
      <c r="C6" s="126">
        <v>6.1</v>
      </c>
      <c r="D6" s="126">
        <v>10.5</v>
      </c>
      <c r="E6" s="126">
        <v>11.6</v>
      </c>
    </row>
    <row r="7" spans="1:5" ht="13.5" thickBot="1">
      <c r="B7" s="82" t="s">
        <v>1749</v>
      </c>
      <c r="C7" s="126">
        <v>21.5</v>
      </c>
      <c r="D7" s="126">
        <v>2.4</v>
      </c>
      <c r="E7" s="126">
        <v>11.4</v>
      </c>
    </row>
    <row r="8" spans="1:5" ht="13.5" thickBot="1">
      <c r="B8" s="82" t="s">
        <v>1706</v>
      </c>
      <c r="C8" s="126">
        <v>16.7</v>
      </c>
      <c r="D8" s="126">
        <v>13.6</v>
      </c>
      <c r="E8" s="126">
        <v>9.8000000000000007</v>
      </c>
    </row>
    <row r="9" spans="1:5" ht="13.5" thickBot="1">
      <c r="B9" s="82" t="s">
        <v>1713</v>
      </c>
      <c r="C9" s="126">
        <v>3.4</v>
      </c>
      <c r="D9" s="126">
        <v>1.2</v>
      </c>
      <c r="E9" s="126">
        <v>5.5</v>
      </c>
    </row>
    <row r="10" spans="1:5" ht="13.5" thickBot="1">
      <c r="B10" s="82" t="s">
        <v>1722</v>
      </c>
      <c r="C10" s="126">
        <v>2.4</v>
      </c>
      <c r="D10" s="126">
        <v>5.9</v>
      </c>
      <c r="E10" s="126">
        <v>11.5</v>
      </c>
    </row>
    <row r="12" spans="1:5">
      <c r="B12" s="81" t="s">
        <v>2249</v>
      </c>
    </row>
    <row r="29" spans="2:2">
      <c r="B29" s="86" t="s">
        <v>1747</v>
      </c>
    </row>
    <row r="31" spans="2:2">
      <c r="B31" s="556" t="s">
        <v>737</v>
      </c>
    </row>
    <row r="33" spans="2:2">
      <c r="B33" s="121"/>
    </row>
  </sheetData>
  <phoneticPr fontId="5" type="noConversion"/>
  <hyperlinks>
    <hyperlink ref="B31" location="Contents!B31" display="to contents"/>
  </hyperlinks>
  <pageMargins left="0.75" right="0.75" top="1" bottom="1" header="0.5" footer="0.5"/>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8"/>
  <sheetViews>
    <sheetView workbookViewId="0">
      <selection activeCell="F18" sqref="F18"/>
    </sheetView>
  </sheetViews>
  <sheetFormatPr defaultColWidth="10.6640625" defaultRowHeight="12.75"/>
  <cols>
    <col min="1" max="2" width="10.6640625" style="97" customWidth="1"/>
    <col min="3" max="3" width="20.6640625" style="97" customWidth="1"/>
    <col min="4" max="4" width="27" style="97" customWidth="1"/>
    <col min="5" max="16384" width="10.6640625" style="97"/>
  </cols>
  <sheetData>
    <row r="2" spans="1:6">
      <c r="A2" s="80" t="s">
        <v>718</v>
      </c>
      <c r="B2" s="84" t="s">
        <v>1750</v>
      </c>
      <c r="F2" s="84" t="s">
        <v>1750</v>
      </c>
    </row>
    <row r="3" spans="1:6" ht="14.25" thickBot="1">
      <c r="B3" s="131"/>
    </row>
    <row r="4" spans="1:6" ht="13.5" thickBot="1">
      <c r="B4" s="82"/>
      <c r="C4" s="132" t="s">
        <v>1751</v>
      </c>
      <c r="D4" s="133" t="s">
        <v>1752</v>
      </c>
    </row>
    <row r="5" spans="1:6">
      <c r="B5" s="134" t="s">
        <v>789</v>
      </c>
      <c r="C5" s="135">
        <v>6.8054092986290442</v>
      </c>
      <c r="D5" s="136">
        <v>6.9116673862615698</v>
      </c>
    </row>
    <row r="6" spans="1:6">
      <c r="B6" s="137" t="s">
        <v>790</v>
      </c>
      <c r="C6" s="138">
        <v>6.9117256526989479</v>
      </c>
      <c r="D6" s="139">
        <v>6.9521330184987278</v>
      </c>
    </row>
    <row r="7" spans="1:6">
      <c r="B7" s="140" t="s">
        <v>791</v>
      </c>
      <c r="C7" s="138">
        <v>7.1034191542178746</v>
      </c>
      <c r="D7" s="139">
        <v>6.9985124148723514</v>
      </c>
    </row>
    <row r="8" spans="1:6">
      <c r="B8" s="137" t="s">
        <v>1753</v>
      </c>
      <c r="C8" s="138">
        <v>7.3061654891715619</v>
      </c>
      <c r="D8" s="139">
        <v>7.063784962015049</v>
      </c>
    </row>
    <row r="9" spans="1:6">
      <c r="B9" s="137" t="s">
        <v>793</v>
      </c>
      <c r="C9" s="138">
        <v>7.7882718636736428</v>
      </c>
      <c r="D9" s="139">
        <v>7.1621363949931265</v>
      </c>
    </row>
    <row r="10" spans="1:6">
      <c r="B10" s="137" t="s">
        <v>794</v>
      </c>
      <c r="C10" s="138">
        <v>7.9172437713776986</v>
      </c>
      <c r="D10" s="139">
        <v>7.2510058538123019</v>
      </c>
    </row>
    <row r="11" spans="1:6">
      <c r="B11" s="137" t="s">
        <v>795</v>
      </c>
      <c r="C11" s="138">
        <v>8.1756508202166742</v>
      </c>
      <c r="D11" s="139">
        <v>7.3406323241836304</v>
      </c>
    </row>
    <row r="12" spans="1:6">
      <c r="B12" s="137" t="s">
        <v>1430</v>
      </c>
      <c r="C12" s="138">
        <v>7.93856531333833</v>
      </c>
      <c r="D12" s="139">
        <v>7.3927557274812443</v>
      </c>
    </row>
    <row r="13" spans="1:6">
      <c r="B13" s="137" t="s">
        <v>1431</v>
      </c>
      <c r="C13" s="138">
        <v>7.9492777553106606</v>
      </c>
      <c r="D13" s="139">
        <v>7.4121074313068931</v>
      </c>
    </row>
    <row r="14" spans="1:6">
      <c r="B14" s="137" t="s">
        <v>1432</v>
      </c>
      <c r="C14" s="138">
        <v>7.8638325963077449</v>
      </c>
      <c r="D14" s="139">
        <v>7.4469393471226368</v>
      </c>
    </row>
    <row r="15" spans="1:6">
      <c r="B15" s="137" t="s">
        <v>1433</v>
      </c>
      <c r="C15" s="138">
        <v>7.500366758024839</v>
      </c>
      <c r="D15" s="139">
        <v>7.5058331583429378</v>
      </c>
    </row>
    <row r="16" spans="1:6">
      <c r="B16" s="137" t="s">
        <v>800</v>
      </c>
      <c r="C16" s="138">
        <v>7.5323450525488056</v>
      </c>
      <c r="D16" s="139">
        <v>7.5725130269366474</v>
      </c>
      <c r="F16" s="141" t="s">
        <v>1705</v>
      </c>
    </row>
    <row r="17" spans="2:6">
      <c r="B17" s="137" t="s">
        <v>801</v>
      </c>
      <c r="C17" s="138">
        <v>7.6924428367461672</v>
      </c>
      <c r="D17" s="139">
        <v>7.6450182922995822</v>
      </c>
    </row>
    <row r="18" spans="2:6">
      <c r="B18" s="137" t="s">
        <v>832</v>
      </c>
      <c r="C18" s="138">
        <v>8.6455680766497522</v>
      </c>
      <c r="D18" s="139">
        <v>7.7908844921653895</v>
      </c>
      <c r="F18" s="556" t="s">
        <v>737</v>
      </c>
    </row>
    <row r="19" spans="2:6">
      <c r="B19" s="140" t="s">
        <v>803</v>
      </c>
      <c r="C19" s="138">
        <v>8.8616276731032571</v>
      </c>
      <c r="D19" s="139">
        <v>7.9390048438442165</v>
      </c>
    </row>
    <row r="20" spans="2:6">
      <c r="B20" s="137" t="s">
        <v>804</v>
      </c>
      <c r="C20" s="138">
        <v>8.9000000000000057</v>
      </c>
      <c r="D20" s="139">
        <v>8.0678958730260746</v>
      </c>
    </row>
    <row r="21" spans="2:6">
      <c r="B21" s="137" t="s">
        <v>805</v>
      </c>
      <c r="C21" s="138">
        <v>9</v>
      </c>
      <c r="D21" s="139">
        <v>8.1729685208031384</v>
      </c>
    </row>
    <row r="22" spans="2:6">
      <c r="B22" s="137" t="s">
        <v>806</v>
      </c>
      <c r="C22" s="138">
        <v>8.8914450751917258</v>
      </c>
      <c r="D22" s="139">
        <v>8.2574430332248454</v>
      </c>
    </row>
    <row r="23" spans="2:6">
      <c r="B23" s="137" t="s">
        <v>807</v>
      </c>
      <c r="C23" s="138">
        <v>8.6999999999999993</v>
      </c>
      <c r="D23" s="139">
        <v>8.2963403106828224</v>
      </c>
    </row>
    <row r="24" spans="2:6">
      <c r="B24" s="137" t="s">
        <v>1446</v>
      </c>
      <c r="C24" s="138">
        <v>8.6999999999999993</v>
      </c>
      <c r="D24" s="139">
        <v>8.3592157106561444</v>
      </c>
    </row>
    <row r="25" spans="2:6">
      <c r="B25" s="137" t="s">
        <v>1447</v>
      </c>
      <c r="C25" s="138">
        <v>8.451900367172783</v>
      </c>
      <c r="D25" s="139">
        <v>8.3996395750187247</v>
      </c>
    </row>
    <row r="26" spans="2:6">
      <c r="B26" s="137" t="s">
        <v>1448</v>
      </c>
      <c r="C26" s="138">
        <v>8.1726896126875488</v>
      </c>
      <c r="D26" s="139">
        <v>8.4227609370372818</v>
      </c>
    </row>
    <row r="27" spans="2:6">
      <c r="B27" s="137" t="s">
        <v>1449</v>
      </c>
      <c r="C27" s="138">
        <v>8.3878302045982309</v>
      </c>
      <c r="D27" s="139">
        <v>8.4934858825383799</v>
      </c>
    </row>
    <row r="28" spans="2:6">
      <c r="B28" s="137" t="s">
        <v>812</v>
      </c>
      <c r="C28" s="138">
        <v>8.3555975033081893</v>
      </c>
      <c r="D28" s="139">
        <v>8.5586049636871451</v>
      </c>
    </row>
    <row r="29" spans="2:6">
      <c r="B29" s="137" t="s">
        <v>813</v>
      </c>
      <c r="C29" s="138">
        <v>8.5381589659004646</v>
      </c>
      <c r="D29" s="139">
        <v>8.6263200748259266</v>
      </c>
    </row>
    <row r="30" spans="2:6">
      <c r="B30" s="137" t="s">
        <v>814</v>
      </c>
      <c r="C30" s="138">
        <v>7.9000000000000057</v>
      </c>
      <c r="D30" s="139">
        <v>8.5563660655319893</v>
      </c>
    </row>
    <row r="31" spans="2:6">
      <c r="B31" s="140" t="s">
        <v>833</v>
      </c>
      <c r="C31" s="138">
        <v>7.759071522071352</v>
      </c>
      <c r="D31" s="139">
        <v>8.4620972678182085</v>
      </c>
    </row>
    <row r="32" spans="2:6">
      <c r="B32" s="137" t="s">
        <v>1754</v>
      </c>
      <c r="C32" s="138">
        <v>7.748353492279989</v>
      </c>
      <c r="D32" s="139">
        <v>8.3694506518216372</v>
      </c>
    </row>
    <row r="33" spans="2:4">
      <c r="B33" s="137" t="s">
        <v>1755</v>
      </c>
      <c r="C33" s="138">
        <v>7.6093647449690565</v>
      </c>
      <c r="D33" s="139">
        <v>8.2506720951688948</v>
      </c>
    </row>
    <row r="34" spans="2:4">
      <c r="B34" s="137" t="s">
        <v>818</v>
      </c>
      <c r="C34" s="138">
        <v>8.0813826942042937</v>
      </c>
      <c r="D34" s="139">
        <v>8.1827665394763329</v>
      </c>
    </row>
    <row r="35" spans="2:4">
      <c r="B35" s="137" t="s">
        <v>819</v>
      </c>
      <c r="C35" s="138">
        <v>8.8363669062185011</v>
      </c>
      <c r="D35" s="139">
        <v>8.2031092102404841</v>
      </c>
    </row>
    <row r="36" spans="2:4">
      <c r="B36" s="137" t="s">
        <v>1450</v>
      </c>
      <c r="C36" s="138">
        <v>9.3684944235209002</v>
      </c>
      <c r="D36" s="139">
        <v>8.2638251575592818</v>
      </c>
    </row>
    <row r="37" spans="2:4" ht="13.5" thickBot="1">
      <c r="B37" s="142" t="s">
        <v>1451</v>
      </c>
      <c r="C37" s="143">
        <v>11.163382187583039</v>
      </c>
      <c r="D37" s="144">
        <v>8.4976517561558609</v>
      </c>
    </row>
    <row r="38" spans="2:4">
      <c r="B38" s="141"/>
    </row>
  </sheetData>
  <phoneticPr fontId="5" type="noConversion"/>
  <hyperlinks>
    <hyperlink ref="F18" location="Contents!B32" display="to contents"/>
  </hyperlinks>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2:R35"/>
  <sheetViews>
    <sheetView topLeftCell="A16" workbookViewId="0">
      <selection activeCell="B35" sqref="B35"/>
    </sheetView>
  </sheetViews>
  <sheetFormatPr defaultRowHeight="12.75"/>
  <cols>
    <col min="3" max="3" width="39.83203125" bestFit="1" customWidth="1"/>
    <col min="5" max="5" width="8.6640625" bestFit="1" customWidth="1"/>
  </cols>
  <sheetData>
    <row r="2" spans="1:18">
      <c r="A2" t="s">
        <v>1303</v>
      </c>
      <c r="B2" s="42" t="s">
        <v>1605</v>
      </c>
      <c r="C2" s="1"/>
      <c r="D2" s="5"/>
      <c r="E2" s="5"/>
      <c r="F2" s="5"/>
      <c r="G2" s="5"/>
      <c r="H2" s="1"/>
      <c r="I2" s="1"/>
      <c r="J2" s="1"/>
      <c r="K2" s="1"/>
      <c r="L2" s="1"/>
      <c r="M2" s="1"/>
      <c r="N2" s="1"/>
      <c r="O2" s="1"/>
      <c r="P2" s="1"/>
      <c r="Q2" s="1"/>
      <c r="R2" s="1"/>
    </row>
    <row r="3" spans="1:18" ht="13.5" thickBot="1">
      <c r="B3" s="10"/>
      <c r="C3" s="1"/>
      <c r="D3" s="5"/>
      <c r="E3" s="5"/>
      <c r="F3" s="5"/>
      <c r="G3" s="5"/>
      <c r="H3" s="1"/>
      <c r="I3" s="1"/>
      <c r="J3" s="1"/>
      <c r="K3" s="1"/>
      <c r="L3" s="1"/>
      <c r="M3" s="1"/>
      <c r="N3" s="1"/>
      <c r="O3" s="1"/>
      <c r="P3" s="1"/>
      <c r="Q3" s="1"/>
      <c r="R3" s="1"/>
    </row>
    <row r="4" spans="1:18" ht="13.5" thickBot="1">
      <c r="B4" s="1081" t="s">
        <v>1304</v>
      </c>
      <c r="C4" s="1076" t="s">
        <v>656</v>
      </c>
      <c r="D4" s="1078" t="s">
        <v>657</v>
      </c>
      <c r="E4" s="1079"/>
      <c r="F4" s="1080" t="s">
        <v>658</v>
      </c>
      <c r="G4" s="1079"/>
      <c r="H4" s="1"/>
      <c r="I4" s="1"/>
      <c r="J4" s="1"/>
      <c r="K4" s="1"/>
      <c r="L4" s="1"/>
      <c r="M4" s="1"/>
      <c r="N4" s="1"/>
      <c r="O4" s="1"/>
      <c r="P4" s="1"/>
      <c r="Q4" s="1"/>
      <c r="R4" s="1"/>
    </row>
    <row r="5" spans="1:18" ht="51.75" thickBot="1">
      <c r="B5" s="1082"/>
      <c r="C5" s="1077"/>
      <c r="D5" s="621" t="s">
        <v>716</v>
      </c>
      <c r="E5" s="621" t="s">
        <v>646</v>
      </c>
      <c r="F5" s="621" t="s">
        <v>716</v>
      </c>
      <c r="G5" s="621" t="s">
        <v>646</v>
      </c>
      <c r="H5" s="1"/>
      <c r="I5" s="1"/>
      <c r="J5" s="1"/>
      <c r="K5" s="1"/>
      <c r="L5" s="1"/>
      <c r="M5" s="1"/>
      <c r="N5" s="1"/>
      <c r="O5" s="1"/>
      <c r="P5" s="1"/>
      <c r="Q5" s="1"/>
      <c r="R5" s="1"/>
    </row>
    <row r="6" spans="1:18">
      <c r="B6" s="611">
        <v>2002</v>
      </c>
      <c r="C6" s="620">
        <v>3.5</v>
      </c>
      <c r="D6" s="620">
        <v>2.2999999999999998</v>
      </c>
      <c r="E6" s="620">
        <v>7</v>
      </c>
      <c r="F6" s="620">
        <v>2.7</v>
      </c>
      <c r="G6" s="620">
        <v>6.3</v>
      </c>
      <c r="H6" s="1"/>
      <c r="I6" s="1"/>
      <c r="J6" s="1"/>
      <c r="K6" s="1"/>
      <c r="L6" s="1"/>
      <c r="M6" s="1"/>
      <c r="N6" s="1"/>
      <c r="O6" s="1"/>
      <c r="P6" s="1"/>
      <c r="Q6" s="1"/>
      <c r="R6" s="1"/>
    </row>
    <row r="7" spans="1:18">
      <c r="B7" s="577">
        <v>2003</v>
      </c>
      <c r="C7" s="585">
        <v>5.5</v>
      </c>
      <c r="D7" s="585">
        <v>3.3</v>
      </c>
      <c r="E7" s="585">
        <v>11.1</v>
      </c>
      <c r="F7" s="585">
        <v>4.0999999999999996</v>
      </c>
      <c r="G7" s="585">
        <v>10.5</v>
      </c>
      <c r="H7" s="1"/>
      <c r="I7" s="1"/>
      <c r="J7" s="1"/>
      <c r="K7" s="1"/>
      <c r="L7" s="1"/>
      <c r="M7" s="1"/>
      <c r="N7" s="1"/>
      <c r="O7" s="1"/>
      <c r="P7" s="1"/>
      <c r="Q7" s="1"/>
      <c r="R7" s="1"/>
    </row>
    <row r="8" spans="1:18">
      <c r="B8" s="577">
        <v>2004</v>
      </c>
      <c r="C8" s="585">
        <v>10.8</v>
      </c>
      <c r="D8" s="585">
        <v>9</v>
      </c>
      <c r="E8" s="585">
        <v>14.6</v>
      </c>
      <c r="F8" s="585">
        <v>9.3000000000000007</v>
      </c>
      <c r="G8" s="585">
        <v>16.7</v>
      </c>
      <c r="H8" s="1"/>
      <c r="I8" s="1"/>
      <c r="J8" s="1"/>
      <c r="K8" s="1"/>
      <c r="L8" s="1"/>
      <c r="M8" s="1"/>
      <c r="N8" s="1"/>
      <c r="O8" s="1"/>
      <c r="P8" s="1"/>
      <c r="Q8" s="1"/>
      <c r="R8" s="1"/>
    </row>
    <row r="9" spans="1:18">
      <c r="B9" s="577">
        <v>2005</v>
      </c>
      <c r="C9" s="585">
        <v>7.5</v>
      </c>
      <c r="D9" s="585">
        <v>5.8</v>
      </c>
      <c r="E9" s="585">
        <v>11.1</v>
      </c>
      <c r="F9" s="585">
        <v>6.1</v>
      </c>
      <c r="G9" s="585">
        <v>12.1</v>
      </c>
      <c r="H9" s="1"/>
      <c r="I9" s="1"/>
      <c r="J9" s="1"/>
      <c r="K9" s="1"/>
      <c r="L9" s="1"/>
      <c r="M9" s="1"/>
      <c r="N9" s="1"/>
      <c r="O9" s="1"/>
      <c r="P9" s="1"/>
      <c r="Q9" s="1"/>
      <c r="R9" s="1"/>
    </row>
    <row r="10" spans="1:18">
      <c r="B10" s="577">
        <v>2006</v>
      </c>
      <c r="C10" s="585">
        <v>9.1999999999999993</v>
      </c>
      <c r="D10" s="585">
        <v>8.1999999999999993</v>
      </c>
      <c r="E10" s="585">
        <v>11</v>
      </c>
      <c r="F10" s="585">
        <v>7.4</v>
      </c>
      <c r="G10" s="585">
        <v>14.9</v>
      </c>
      <c r="H10" s="1"/>
      <c r="I10" s="1"/>
      <c r="J10" s="1"/>
      <c r="K10" s="1"/>
      <c r="L10" s="1"/>
      <c r="M10" s="1"/>
      <c r="N10" s="1"/>
      <c r="O10" s="1"/>
      <c r="P10" s="1"/>
      <c r="Q10" s="1"/>
      <c r="R10" s="1"/>
    </row>
    <row r="11" spans="1:18">
      <c r="B11" s="577" t="s">
        <v>514</v>
      </c>
      <c r="C11" s="592">
        <v>6.6</v>
      </c>
      <c r="D11" s="585">
        <v>5.4</v>
      </c>
      <c r="E11" s="585">
        <v>9.1999999999999993</v>
      </c>
      <c r="F11" s="585">
        <v>4.3</v>
      </c>
      <c r="G11" s="585">
        <v>12.5</v>
      </c>
      <c r="H11" s="1"/>
      <c r="I11" s="1"/>
      <c r="J11" s="1"/>
      <c r="K11" s="1"/>
      <c r="L11" s="1"/>
      <c r="M11" s="1"/>
      <c r="N11" s="1"/>
      <c r="O11" s="1"/>
      <c r="P11" s="1"/>
      <c r="Q11" s="1"/>
      <c r="R11" s="1"/>
    </row>
    <row r="12" spans="1:18" ht="13.5" thickBot="1">
      <c r="B12" s="578" t="s">
        <v>515</v>
      </c>
      <c r="C12" s="593">
        <v>6.7</v>
      </c>
      <c r="D12" s="586">
        <v>5.3</v>
      </c>
      <c r="E12" s="586">
        <v>9</v>
      </c>
      <c r="F12" s="586">
        <v>5</v>
      </c>
      <c r="G12" s="586">
        <v>11.3</v>
      </c>
      <c r="H12" s="35"/>
      <c r="I12" s="1"/>
      <c r="J12" s="1"/>
      <c r="K12" s="1"/>
      <c r="L12" s="1"/>
      <c r="M12" s="1"/>
      <c r="N12" s="1"/>
      <c r="O12" s="1"/>
      <c r="P12" s="1"/>
      <c r="Q12" s="1"/>
      <c r="R12" s="1"/>
    </row>
    <row r="13" spans="1:18">
      <c r="B13" s="1"/>
      <c r="C13" s="1"/>
      <c r="D13" s="1"/>
      <c r="E13" s="1"/>
      <c r="F13" s="1"/>
      <c r="G13" s="1"/>
      <c r="H13" s="1"/>
      <c r="I13" s="1"/>
      <c r="J13" s="1"/>
      <c r="K13" s="1"/>
      <c r="L13" s="1"/>
      <c r="M13" s="1"/>
      <c r="N13" s="1"/>
      <c r="O13" s="1"/>
      <c r="P13" s="1"/>
      <c r="Q13" s="1"/>
      <c r="R13" s="1"/>
    </row>
    <row r="14" spans="1:18">
      <c r="B14" s="42" t="s">
        <v>728</v>
      </c>
    </row>
    <row r="32" spans="2:2">
      <c r="B32" s="631" t="s">
        <v>653</v>
      </c>
    </row>
    <row r="33" spans="2:18">
      <c r="B33" s="79" t="s">
        <v>717</v>
      </c>
      <c r="C33" s="1"/>
      <c r="D33" s="1"/>
      <c r="E33" s="1"/>
      <c r="F33" s="1"/>
      <c r="G33" s="1"/>
      <c r="H33" s="35"/>
      <c r="I33" s="1"/>
      <c r="J33" s="1"/>
      <c r="K33" s="1"/>
      <c r="L33" s="1"/>
      <c r="M33" s="1"/>
      <c r="N33" s="1"/>
      <c r="O33" s="1"/>
      <c r="P33" s="1"/>
      <c r="Q33" s="1"/>
      <c r="R33" s="1"/>
    </row>
    <row r="35" spans="2:18">
      <c r="B35" s="556" t="s">
        <v>737</v>
      </c>
    </row>
  </sheetData>
  <mergeCells count="4">
    <mergeCell ref="C4:C5"/>
    <mergeCell ref="D4:E4"/>
    <mergeCell ref="F4:G4"/>
    <mergeCell ref="B4:B5"/>
  </mergeCells>
  <phoneticPr fontId="9" type="noConversion"/>
  <hyperlinks>
    <hyperlink ref="B35" location="Contents!B4" display="to contents"/>
  </hyperlinks>
  <pageMargins left="0.75" right="0.75" top="1" bottom="1" header="0.5" footer="0.5"/>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3"/>
  <sheetViews>
    <sheetView workbookViewId="0">
      <selection activeCell="B13" sqref="B13"/>
    </sheetView>
  </sheetViews>
  <sheetFormatPr defaultColWidth="10.6640625" defaultRowHeight="12.75"/>
  <cols>
    <col min="1" max="1" width="10.6640625" style="80" customWidth="1"/>
    <col min="2" max="2" width="41.1640625" style="80" customWidth="1"/>
    <col min="3" max="5" width="10.6640625" style="80" customWidth="1"/>
    <col min="6" max="6" width="13.5" style="80" customWidth="1"/>
    <col min="7" max="16384" width="10.6640625" style="80"/>
  </cols>
  <sheetData>
    <row r="2" spans="1:6">
      <c r="A2" s="80" t="s">
        <v>718</v>
      </c>
      <c r="B2" s="84" t="s">
        <v>2293</v>
      </c>
    </row>
    <row r="3" spans="1:6" ht="13.5" thickBot="1"/>
    <row r="4" spans="1:6" ht="13.5" thickBot="1">
      <c r="B4" s="145"/>
      <c r="C4" s="145">
        <v>2004</v>
      </c>
      <c r="D4" s="145">
        <v>2005</v>
      </c>
      <c r="E4" s="145">
        <v>2006</v>
      </c>
      <c r="F4" s="145" t="s">
        <v>1756</v>
      </c>
    </row>
    <row r="5" spans="1:6" ht="13.5" thickBot="1">
      <c r="B5" s="993" t="s">
        <v>588</v>
      </c>
      <c r="C5" s="994" t="s">
        <v>589</v>
      </c>
      <c r="D5" s="994" t="s">
        <v>590</v>
      </c>
      <c r="E5" s="994" t="s">
        <v>591</v>
      </c>
      <c r="F5" s="994" t="s">
        <v>592</v>
      </c>
    </row>
    <row r="6" spans="1:6" ht="13.5" thickBot="1">
      <c r="B6" s="993" t="s">
        <v>593</v>
      </c>
      <c r="C6" s="994" t="s">
        <v>594</v>
      </c>
      <c r="D6" s="994" t="s">
        <v>595</v>
      </c>
      <c r="E6" s="994" t="s">
        <v>596</v>
      </c>
      <c r="F6" s="994" t="s">
        <v>597</v>
      </c>
    </row>
    <row r="7" spans="1:6" ht="13.5" thickBot="1">
      <c r="B7" s="993" t="s">
        <v>598</v>
      </c>
      <c r="C7" s="994" t="s">
        <v>599</v>
      </c>
      <c r="D7" s="994" t="s">
        <v>600</v>
      </c>
      <c r="E7" s="994" t="s">
        <v>601</v>
      </c>
      <c r="F7" s="994" t="s">
        <v>602</v>
      </c>
    </row>
    <row r="8" spans="1:6" ht="13.5" thickBot="1">
      <c r="B8" s="993" t="s">
        <v>603</v>
      </c>
      <c r="C8" s="994" t="s">
        <v>604</v>
      </c>
      <c r="D8" s="994" t="s">
        <v>605</v>
      </c>
      <c r="E8" s="994" t="s">
        <v>606</v>
      </c>
      <c r="F8" s="994" t="s">
        <v>607</v>
      </c>
    </row>
    <row r="9" spans="1:6" ht="13.5" thickBot="1">
      <c r="B9" s="993" t="s">
        <v>2237</v>
      </c>
      <c r="C9" s="995">
        <v>0.3</v>
      </c>
      <c r="D9" s="995">
        <v>0.17</v>
      </c>
      <c r="E9" s="995">
        <v>-0.03</v>
      </c>
      <c r="F9" s="995">
        <v>-0.09</v>
      </c>
    </row>
    <row r="10" spans="1:6">
      <c r="B10" s="47"/>
      <c r="C10" s="996"/>
      <c r="D10" s="996"/>
      <c r="E10" s="996"/>
      <c r="F10" s="996"/>
    </row>
    <row r="11" spans="1:6">
      <c r="B11" s="146" t="s">
        <v>1723</v>
      </c>
    </row>
    <row r="13" spans="1:6">
      <c r="B13" s="556" t="s">
        <v>737</v>
      </c>
    </row>
  </sheetData>
  <phoneticPr fontId="5" type="noConversion"/>
  <hyperlinks>
    <hyperlink ref="B13" location="Contents!B33" display="to contents"/>
  </hyperlinks>
  <pageMargins left="0.75" right="0.75" top="1" bottom="1" header="0.5" footer="0.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9"/>
  <sheetViews>
    <sheetView topLeftCell="A13" workbookViewId="0">
      <selection activeCell="B29" sqref="B29"/>
    </sheetView>
  </sheetViews>
  <sheetFormatPr defaultColWidth="10.6640625" defaultRowHeight="12.75"/>
  <cols>
    <col min="1" max="1" width="10.6640625" style="80" customWidth="1"/>
    <col min="2" max="2" width="26.6640625" style="80" customWidth="1"/>
    <col min="3" max="16384" width="10.6640625" style="80"/>
  </cols>
  <sheetData>
    <row r="2" spans="1:16">
      <c r="A2" s="80" t="s">
        <v>718</v>
      </c>
      <c r="B2" s="119" t="s">
        <v>2294</v>
      </c>
      <c r="C2" s="119"/>
      <c r="D2" s="119"/>
      <c r="E2" s="119"/>
      <c r="F2" s="119"/>
    </row>
    <row r="3" spans="1:16" ht="13.5" thickBot="1"/>
    <row r="4" spans="1:16" ht="13.5" thickBot="1">
      <c r="B4" s="82"/>
      <c r="C4" s="82" t="s">
        <v>2295</v>
      </c>
      <c r="D4" s="82" t="s">
        <v>2296</v>
      </c>
      <c r="E4" s="82" t="s">
        <v>2297</v>
      </c>
      <c r="F4" s="82" t="s">
        <v>2298</v>
      </c>
      <c r="G4" s="82" t="s">
        <v>2299</v>
      </c>
      <c r="H4" s="82" t="s">
        <v>2300</v>
      </c>
      <c r="I4" s="82" t="s">
        <v>2301</v>
      </c>
      <c r="J4" s="82" t="s">
        <v>2302</v>
      </c>
      <c r="K4" s="82" t="s">
        <v>2303</v>
      </c>
      <c r="L4" s="82" t="s">
        <v>2304</v>
      </c>
      <c r="M4" s="82" t="s">
        <v>2305</v>
      </c>
      <c r="N4" s="82" t="s">
        <v>2306</v>
      </c>
      <c r="O4" s="82" t="s">
        <v>2307</v>
      </c>
      <c r="P4" s="82" t="s">
        <v>2308</v>
      </c>
    </row>
    <row r="5" spans="1:16" ht="13.5" thickBot="1">
      <c r="B5" s="82" t="s">
        <v>1333</v>
      </c>
      <c r="C5" s="147">
        <v>4.5894520565281996E-2</v>
      </c>
      <c r="D5" s="147">
        <v>4.6795679543179314E-2</v>
      </c>
      <c r="E5" s="147">
        <v>5.7762422007126474E-2</v>
      </c>
      <c r="F5" s="147">
        <v>6.2010196993827746E-2</v>
      </c>
      <c r="G5" s="147">
        <v>7.3761614027744907E-2</v>
      </c>
      <c r="H5" s="147">
        <v>8.4289109748866511E-2</v>
      </c>
      <c r="I5" s="147">
        <v>9.1256723530900904E-2</v>
      </c>
      <c r="J5" s="147">
        <v>0.10151542832383628</v>
      </c>
      <c r="K5" s="147">
        <v>0.10083720865359164</v>
      </c>
      <c r="L5" s="147">
        <v>0.10924632974922194</v>
      </c>
      <c r="M5" s="147">
        <v>0.11493294492217038</v>
      </c>
      <c r="N5" s="147">
        <v>0.11026816114694765</v>
      </c>
      <c r="O5" s="147">
        <v>0.10123445699463682</v>
      </c>
      <c r="P5" s="147">
        <v>8.8863169966386268E-2</v>
      </c>
    </row>
    <row r="6" spans="1:16" ht="13.5" thickBot="1">
      <c r="B6" s="82" t="s">
        <v>2309</v>
      </c>
      <c r="C6" s="147">
        <v>5.4928367810378693E-2</v>
      </c>
      <c r="D6" s="147">
        <v>5.2990656391491302E-2</v>
      </c>
      <c r="E6" s="147">
        <v>6.1996340982662476E-2</v>
      </c>
      <c r="F6" s="147">
        <v>6.6712572938912362E-2</v>
      </c>
      <c r="G6" s="147">
        <v>8.0397760138021981E-2</v>
      </c>
      <c r="H6" s="147">
        <v>9.3028937041584062E-2</v>
      </c>
      <c r="I6" s="147">
        <v>9.9286501027036761E-2</v>
      </c>
      <c r="J6" s="147">
        <v>0.1100162008769061</v>
      </c>
      <c r="K6" s="147">
        <v>0.10818971660195167</v>
      </c>
      <c r="L6" s="147">
        <v>0.11618974518155695</v>
      </c>
      <c r="M6" s="147">
        <v>0.12241071301655115</v>
      </c>
      <c r="N6" s="147">
        <v>0.11481093368799131</v>
      </c>
      <c r="O6" s="147">
        <v>0.10382726777825486</v>
      </c>
      <c r="P6" s="147">
        <v>8.6225657927656019E-2</v>
      </c>
    </row>
    <row r="7" spans="1:16" ht="13.5" thickBot="1">
      <c r="B7" s="82" t="s">
        <v>1757</v>
      </c>
      <c r="C7" s="147">
        <v>2.3997511895600121E-4</v>
      </c>
      <c r="D7" s="147">
        <v>-8.3264390216683318E-3</v>
      </c>
      <c r="E7" s="147">
        <v>-1.9984492091908133E-2</v>
      </c>
      <c r="F7" s="147">
        <v>-2.0833770261128252E-2</v>
      </c>
      <c r="G7" s="147">
        <v>-1.4539772236916458E-2</v>
      </c>
      <c r="H7" s="147">
        <v>-1.1244437987249202E-2</v>
      </c>
      <c r="I7" s="147">
        <v>-9.0121007942624287E-3</v>
      </c>
      <c r="J7" s="147">
        <v>-7.5802221099016964E-3</v>
      </c>
      <c r="K7" s="147">
        <v>-5.4412009535943495E-3</v>
      </c>
      <c r="L7" s="147">
        <v>-7.5592242632244663E-3</v>
      </c>
      <c r="M7" s="147">
        <v>-5.9377082223377314E-3</v>
      </c>
      <c r="N7" s="147">
        <v>-7.8667427086638458E-3</v>
      </c>
      <c r="O7" s="147">
        <v>-1.2417733751283411E-2</v>
      </c>
      <c r="P7" s="147">
        <v>-1.9319416475363983E-2</v>
      </c>
    </row>
    <row r="8" spans="1:16" ht="13.5" thickBot="1">
      <c r="B8" s="82" t="s">
        <v>2310</v>
      </c>
      <c r="C8" s="147">
        <v>1.4932591764103453E-2</v>
      </c>
      <c r="D8" s="147">
        <v>1.8576784291548909E-2</v>
      </c>
      <c r="E8" s="147">
        <v>2.1528457640663884E-2</v>
      </c>
      <c r="F8" s="147">
        <v>1.9532763966061892E-2</v>
      </c>
      <c r="G8" s="147">
        <v>1.9397016920900914E-2</v>
      </c>
      <c r="H8" s="147">
        <v>1.5175197613750052E-2</v>
      </c>
      <c r="I8" s="147">
        <v>1.3669924571406655E-2</v>
      </c>
      <c r="J8" s="147">
        <v>1.0582752416219279E-2</v>
      </c>
      <c r="K8" s="147">
        <v>9.2024888443564407E-3</v>
      </c>
      <c r="L8" s="147">
        <v>8.0510272323133791E-4</v>
      </c>
      <c r="M8" s="147">
        <v>9.6606129996348877E-4</v>
      </c>
      <c r="N8" s="147">
        <v>-6.1723869128670721E-3</v>
      </c>
      <c r="O8" s="147">
        <v>-1.1421251930144649E-2</v>
      </c>
      <c r="P8" s="147">
        <v>-1.7710470467892876E-2</v>
      </c>
    </row>
    <row r="10" spans="1:16">
      <c r="B10" s="119" t="s">
        <v>2294</v>
      </c>
    </row>
    <row r="27" spans="2:2">
      <c r="B27" s="146" t="s">
        <v>1723</v>
      </c>
    </row>
    <row r="29" spans="2:2">
      <c r="B29" s="556" t="s">
        <v>737</v>
      </c>
    </row>
  </sheetData>
  <phoneticPr fontId="5" type="noConversion"/>
  <hyperlinks>
    <hyperlink ref="B29" location="Contents!B34" display="to contents"/>
  </hyperlinks>
  <pageMargins left="0.75" right="0.75" top="1" bottom="1" header="0.5" footer="0.5"/>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9"/>
  <sheetViews>
    <sheetView topLeftCell="A13" workbookViewId="0">
      <selection activeCell="B29" sqref="B29"/>
    </sheetView>
  </sheetViews>
  <sheetFormatPr defaultColWidth="10.6640625" defaultRowHeight="12.75"/>
  <cols>
    <col min="1" max="1" width="10.6640625" style="80" customWidth="1"/>
    <col min="2" max="2" width="67.1640625" style="148" customWidth="1"/>
    <col min="3" max="16384" width="10.6640625" style="80"/>
  </cols>
  <sheetData>
    <row r="2" spans="1:16">
      <c r="A2" s="80" t="s">
        <v>718</v>
      </c>
      <c r="B2" s="84" t="s">
        <v>2311</v>
      </c>
    </row>
    <row r="3" spans="1:16" ht="13.5" thickBot="1">
      <c r="B3" s="81" t="s">
        <v>1294</v>
      </c>
    </row>
    <row r="4" spans="1:16" ht="13.5" thickBot="1">
      <c r="B4" s="85"/>
      <c r="C4" s="82" t="s">
        <v>2357</v>
      </c>
      <c r="D4" s="82" t="s">
        <v>2296</v>
      </c>
      <c r="E4" s="82" t="s">
        <v>2297</v>
      </c>
      <c r="F4" s="82" t="s">
        <v>2298</v>
      </c>
      <c r="G4" s="82" t="s">
        <v>2299</v>
      </c>
      <c r="H4" s="82" t="s">
        <v>2300</v>
      </c>
      <c r="I4" s="82" t="s">
        <v>2301</v>
      </c>
      <c r="J4" s="82" t="s">
        <v>2302</v>
      </c>
      <c r="K4" s="82" t="s">
        <v>2303</v>
      </c>
      <c r="L4" s="82" t="s">
        <v>2304</v>
      </c>
      <c r="M4" s="82" t="s">
        <v>2305</v>
      </c>
      <c r="N4" s="82" t="s">
        <v>2306</v>
      </c>
      <c r="O4" s="82" t="s">
        <v>2307</v>
      </c>
      <c r="P4" s="82" t="s">
        <v>2308</v>
      </c>
    </row>
    <row r="5" spans="1:16" ht="13.5" thickBot="1">
      <c r="B5" s="85" t="s">
        <v>2312</v>
      </c>
      <c r="C5" s="126">
        <v>2.6538582643894761</v>
      </c>
      <c r="D5" s="126">
        <v>3.1446213015314597</v>
      </c>
      <c r="E5" s="126">
        <v>3.4932138909535655</v>
      </c>
      <c r="F5" s="126">
        <v>4.2722815959189724</v>
      </c>
      <c r="G5" s="126">
        <v>4.2468626784116905</v>
      </c>
      <c r="H5" s="126">
        <v>4.4663801144579578</v>
      </c>
      <c r="I5" s="126">
        <v>4.3677937667779601</v>
      </c>
      <c r="J5" s="126">
        <v>7.2501334753274911</v>
      </c>
      <c r="K5" s="126">
        <v>9.579850879541727</v>
      </c>
      <c r="L5" s="126">
        <v>13.557211994575578</v>
      </c>
      <c r="M5" s="126">
        <v>16.159144164766793</v>
      </c>
      <c r="N5" s="126">
        <v>22.76645781694635</v>
      </c>
      <c r="O5" s="126">
        <v>28.609747155514778</v>
      </c>
      <c r="P5" s="126">
        <v>35.120915464480738</v>
      </c>
    </row>
    <row r="6" spans="1:16" ht="13.5" thickBot="1">
      <c r="B6" s="85" t="s">
        <v>2313</v>
      </c>
      <c r="C6" s="126">
        <v>18.642093585777573</v>
      </c>
      <c r="D6" s="126">
        <v>19.771272907228028</v>
      </c>
      <c r="E6" s="126">
        <v>20.16601291813814</v>
      </c>
      <c r="F6" s="126">
        <v>23.382608407282557</v>
      </c>
      <c r="G6" s="126">
        <v>23.572077507022446</v>
      </c>
      <c r="H6" s="126">
        <v>23.840864053888609</v>
      </c>
      <c r="I6" s="126">
        <v>25.392347411679289</v>
      </c>
      <c r="J6" s="126">
        <v>26.629445931877147</v>
      </c>
      <c r="K6" s="126">
        <v>27.54385558181195</v>
      </c>
      <c r="L6" s="126">
        <v>29.736141748624128</v>
      </c>
      <c r="M6" s="126">
        <v>32.357118115405953</v>
      </c>
      <c r="N6" s="126">
        <v>36.917122368719831</v>
      </c>
      <c r="O6" s="126">
        <v>38.765116953635207</v>
      </c>
      <c r="P6" s="126">
        <v>39.129724345121353</v>
      </c>
    </row>
    <row r="7" spans="1:16" ht="12.75" customHeight="1" thickBot="1">
      <c r="B7" s="85" t="s">
        <v>2314</v>
      </c>
      <c r="C7" s="126">
        <v>-6.7744695737315066</v>
      </c>
      <c r="D7" s="126">
        <v>-7.6926732026050848</v>
      </c>
      <c r="E7" s="126">
        <v>-8.0551508049026737</v>
      </c>
      <c r="F7" s="126">
        <v>-11.95273265130005</v>
      </c>
      <c r="G7" s="126">
        <v>-12.084036568364523</v>
      </c>
      <c r="H7" s="126">
        <v>-11.134821755901266</v>
      </c>
      <c r="I7" s="126">
        <v>-11.73126966588686</v>
      </c>
      <c r="J7" s="126">
        <v>-13.602253118809534</v>
      </c>
      <c r="K7" s="126">
        <v>-17.738430013926223</v>
      </c>
      <c r="L7" s="126">
        <v>-21.494742193125482</v>
      </c>
      <c r="M7" s="126">
        <v>-23.224734859011257</v>
      </c>
      <c r="N7" s="126">
        <v>-30.903643961890907</v>
      </c>
      <c r="O7" s="126">
        <v>-34.249453826613987</v>
      </c>
      <c r="P7" s="126">
        <v>-35.714060452754374</v>
      </c>
    </row>
    <row r="8" spans="1:16" ht="13.5" thickBot="1">
      <c r="B8" s="85" t="s">
        <v>2315</v>
      </c>
      <c r="C8" s="126">
        <v>14.521482276435544</v>
      </c>
      <c r="D8" s="126">
        <v>15.2232210061544</v>
      </c>
      <c r="E8" s="126">
        <v>15.604076004189032</v>
      </c>
      <c r="F8" s="126">
        <v>15.70215735190148</v>
      </c>
      <c r="G8" s="126">
        <v>15.734903617069614</v>
      </c>
      <c r="H8" s="126">
        <v>17.1724224124453</v>
      </c>
      <c r="I8" s="126">
        <v>18.02887151257039</v>
      </c>
      <c r="J8" s="126">
        <v>20.277326288395102</v>
      </c>
      <c r="K8" s="126">
        <v>19.385276447427454</v>
      </c>
      <c r="L8" s="126">
        <v>21.79861155007422</v>
      </c>
      <c r="M8" s="126">
        <v>25.29152742116149</v>
      </c>
      <c r="N8" s="126">
        <v>28.779936223775273</v>
      </c>
      <c r="O8" s="126">
        <v>33.125410282535995</v>
      </c>
      <c r="P8" s="126">
        <v>38.536579356847717</v>
      </c>
    </row>
    <row r="10" spans="1:16">
      <c r="B10" s="84" t="s">
        <v>2311</v>
      </c>
    </row>
    <row r="27" spans="2:2">
      <c r="B27" s="146" t="s">
        <v>1723</v>
      </c>
    </row>
    <row r="29" spans="2:2">
      <c r="B29" s="556" t="s">
        <v>737</v>
      </c>
    </row>
  </sheetData>
  <phoneticPr fontId="5" type="noConversion"/>
  <hyperlinks>
    <hyperlink ref="B29" location="Contents!B35" display="to contents"/>
  </hyperlinks>
  <pageMargins left="0.75" right="0.75" top="1" bottom="1" header="0.5" footer="0.5"/>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8"/>
  <sheetViews>
    <sheetView tabSelected="1" workbookViewId="0">
      <selection activeCell="J15" sqref="J15"/>
    </sheetView>
  </sheetViews>
  <sheetFormatPr defaultColWidth="10.6640625" defaultRowHeight="12.75"/>
  <cols>
    <col min="1" max="1" width="10.6640625" style="80" customWidth="1"/>
    <col min="2" max="2" width="33" style="80" customWidth="1"/>
    <col min="3" max="3" width="8.83203125" style="80" customWidth="1"/>
    <col min="4" max="4" width="9.1640625" style="80" customWidth="1"/>
    <col min="5" max="5" width="9.6640625" style="80" customWidth="1"/>
    <col min="6" max="6" width="9.33203125" style="80" customWidth="1"/>
    <col min="7" max="7" width="15.1640625" style="80" customWidth="1"/>
    <col min="8" max="16384" width="10.6640625" style="80"/>
  </cols>
  <sheetData>
    <row r="2" spans="1:7" ht="15.75">
      <c r="A2" s="80" t="s">
        <v>718</v>
      </c>
      <c r="B2" s="81" t="s">
        <v>51</v>
      </c>
    </row>
    <row r="3" spans="1:7" ht="13.5" thickBot="1"/>
    <row r="4" spans="1:7" ht="16.5" thickBot="1">
      <c r="B4" s="997"/>
      <c r="C4" s="998">
        <v>2003</v>
      </c>
      <c r="D4" s="998">
        <v>2004</v>
      </c>
      <c r="E4" s="998">
        <v>2005</v>
      </c>
      <c r="F4" s="998">
        <v>2006</v>
      </c>
      <c r="G4" s="998" t="s">
        <v>2350</v>
      </c>
    </row>
    <row r="5" spans="1:7" ht="13.5" thickBot="1">
      <c r="B5" s="999" t="s">
        <v>1758</v>
      </c>
      <c r="C5" s="1000">
        <v>0.35</v>
      </c>
      <c r="D5" s="1000">
        <v>0.56000000000000005</v>
      </c>
      <c r="E5" s="1000">
        <v>0.24</v>
      </c>
      <c r="F5" s="1000">
        <v>0.75</v>
      </c>
      <c r="G5" s="1000">
        <v>0.52</v>
      </c>
    </row>
    <row r="6" spans="1:7">
      <c r="B6" s="33" t="s">
        <v>53</v>
      </c>
      <c r="C6" s="1001">
        <v>0.16</v>
      </c>
      <c r="D6" s="1001">
        <v>0.28999999999999998</v>
      </c>
      <c r="E6" s="1001">
        <v>0.18</v>
      </c>
      <c r="F6" s="1001">
        <v>0.22</v>
      </c>
      <c r="G6" s="1001">
        <v>0.15</v>
      </c>
    </row>
    <row r="7" spans="1:7">
      <c r="B7" s="33" t="s">
        <v>54</v>
      </c>
      <c r="C7" s="1001">
        <v>0.18</v>
      </c>
      <c r="D7" s="1001">
        <v>0.27</v>
      </c>
      <c r="E7" s="1001">
        <v>0.06</v>
      </c>
      <c r="F7" s="1001">
        <v>0.53</v>
      </c>
      <c r="G7" s="1001">
        <v>0.36</v>
      </c>
    </row>
    <row r="8" spans="1:7" ht="13.5" thickBot="1">
      <c r="B8" s="1002" t="s">
        <v>55</v>
      </c>
      <c r="C8" s="1003">
        <v>0.08</v>
      </c>
      <c r="D8" s="1003">
        <v>7.0000000000000007E-2</v>
      </c>
      <c r="E8" s="1003">
        <v>0.1</v>
      </c>
      <c r="F8" s="1003">
        <v>0.28000000000000003</v>
      </c>
      <c r="G8" s="1003">
        <v>0.18</v>
      </c>
    </row>
    <row r="9" spans="1:7" ht="13.5" thickBot="1">
      <c r="B9" s="999" t="s">
        <v>52</v>
      </c>
      <c r="C9" s="1000">
        <v>0.28999999999999998</v>
      </c>
      <c r="D9" s="1000">
        <v>0.47</v>
      </c>
      <c r="E9" s="1000">
        <v>0.38</v>
      </c>
      <c r="F9" s="1000">
        <v>0.5</v>
      </c>
      <c r="G9" s="1000">
        <v>0.56999999999999995</v>
      </c>
    </row>
    <row r="10" spans="1:7">
      <c r="B10" s="33" t="s">
        <v>53</v>
      </c>
      <c r="C10" s="1001">
        <v>0.11</v>
      </c>
      <c r="D10" s="1001">
        <v>0.26</v>
      </c>
      <c r="E10" s="1001">
        <v>0.22</v>
      </c>
      <c r="F10" s="1001">
        <v>0.21</v>
      </c>
      <c r="G10" s="1001">
        <v>0.2</v>
      </c>
    </row>
    <row r="11" spans="1:7">
      <c r="B11" s="33" t="s">
        <v>54</v>
      </c>
      <c r="C11" s="1001">
        <v>0.12</v>
      </c>
      <c r="D11" s="1001">
        <v>0.2</v>
      </c>
      <c r="E11" s="1001">
        <v>0.15</v>
      </c>
      <c r="F11" s="1001">
        <v>0.25</v>
      </c>
      <c r="G11" s="1001">
        <v>0.32</v>
      </c>
    </row>
    <row r="12" spans="1:7" ht="13.5" thickBot="1">
      <c r="B12" s="1002" t="s">
        <v>55</v>
      </c>
      <c r="C12" s="1003">
        <v>0.02</v>
      </c>
      <c r="D12" s="1003">
        <v>0.06</v>
      </c>
      <c r="E12" s="1003">
        <v>0.09</v>
      </c>
      <c r="F12" s="1003">
        <v>0.13</v>
      </c>
      <c r="G12" s="1003">
        <v>0.18</v>
      </c>
    </row>
    <row r="13" spans="1:7" ht="13.5" thickBot="1">
      <c r="B13" s="1004" t="s">
        <v>2316</v>
      </c>
      <c r="C13" s="1005">
        <v>0.06</v>
      </c>
      <c r="D13" s="1005">
        <v>0</v>
      </c>
      <c r="E13" s="1005">
        <v>0.02</v>
      </c>
      <c r="F13" s="1005">
        <v>0.03</v>
      </c>
      <c r="G13" s="1005">
        <v>0.05</v>
      </c>
    </row>
    <row r="14" spans="1:7" ht="13.5" thickBot="1">
      <c r="B14" s="999" t="s">
        <v>1759</v>
      </c>
      <c r="C14" s="1000">
        <v>0.05</v>
      </c>
      <c r="D14" s="1000">
        <v>0.09</v>
      </c>
      <c r="E14" s="1000">
        <v>-0.14000000000000001</v>
      </c>
      <c r="F14" s="1000">
        <v>0.24</v>
      </c>
      <c r="G14" s="1000">
        <v>-0.08</v>
      </c>
    </row>
    <row r="15" spans="1:7" ht="13.5" thickBot="1">
      <c r="B15" s="1006" t="s">
        <v>2317</v>
      </c>
      <c r="C15" s="1007"/>
      <c r="D15" s="1007"/>
      <c r="E15" s="1007"/>
      <c r="F15" s="1007"/>
      <c r="G15" s="1007"/>
    </row>
    <row r="16" spans="1:7">
      <c r="B16" s="1008" t="s">
        <v>2328</v>
      </c>
      <c r="C16" s="1009">
        <v>0.14000000000000001</v>
      </c>
      <c r="D16" s="1009">
        <v>0.16</v>
      </c>
      <c r="E16" s="1009">
        <v>0.22</v>
      </c>
      <c r="F16" s="1009">
        <v>0.26</v>
      </c>
      <c r="G16" s="1009">
        <v>0.3</v>
      </c>
    </row>
    <row r="17" spans="2:7" ht="13.5" thickBot="1">
      <c r="B17" s="1010" t="s">
        <v>56</v>
      </c>
      <c r="C17" s="1011">
        <v>0.36</v>
      </c>
      <c r="D17" s="1011">
        <v>0.54</v>
      </c>
      <c r="E17" s="1011">
        <v>0.3</v>
      </c>
      <c r="F17" s="1011">
        <v>0.39</v>
      </c>
      <c r="G17" s="1011">
        <v>0.36</v>
      </c>
    </row>
    <row r="18" spans="2:7" ht="13.5" thickBot="1">
      <c r="B18" s="1010" t="s">
        <v>57</v>
      </c>
      <c r="C18" s="1011">
        <v>0.05</v>
      </c>
      <c r="D18" s="1011">
        <v>0.09</v>
      </c>
      <c r="E18" s="1011">
        <v>-0.04</v>
      </c>
      <c r="F18" s="1011">
        <v>0.12</v>
      </c>
      <c r="G18" s="1011">
        <v>0.05</v>
      </c>
    </row>
    <row r="20" spans="2:7" ht="12.75" customHeight="1">
      <c r="B20" s="1088" t="s">
        <v>1123</v>
      </c>
      <c r="C20" s="1088"/>
      <c r="D20" s="1088"/>
      <c r="E20" s="1088"/>
      <c r="F20" s="1088"/>
      <c r="G20" s="1088"/>
    </row>
    <row r="21" spans="2:7" ht="12.75" customHeight="1">
      <c r="B21" s="1088"/>
      <c r="C21" s="1088"/>
      <c r="D21" s="1088"/>
      <c r="E21" s="1088"/>
      <c r="F21" s="1088"/>
      <c r="G21" s="1088"/>
    </row>
    <row r="22" spans="2:7" ht="12.75" customHeight="1">
      <c r="B22" s="1088"/>
      <c r="C22" s="1088"/>
      <c r="D22" s="1088"/>
      <c r="E22" s="1088"/>
      <c r="F22" s="1088"/>
      <c r="G22" s="1088"/>
    </row>
    <row r="23" spans="2:7" ht="12.75" customHeight="1">
      <c r="B23" s="1088"/>
      <c r="C23" s="1088"/>
      <c r="D23" s="1088"/>
      <c r="E23" s="1088"/>
      <c r="F23" s="1088"/>
      <c r="G23" s="1088"/>
    </row>
    <row r="24" spans="2:7" ht="12.75" customHeight="1">
      <c r="B24" s="1088"/>
      <c r="C24" s="1088"/>
      <c r="D24" s="1088"/>
      <c r="E24" s="1088"/>
      <c r="F24" s="1088"/>
      <c r="G24" s="1088"/>
    </row>
    <row r="25" spans="2:7" ht="12.75" customHeight="1">
      <c r="B25" s="1088"/>
      <c r="C25" s="1088"/>
      <c r="D25" s="1088"/>
      <c r="E25" s="1088"/>
      <c r="F25" s="1088"/>
      <c r="G25" s="1088"/>
    </row>
    <row r="26" spans="2:7" ht="12.75" customHeight="1">
      <c r="B26" s="150" t="s">
        <v>1760</v>
      </c>
      <c r="C26" s="151"/>
      <c r="D26" s="151"/>
      <c r="E26" s="151"/>
      <c r="F26" s="151"/>
      <c r="G26" s="151"/>
    </row>
    <row r="27" spans="2:7" ht="15" customHeight="1"/>
    <row r="28" spans="2:7">
      <c r="B28" s="556" t="s">
        <v>737</v>
      </c>
    </row>
  </sheetData>
  <mergeCells count="1">
    <mergeCell ref="B20:G25"/>
  </mergeCells>
  <phoneticPr fontId="5" type="noConversion"/>
  <hyperlinks>
    <hyperlink ref="B28" location="Contents!B36" display="to contents"/>
  </hyperlinks>
  <pageMargins left="0.75" right="0.75" top="1" bottom="1" header="0.5" footer="0.5"/>
  <pageSetup paperSize="9" orientation="portrait" verticalDpi="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5"/>
  <sheetViews>
    <sheetView topLeftCell="A10" workbookViewId="0">
      <selection activeCell="B25" sqref="B25"/>
    </sheetView>
  </sheetViews>
  <sheetFormatPr defaultColWidth="10.6640625" defaultRowHeight="12.75"/>
  <cols>
    <col min="1" max="1" width="10.6640625" style="80" customWidth="1"/>
    <col min="2" max="2" width="33.1640625" style="80" customWidth="1"/>
    <col min="3" max="3" width="8.6640625" style="80" customWidth="1"/>
    <col min="4" max="4" width="9.1640625" style="80" customWidth="1"/>
    <col min="5" max="5" width="9" style="80" customWidth="1"/>
    <col min="6" max="6" width="8.83203125" style="80" customWidth="1"/>
    <col min="7" max="7" width="9" style="80" customWidth="1"/>
    <col min="8" max="9" width="8.83203125" style="80" customWidth="1"/>
    <col min="10" max="16384" width="10.6640625" style="80"/>
  </cols>
  <sheetData>
    <row r="2" spans="1:9">
      <c r="A2" s="80" t="s">
        <v>718</v>
      </c>
      <c r="B2" s="81" t="s">
        <v>2354</v>
      </c>
    </row>
    <row r="3" spans="1:9" ht="13.5" thickBot="1"/>
    <row r="4" spans="1:9" ht="13.5" thickBot="1">
      <c r="B4" s="82"/>
      <c r="C4" s="82" t="s">
        <v>2303</v>
      </c>
      <c r="D4" s="82" t="s">
        <v>2304</v>
      </c>
      <c r="E4" s="82" t="s">
        <v>2305</v>
      </c>
      <c r="F4" s="82" t="s">
        <v>2306</v>
      </c>
      <c r="G4" s="82" t="s">
        <v>2307</v>
      </c>
      <c r="H4" s="82" t="s">
        <v>2308</v>
      </c>
      <c r="I4" s="82" t="s">
        <v>2351</v>
      </c>
    </row>
    <row r="5" spans="1:9" ht="13.5" thickBot="1">
      <c r="B5" s="82" t="s">
        <v>2352</v>
      </c>
      <c r="C5" s="152">
        <v>0.65277777777777779</v>
      </c>
      <c r="D5" s="152">
        <v>0.48440435926343478</v>
      </c>
      <c r="E5" s="152">
        <v>0.32125693160813307</v>
      </c>
      <c r="F5" s="152">
        <v>0.34007718499894041</v>
      </c>
      <c r="G5" s="152">
        <v>0.79484820237868636</v>
      </c>
      <c r="H5" s="152">
        <v>0.25529741404501194</v>
      </c>
      <c r="I5" s="152">
        <v>0.12687687687687688</v>
      </c>
    </row>
    <row r="6" spans="1:9" ht="13.5" thickBot="1">
      <c r="B6" s="82" t="s">
        <v>2353</v>
      </c>
      <c r="C6" s="152">
        <v>0.34722222222222221</v>
      </c>
      <c r="D6" s="152">
        <v>0.51559564073656516</v>
      </c>
      <c r="E6" s="152">
        <v>0.67874306839186693</v>
      </c>
      <c r="F6" s="152">
        <v>0.65992281500105954</v>
      </c>
      <c r="G6" s="152">
        <v>0.20515179762131369</v>
      </c>
      <c r="H6" s="152">
        <v>0.74470258595498806</v>
      </c>
      <c r="I6" s="152">
        <v>0.87312312312312312</v>
      </c>
    </row>
    <row r="8" spans="1:9">
      <c r="B8" s="81" t="s">
        <v>2354</v>
      </c>
    </row>
    <row r="23" spans="2:2">
      <c r="B23" s="125" t="s">
        <v>1723</v>
      </c>
    </row>
    <row r="25" spans="2:2">
      <c r="B25" s="556" t="s">
        <v>737</v>
      </c>
    </row>
  </sheetData>
  <phoneticPr fontId="5" type="noConversion"/>
  <hyperlinks>
    <hyperlink ref="B25" location="Contents!B37" display="to contents"/>
  </hyperlinks>
  <pageMargins left="0.75" right="0.75" top="1" bottom="1" header="0.5" footer="0.5"/>
  <pageSetup paperSize="9" orientation="portrait" verticalDpi="0"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1"/>
  <sheetViews>
    <sheetView topLeftCell="A13" workbookViewId="0">
      <selection activeCell="B31" sqref="B31"/>
    </sheetView>
  </sheetViews>
  <sheetFormatPr defaultColWidth="10.6640625" defaultRowHeight="12.75"/>
  <cols>
    <col min="1" max="1" width="10.6640625" style="80" customWidth="1"/>
    <col min="2" max="2" width="29.5" style="80" customWidth="1"/>
    <col min="3" max="16384" width="10.6640625" style="80"/>
  </cols>
  <sheetData>
    <row r="2" spans="1:9">
      <c r="A2" s="80" t="s">
        <v>1761</v>
      </c>
      <c r="B2" s="81" t="s">
        <v>2355</v>
      </c>
    </row>
    <row r="3" spans="1:9" ht="13.5" thickBot="1"/>
    <row r="4" spans="1:9" ht="13.5" thickBot="1">
      <c r="B4" s="82"/>
      <c r="C4" s="82" t="s">
        <v>2358</v>
      </c>
      <c r="D4" s="82" t="s">
        <v>2359</v>
      </c>
      <c r="E4" s="82" t="s">
        <v>2360</v>
      </c>
      <c r="F4" s="82" t="s">
        <v>2361</v>
      </c>
      <c r="G4" s="82" t="s">
        <v>2362</v>
      </c>
      <c r="H4" s="82" t="s">
        <v>2363</v>
      </c>
      <c r="I4" s="82" t="s">
        <v>2364</v>
      </c>
    </row>
    <row r="5" spans="1:9" ht="13.5" thickBot="1">
      <c r="B5" s="82" t="s">
        <v>1762</v>
      </c>
      <c r="C5" s="153">
        <v>29</v>
      </c>
      <c r="D5" s="153">
        <v>227</v>
      </c>
      <c r="E5" s="153">
        <v>91</v>
      </c>
      <c r="F5" s="153">
        <v>54.267821906657417</v>
      </c>
      <c r="G5" s="154">
        <v>128.48857857069379</v>
      </c>
      <c r="H5" s="153">
        <v>726.33526085741858</v>
      </c>
      <c r="I5" s="153">
        <v>229</v>
      </c>
    </row>
    <row r="6" spans="1:9" ht="13.5" thickBot="1">
      <c r="B6" s="82" t="s">
        <v>1763</v>
      </c>
      <c r="C6" s="153">
        <v>842</v>
      </c>
      <c r="D6" s="153">
        <v>1036</v>
      </c>
      <c r="E6" s="153">
        <v>2954</v>
      </c>
      <c r="F6" s="153">
        <v>3760.079961900261</v>
      </c>
      <c r="G6" s="154">
        <v>2086.2279780413301</v>
      </c>
      <c r="H6" s="153">
        <v>1653.0956807380433</v>
      </c>
      <c r="I6" s="153">
        <v>1715</v>
      </c>
    </row>
    <row r="7" spans="1:9" ht="13.5" thickBot="1">
      <c r="B7" s="82" t="s">
        <v>1764</v>
      </c>
      <c r="C7" s="153">
        <v>599</v>
      </c>
      <c r="D7" s="153">
        <v>219</v>
      </c>
      <c r="E7" s="153">
        <v>702</v>
      </c>
      <c r="F7" s="153">
        <v>1346.4209177672692</v>
      </c>
      <c r="G7" s="154">
        <v>1437.0616918410176</v>
      </c>
      <c r="H7" s="153">
        <v>1997.5192806664845</v>
      </c>
      <c r="I7" s="153">
        <v>939</v>
      </c>
    </row>
    <row r="8" spans="1:9" ht="13.5" thickBot="1">
      <c r="B8" s="82" t="s">
        <v>1765</v>
      </c>
      <c r="C8" s="153">
        <v>1410</v>
      </c>
      <c r="D8" s="153">
        <v>1179</v>
      </c>
      <c r="E8" s="153">
        <v>1663</v>
      </c>
      <c r="F8" s="153">
        <v>1833.6184457839158</v>
      </c>
      <c r="G8" s="154">
        <v>4113.2970266345292</v>
      </c>
      <c r="H8" s="153">
        <v>2472</v>
      </c>
      <c r="I8" s="153">
        <v>1113</v>
      </c>
    </row>
    <row r="9" spans="1:9" ht="13.5" thickBot="1">
      <c r="B9" s="82" t="s">
        <v>2365</v>
      </c>
      <c r="C9" s="82">
        <v>0</v>
      </c>
      <c r="D9" s="153">
        <v>0</v>
      </c>
      <c r="E9" s="153">
        <v>0</v>
      </c>
      <c r="F9" s="153">
        <v>45</v>
      </c>
      <c r="G9" s="154">
        <v>45</v>
      </c>
      <c r="H9" s="153">
        <v>0</v>
      </c>
      <c r="I9" s="153">
        <v>0</v>
      </c>
    </row>
    <row r="10" spans="1:9" ht="13.5" thickBot="1">
      <c r="B10" s="82" t="s">
        <v>2356</v>
      </c>
      <c r="C10" s="96">
        <v>7.7167553191489366</v>
      </c>
      <c r="D10" s="96">
        <v>7.4728471683475561</v>
      </c>
      <c r="E10" s="96">
        <v>7.5086306098964322</v>
      </c>
      <c r="F10" s="96">
        <v>7.121448574579972</v>
      </c>
      <c r="G10" s="96">
        <v>7.3339747781705924</v>
      </c>
      <c r="H10" s="96">
        <v>7.9281367687956061</v>
      </c>
      <c r="I10" s="96">
        <v>8.8254437869822482</v>
      </c>
    </row>
    <row r="12" spans="1:9">
      <c r="B12" s="81" t="s">
        <v>2355</v>
      </c>
    </row>
    <row r="29" spans="2:2">
      <c r="B29" s="125" t="s">
        <v>1723</v>
      </c>
    </row>
    <row r="31" spans="2:2">
      <c r="B31" s="556" t="s">
        <v>737</v>
      </c>
    </row>
  </sheetData>
  <phoneticPr fontId="5" type="noConversion"/>
  <hyperlinks>
    <hyperlink ref="B31" location="Contents!B38" display="to contents"/>
  </hyperlinks>
  <pageMargins left="0.75" right="0.75" top="1" bottom="1" header="0.5" footer="0.5"/>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topLeftCell="A22" workbookViewId="0">
      <selection activeCell="B37" sqref="B37"/>
    </sheetView>
  </sheetViews>
  <sheetFormatPr defaultColWidth="10.6640625" defaultRowHeight="12.75"/>
  <cols>
    <col min="1" max="1" width="10.6640625" style="80" customWidth="1"/>
    <col min="2" max="2" width="31" style="80" customWidth="1"/>
    <col min="3" max="3" width="16" style="80" customWidth="1"/>
    <col min="4" max="4" width="16.33203125" style="80" customWidth="1"/>
    <col min="5" max="16384" width="10.6640625" style="80"/>
  </cols>
  <sheetData>
    <row r="1" spans="1:4">
      <c r="C1" s="80" t="s">
        <v>1293</v>
      </c>
    </row>
    <row r="2" spans="1:4">
      <c r="A2" s="80" t="s">
        <v>1303</v>
      </c>
      <c r="B2" s="81" t="s">
        <v>2366</v>
      </c>
    </row>
    <row r="3" spans="1:4" ht="13.5" thickBot="1"/>
    <row r="4" spans="1:4" ht="13.5" thickBot="1">
      <c r="B4" s="82"/>
      <c r="C4" s="82" t="s">
        <v>2246</v>
      </c>
      <c r="D4" s="82" t="s">
        <v>2244</v>
      </c>
    </row>
    <row r="5" spans="1:4" ht="26.25" thickBot="1">
      <c r="B5" s="85" t="s">
        <v>2367</v>
      </c>
      <c r="C5" s="96">
        <v>40.650912842185591</v>
      </c>
      <c r="D5" s="96">
        <v>35.532530116862162</v>
      </c>
    </row>
    <row r="6" spans="1:4" ht="26.25" thickBot="1">
      <c r="B6" s="85" t="s">
        <v>2368</v>
      </c>
      <c r="C6" s="96">
        <v>2.7</v>
      </c>
      <c r="D6" s="96">
        <v>11.7</v>
      </c>
    </row>
    <row r="7" spans="1:4" ht="28.5" customHeight="1" thickBot="1">
      <c r="B7" s="85" t="s">
        <v>2369</v>
      </c>
      <c r="C7" s="96">
        <v>14.3</v>
      </c>
      <c r="D7" s="96">
        <v>10.5</v>
      </c>
    </row>
    <row r="8" spans="1:4" ht="26.25" thickBot="1">
      <c r="B8" s="85" t="s">
        <v>2370</v>
      </c>
      <c r="C8" s="96">
        <v>154.30000000000001</v>
      </c>
      <c r="D8" s="96">
        <v>194.5</v>
      </c>
    </row>
    <row r="9" spans="1:4" ht="52.5" customHeight="1" thickBot="1">
      <c r="B9" s="85" t="s">
        <v>2371</v>
      </c>
      <c r="C9" s="96">
        <v>131.4</v>
      </c>
      <c r="D9" s="96">
        <v>114.9</v>
      </c>
    </row>
    <row r="10" spans="1:4" ht="39" thickBot="1">
      <c r="B10" s="85" t="s">
        <v>2372</v>
      </c>
      <c r="C10" s="96">
        <v>147</v>
      </c>
      <c r="D10" s="96">
        <v>298.8</v>
      </c>
    </row>
    <row r="11" spans="1:4">
      <c r="B11" s="155"/>
      <c r="C11" s="129"/>
      <c r="D11" s="129"/>
    </row>
    <row r="12" spans="1:4">
      <c r="B12" s="156" t="s">
        <v>16</v>
      </c>
      <c r="C12" s="129"/>
      <c r="D12" s="129"/>
    </row>
    <row r="14" spans="1:4">
      <c r="B14" s="81" t="s">
        <v>2366</v>
      </c>
    </row>
    <row r="35" spans="2:2">
      <c r="B35" s="83" t="s">
        <v>2341</v>
      </c>
    </row>
    <row r="37" spans="2:2">
      <c r="B37" s="556" t="s">
        <v>737</v>
      </c>
    </row>
  </sheetData>
  <phoneticPr fontId="5" type="noConversion"/>
  <hyperlinks>
    <hyperlink ref="B37" location="Contents!B39" display="to contents"/>
  </hyperlinks>
  <pageMargins left="0.75" right="0.75" top="1" bottom="1" header="0.5" footer="0.5"/>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4"/>
  <sheetViews>
    <sheetView topLeftCell="A38" workbookViewId="0">
      <selection activeCell="B54" sqref="B54"/>
    </sheetView>
  </sheetViews>
  <sheetFormatPr defaultColWidth="10.6640625" defaultRowHeight="12.75"/>
  <cols>
    <col min="1" max="1" width="10.6640625" style="300" customWidth="1"/>
    <col min="2" max="2" width="28" style="300" customWidth="1"/>
    <col min="3" max="16384" width="10.6640625" style="300"/>
  </cols>
  <sheetData>
    <row r="2" spans="1:6">
      <c r="A2" s="300" t="s">
        <v>1303</v>
      </c>
      <c r="B2" s="301" t="s">
        <v>18</v>
      </c>
    </row>
    <row r="3" spans="1:6" ht="13.5" thickBot="1"/>
    <row r="4" spans="1:6" ht="13.5" thickBot="1">
      <c r="B4" s="302"/>
      <c r="C4" s="303">
        <v>2004</v>
      </c>
      <c r="D4" s="304">
        <v>2005</v>
      </c>
      <c r="E4" s="304">
        <v>2006</v>
      </c>
      <c r="F4" s="304" t="s">
        <v>2308</v>
      </c>
    </row>
    <row r="5" spans="1:6">
      <c r="B5" s="305" t="s">
        <v>856</v>
      </c>
      <c r="C5" s="306">
        <v>100</v>
      </c>
      <c r="D5" s="307">
        <v>118.1248470571575</v>
      </c>
      <c r="E5" s="307">
        <v>146.91594378055009</v>
      </c>
      <c r="F5" s="307">
        <v>146.27933038263774</v>
      </c>
    </row>
    <row r="6" spans="1:6">
      <c r="B6" s="305" t="s">
        <v>857</v>
      </c>
      <c r="C6" s="308">
        <v>100</v>
      </c>
      <c r="D6" s="309">
        <v>114.23842900931443</v>
      </c>
      <c r="E6" s="309">
        <v>136.27970350346027</v>
      </c>
      <c r="F6" s="309">
        <v>134.84585690962095</v>
      </c>
    </row>
    <row r="7" spans="1:6">
      <c r="B7" s="305" t="s">
        <v>609</v>
      </c>
      <c r="C7" s="308">
        <v>100</v>
      </c>
      <c r="D7" s="309">
        <v>170.6258171070032</v>
      </c>
      <c r="E7" s="309">
        <v>142.64731682768846</v>
      </c>
      <c r="F7" s="309">
        <v>153.5097717486901</v>
      </c>
    </row>
    <row r="8" spans="1:6">
      <c r="B8" s="305" t="s">
        <v>20</v>
      </c>
      <c r="C8" s="308">
        <v>100</v>
      </c>
      <c r="D8" s="309">
        <v>67.877048762213136</v>
      </c>
      <c r="E8" s="309">
        <v>49.190173978035006</v>
      </c>
      <c r="F8" s="309">
        <v>50.011976402573517</v>
      </c>
    </row>
    <row r="9" spans="1:6">
      <c r="B9" s="305" t="s">
        <v>19</v>
      </c>
      <c r="C9" s="308">
        <v>100</v>
      </c>
      <c r="D9" s="309">
        <v>69.194243413035551</v>
      </c>
      <c r="E9" s="309">
        <v>56.836401799873862</v>
      </c>
      <c r="F9" s="309">
        <v>55.579880618352803</v>
      </c>
    </row>
    <row r="10" spans="1:6">
      <c r="B10" s="305" t="s">
        <v>17</v>
      </c>
      <c r="C10" s="308">
        <v>100</v>
      </c>
      <c r="D10" s="309">
        <v>76.937245910985084</v>
      </c>
      <c r="E10" s="309">
        <v>71.320418905995595</v>
      </c>
      <c r="F10" s="309">
        <v>67.457958836548855</v>
      </c>
    </row>
    <row r="11" spans="1:6">
      <c r="B11" s="305" t="s">
        <v>556</v>
      </c>
      <c r="C11" s="308">
        <v>100</v>
      </c>
      <c r="D11" s="309">
        <v>100.16614698924103</v>
      </c>
      <c r="E11" s="309">
        <v>102.53733619148974</v>
      </c>
      <c r="F11" s="309">
        <v>109.9512717686798</v>
      </c>
    </row>
    <row r="12" spans="1:6" ht="13.5" thickBot="1">
      <c r="B12" s="310" t="s">
        <v>557</v>
      </c>
      <c r="C12" s="311">
        <v>100</v>
      </c>
      <c r="D12" s="312">
        <v>106.91176244457914</v>
      </c>
      <c r="E12" s="312">
        <v>96.796751303680693</v>
      </c>
      <c r="F12" s="312">
        <v>89.282523231771378</v>
      </c>
    </row>
    <row r="14" spans="1:6">
      <c r="B14" s="301" t="s">
        <v>18</v>
      </c>
    </row>
    <row r="33" spans="2:11">
      <c r="B33" s="313" t="s">
        <v>1747</v>
      </c>
    </row>
    <row r="34" spans="2:11">
      <c r="B34" s="313"/>
    </row>
    <row r="35" spans="2:11" ht="12.75" customHeight="1">
      <c r="B35" s="1090" t="s">
        <v>21</v>
      </c>
      <c r="C35" s="1090"/>
      <c r="D35" s="1090"/>
      <c r="E35" s="1090"/>
      <c r="F35" s="1090"/>
      <c r="G35" s="1090"/>
      <c r="H35" s="1090"/>
      <c r="I35" s="315"/>
      <c r="J35" s="315"/>
      <c r="K35" s="315"/>
    </row>
    <row r="36" spans="2:11">
      <c r="B36" s="1090"/>
      <c r="C36" s="1090"/>
      <c r="D36" s="1090"/>
      <c r="E36" s="1090"/>
      <c r="F36" s="1090"/>
      <c r="G36" s="1090"/>
      <c r="H36" s="1090"/>
      <c r="I36" s="315"/>
      <c r="J36" s="315"/>
      <c r="K36" s="315"/>
    </row>
    <row r="37" spans="2:11">
      <c r="B37" s="1090"/>
      <c r="C37" s="1090"/>
      <c r="D37" s="1090"/>
      <c r="E37" s="1090"/>
      <c r="F37" s="1090"/>
      <c r="G37" s="1090"/>
      <c r="H37" s="1090"/>
      <c r="I37" s="315"/>
      <c r="J37" s="315"/>
      <c r="K37" s="315"/>
    </row>
    <row r="38" spans="2:11" ht="12.75" customHeight="1">
      <c r="B38" s="1089" t="s">
        <v>2342</v>
      </c>
      <c r="C38" s="1089"/>
      <c r="D38" s="1089"/>
      <c r="E38" s="1089"/>
      <c r="F38" s="1089"/>
      <c r="G38" s="1089"/>
      <c r="H38" s="1089"/>
      <c r="I38" s="1012"/>
      <c r="J38" s="315"/>
      <c r="K38" s="315"/>
    </row>
    <row r="39" spans="2:11">
      <c r="B39" s="1089"/>
      <c r="C39" s="1089"/>
      <c r="D39" s="1089"/>
      <c r="E39" s="1089"/>
      <c r="F39" s="1089"/>
      <c r="G39" s="1089"/>
      <c r="H39" s="1089"/>
      <c r="I39" s="1012"/>
      <c r="J39" s="315"/>
      <c r="K39" s="315"/>
    </row>
    <row r="40" spans="2:11">
      <c r="B40" s="1089"/>
      <c r="C40" s="1089"/>
      <c r="D40" s="1089"/>
      <c r="E40" s="1089"/>
      <c r="F40" s="1089"/>
      <c r="G40" s="1089"/>
      <c r="H40" s="1089"/>
      <c r="I40" s="1012"/>
      <c r="J40" s="315"/>
      <c r="K40" s="315"/>
    </row>
    <row r="41" spans="2:11">
      <c r="B41" s="1089"/>
      <c r="C41" s="1089"/>
      <c r="D41" s="1089"/>
      <c r="E41" s="1089"/>
      <c r="F41" s="1089"/>
      <c r="G41" s="1089"/>
      <c r="H41" s="1089"/>
      <c r="I41" s="1012"/>
      <c r="J41" s="315"/>
      <c r="K41" s="315"/>
    </row>
    <row r="42" spans="2:11">
      <c r="B42" s="1089"/>
      <c r="C42" s="1089"/>
      <c r="D42" s="1089"/>
      <c r="E42" s="1089"/>
      <c r="F42" s="1089"/>
      <c r="G42" s="1089"/>
      <c r="H42" s="1089"/>
      <c r="I42" s="1012"/>
      <c r="J42" s="315"/>
      <c r="K42" s="315"/>
    </row>
    <row r="43" spans="2:11">
      <c r="B43" s="1089"/>
      <c r="C43" s="1089"/>
      <c r="D43" s="1089"/>
      <c r="E43" s="1089"/>
      <c r="F43" s="1089"/>
      <c r="G43" s="1089"/>
      <c r="H43" s="1089"/>
      <c r="I43" s="1012"/>
      <c r="J43" s="315"/>
      <c r="K43" s="315"/>
    </row>
    <row r="44" spans="2:11">
      <c r="B44" s="1089"/>
      <c r="C44" s="1089"/>
      <c r="D44" s="1089"/>
      <c r="E44" s="1089"/>
      <c r="F44" s="1089"/>
      <c r="G44" s="1089"/>
      <c r="H44" s="1089"/>
      <c r="I44" s="1012"/>
      <c r="J44" s="315"/>
      <c r="K44" s="315"/>
    </row>
    <row r="45" spans="2:11">
      <c r="B45" s="1089"/>
      <c r="C45" s="1089"/>
      <c r="D45" s="1089"/>
      <c r="E45" s="1089"/>
      <c r="F45" s="1089"/>
      <c r="G45" s="1089"/>
      <c r="H45" s="1089"/>
      <c r="I45" s="1012"/>
      <c r="J45" s="315"/>
      <c r="K45" s="315"/>
    </row>
    <row r="46" spans="2:11">
      <c r="B46" s="1089"/>
      <c r="C46" s="1089"/>
      <c r="D46" s="1089"/>
      <c r="E46" s="1089"/>
      <c r="F46" s="1089"/>
      <c r="G46" s="1089"/>
      <c r="H46" s="1089"/>
      <c r="I46" s="1012"/>
      <c r="J46" s="315"/>
      <c r="K46" s="315"/>
    </row>
    <row r="47" spans="2:11">
      <c r="B47" s="1089"/>
      <c r="C47" s="1089"/>
      <c r="D47" s="1089"/>
      <c r="E47" s="1089"/>
      <c r="F47" s="1089"/>
      <c r="G47" s="1089"/>
      <c r="H47" s="1089"/>
      <c r="I47" s="1012"/>
      <c r="J47" s="315"/>
      <c r="K47" s="315"/>
    </row>
    <row r="48" spans="2:11">
      <c r="B48" s="1089"/>
      <c r="C48" s="1089"/>
      <c r="D48" s="1089"/>
      <c r="E48" s="1089"/>
      <c r="F48" s="1089"/>
      <c r="G48" s="1089"/>
      <c r="H48" s="1089"/>
      <c r="I48" s="1012"/>
      <c r="J48" s="315"/>
      <c r="K48" s="315"/>
    </row>
    <row r="49" spans="2:11">
      <c r="B49" s="1089"/>
      <c r="C49" s="1089"/>
      <c r="D49" s="1089"/>
      <c r="E49" s="1089"/>
      <c r="F49" s="1089"/>
      <c r="G49" s="1089"/>
      <c r="H49" s="1089"/>
      <c r="I49" s="1012"/>
      <c r="J49" s="315"/>
      <c r="K49" s="315"/>
    </row>
    <row r="50" spans="2:11">
      <c r="B50" s="1089"/>
      <c r="C50" s="1089"/>
      <c r="D50" s="1089"/>
      <c r="E50" s="1089"/>
      <c r="F50" s="1089"/>
      <c r="G50" s="1089"/>
      <c r="H50" s="1089"/>
      <c r="I50" s="1012"/>
      <c r="J50" s="315"/>
      <c r="K50" s="315"/>
    </row>
    <row r="52" spans="2:11">
      <c r="B52" s="314" t="s">
        <v>2343</v>
      </c>
    </row>
    <row r="53" spans="2:11">
      <c r="B53" s="314"/>
    </row>
    <row r="54" spans="2:11">
      <c r="B54" s="556" t="s">
        <v>737</v>
      </c>
    </row>
  </sheetData>
  <mergeCells count="2">
    <mergeCell ref="B38:H50"/>
    <mergeCell ref="B35:H37"/>
  </mergeCells>
  <phoneticPr fontId="49" type="noConversion"/>
  <hyperlinks>
    <hyperlink ref="B54" location="Contents!B40" display="to contents"/>
  </hyperlinks>
  <pageMargins left="0.75" right="0.75" top="1" bottom="1" header="0.5" footer="0.5"/>
  <pageSetup paperSize="9" orientation="portrait" verticalDpi="0"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9"/>
  <sheetViews>
    <sheetView workbookViewId="0">
      <selection activeCell="B19" sqref="B19"/>
    </sheetView>
  </sheetViews>
  <sheetFormatPr defaultColWidth="10.6640625" defaultRowHeight="12.75"/>
  <cols>
    <col min="1" max="1" width="10.6640625" style="300" customWidth="1"/>
    <col min="2" max="2" width="28.83203125" style="300" customWidth="1"/>
    <col min="3" max="3" width="11.1640625" style="300" customWidth="1"/>
    <col min="4" max="4" width="11.6640625" style="300" customWidth="1"/>
    <col min="5" max="5" width="16.6640625" style="300" customWidth="1"/>
    <col min="6" max="6" width="18" style="300" customWidth="1"/>
    <col min="7" max="7" width="17.6640625" style="300" customWidth="1"/>
    <col min="8" max="8" width="16.33203125" style="300" customWidth="1"/>
    <col min="9" max="14" width="10.6640625" style="300" customWidth="1"/>
    <col min="15" max="15" width="20.5" style="300" bestFit="1" customWidth="1"/>
    <col min="16" max="16384" width="10.6640625" style="300"/>
  </cols>
  <sheetData>
    <row r="2" spans="1:8">
      <c r="A2" s="300" t="s">
        <v>1303</v>
      </c>
      <c r="B2" s="301" t="s">
        <v>2235</v>
      </c>
    </row>
    <row r="3" spans="1:8" ht="13.5" thickBot="1"/>
    <row r="4" spans="1:8">
      <c r="B4" s="1083" t="s">
        <v>608</v>
      </c>
      <c r="C4" s="1091" t="s">
        <v>856</v>
      </c>
      <c r="D4" s="1091" t="s">
        <v>859</v>
      </c>
      <c r="E4" s="1091" t="s">
        <v>609</v>
      </c>
      <c r="F4" s="1091" t="s">
        <v>17</v>
      </c>
      <c r="G4" s="1091" t="s">
        <v>2346</v>
      </c>
      <c r="H4" s="1013" t="s">
        <v>2347</v>
      </c>
    </row>
    <row r="5" spans="1:8" ht="13.5" thickBot="1">
      <c r="B5" s="1093"/>
      <c r="C5" s="1092"/>
      <c r="D5" s="1092"/>
      <c r="E5" s="1092"/>
      <c r="F5" s="1092"/>
      <c r="G5" s="1092"/>
      <c r="H5" s="1014" t="s">
        <v>2348</v>
      </c>
    </row>
    <row r="6" spans="1:8" ht="13.5" thickBot="1">
      <c r="B6" s="1027" t="s">
        <v>1713</v>
      </c>
      <c r="C6" s="1028">
        <v>5.3800000000000001E-2</v>
      </c>
      <c r="D6" s="1028">
        <v>1.41E-2</v>
      </c>
      <c r="E6" s="1028">
        <v>2.6800000000000001E-2</v>
      </c>
      <c r="F6" s="1015">
        <v>0.53</v>
      </c>
      <c r="G6" s="1015">
        <v>3.8</v>
      </c>
      <c r="H6" s="1016">
        <v>0.02</v>
      </c>
    </row>
    <row r="7" spans="1:8" ht="13.5" thickBot="1">
      <c r="B7" s="1029" t="s">
        <v>2250</v>
      </c>
      <c r="C7" s="1030">
        <v>0.77149999999999996</v>
      </c>
      <c r="D7" s="1030">
        <v>0.4506</v>
      </c>
      <c r="E7" s="1030">
        <v>0.55610000000000004</v>
      </c>
      <c r="F7" s="1017">
        <v>0.81</v>
      </c>
      <c r="G7" s="1017">
        <v>1.71</v>
      </c>
      <c r="H7" s="1016">
        <v>0.21</v>
      </c>
    </row>
    <row r="8" spans="1:8" ht="13.5" thickBot="1">
      <c r="B8" s="1031" t="s">
        <v>610</v>
      </c>
      <c r="C8" s="1032">
        <v>0.43</v>
      </c>
      <c r="D8" s="1032">
        <v>0.2172</v>
      </c>
      <c r="E8" s="1032">
        <v>0.22570000000000001</v>
      </c>
      <c r="F8" s="994">
        <v>0.96</v>
      </c>
      <c r="G8" s="994">
        <v>1.98</v>
      </c>
      <c r="H8" s="1016">
        <v>0.13</v>
      </c>
    </row>
    <row r="9" spans="1:8" ht="13.5" thickBot="1">
      <c r="B9" s="1031" t="s">
        <v>1706</v>
      </c>
      <c r="C9" s="1032">
        <v>0.3755</v>
      </c>
      <c r="D9" s="1032">
        <v>3.4299999999999997E-2</v>
      </c>
      <c r="E9" s="1032">
        <v>4.0399999999999998E-2</v>
      </c>
      <c r="F9" s="994">
        <v>0.85</v>
      </c>
      <c r="G9" s="994">
        <v>10.95</v>
      </c>
      <c r="H9" s="1016">
        <v>0.12</v>
      </c>
    </row>
    <row r="10" spans="1:8" ht="13.5" thickBot="1">
      <c r="B10" s="993" t="s">
        <v>1749</v>
      </c>
      <c r="C10" s="1032">
        <v>0.2329</v>
      </c>
      <c r="D10" s="1032">
        <v>3.7600000000000001E-2</v>
      </c>
      <c r="E10" s="1032">
        <v>2.5700000000000001E-2</v>
      </c>
      <c r="F10" s="994">
        <v>1.46</v>
      </c>
      <c r="G10" s="994">
        <v>6.19</v>
      </c>
      <c r="H10" s="1016">
        <v>0.19</v>
      </c>
    </row>
    <row r="11" spans="1:8" ht="13.5" thickBot="1">
      <c r="B11" s="993" t="s">
        <v>1722</v>
      </c>
      <c r="C11" s="1032">
        <v>0.2029</v>
      </c>
      <c r="D11" s="1032">
        <v>0.1066</v>
      </c>
      <c r="E11" s="1032">
        <v>0.1641</v>
      </c>
      <c r="F11" s="994">
        <v>0.65</v>
      </c>
      <c r="G11" s="994">
        <v>1.9</v>
      </c>
      <c r="H11" s="1016">
        <v>0.11</v>
      </c>
    </row>
    <row r="12" spans="1:8" ht="26.25" thickBot="1">
      <c r="B12" s="1031" t="s">
        <v>2349</v>
      </c>
      <c r="C12" s="1032">
        <v>0.317</v>
      </c>
      <c r="D12" s="1032">
        <v>6.08E-2</v>
      </c>
      <c r="E12" s="1032">
        <v>0.31490000000000001</v>
      </c>
      <c r="F12" s="994">
        <v>0.19</v>
      </c>
      <c r="G12" s="994">
        <v>5.21</v>
      </c>
      <c r="H12" s="1016">
        <v>0.12</v>
      </c>
    </row>
    <row r="14" spans="1:8">
      <c r="B14" s="313" t="s">
        <v>1747</v>
      </c>
    </row>
    <row r="16" spans="1:8">
      <c r="B16" s="300" t="s">
        <v>2224</v>
      </c>
    </row>
    <row r="17" spans="2:2">
      <c r="B17" s="300" t="s">
        <v>2225</v>
      </c>
    </row>
    <row r="19" spans="2:2">
      <c r="B19" s="921" t="s">
        <v>737</v>
      </c>
    </row>
  </sheetData>
  <mergeCells count="6">
    <mergeCell ref="F4:F5"/>
    <mergeCell ref="G4:G5"/>
    <mergeCell ref="B4:B5"/>
    <mergeCell ref="C4:C5"/>
    <mergeCell ref="D4:D5"/>
    <mergeCell ref="E4:E5"/>
  </mergeCells>
  <phoneticPr fontId="49" type="noConversion"/>
  <hyperlinks>
    <hyperlink ref="B19" location="Contents!B41" display="to content"/>
  </hyperlinks>
  <pageMargins left="0.75" right="0.75" top="1" bottom="1" header="0.5" footer="0.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8"/>
  <sheetViews>
    <sheetView topLeftCell="A31" workbookViewId="0">
      <selection activeCell="B48" sqref="B48"/>
    </sheetView>
  </sheetViews>
  <sheetFormatPr defaultColWidth="10.6640625" defaultRowHeight="12.75"/>
  <cols>
    <col min="1" max="1" width="10.6640625" style="300" customWidth="1"/>
    <col min="2" max="2" width="30.6640625" style="300" customWidth="1"/>
    <col min="3" max="5" width="10.6640625" style="300" customWidth="1"/>
    <col min="6" max="6" width="12.33203125" style="300" customWidth="1"/>
    <col min="7" max="16384" width="10.6640625" style="300"/>
  </cols>
  <sheetData>
    <row r="2" spans="1:6">
      <c r="A2" s="300" t="s">
        <v>1303</v>
      </c>
      <c r="B2" s="301" t="s">
        <v>2227</v>
      </c>
    </row>
    <row r="3" spans="1:6" ht="13.5" thickBot="1"/>
    <row r="4" spans="1:6" ht="13.5" thickBot="1">
      <c r="B4" s="317"/>
      <c r="C4" s="318">
        <v>2004</v>
      </c>
      <c r="D4" s="319">
        <v>2005</v>
      </c>
      <c r="E4" s="318">
        <v>2006</v>
      </c>
      <c r="F4" s="320" t="s">
        <v>2308</v>
      </c>
    </row>
    <row r="5" spans="1:6">
      <c r="B5" s="321" t="s">
        <v>856</v>
      </c>
      <c r="C5" s="322">
        <v>100</v>
      </c>
      <c r="D5" s="323">
        <v>122.48698738116606</v>
      </c>
      <c r="E5" s="324">
        <v>147.76100834198897</v>
      </c>
      <c r="F5" s="325">
        <v>145.98882581563714</v>
      </c>
    </row>
    <row r="6" spans="1:6">
      <c r="B6" s="305" t="s">
        <v>857</v>
      </c>
      <c r="C6" s="326">
        <v>100</v>
      </c>
      <c r="D6" s="327">
        <v>114.42984408395883</v>
      </c>
      <c r="E6" s="328">
        <v>128.76611523802754</v>
      </c>
      <c r="F6" s="329">
        <v>123.66021611052732</v>
      </c>
    </row>
    <row r="7" spans="1:6">
      <c r="B7" s="305" t="s">
        <v>609</v>
      </c>
      <c r="C7" s="326">
        <v>100</v>
      </c>
      <c r="D7" s="327">
        <v>112.47973527635742</v>
      </c>
      <c r="E7" s="328">
        <v>128.07617223349979</v>
      </c>
      <c r="F7" s="329">
        <v>128.35228210398969</v>
      </c>
    </row>
    <row r="8" spans="1:6">
      <c r="B8" s="305" t="s">
        <v>2226</v>
      </c>
      <c r="C8" s="326">
        <v>100</v>
      </c>
      <c r="D8" s="327">
        <v>85.835988216107637</v>
      </c>
      <c r="E8" s="328">
        <v>88.121452349437504</v>
      </c>
      <c r="F8" s="329">
        <v>78.443538121534544</v>
      </c>
    </row>
    <row r="9" spans="1:6">
      <c r="B9" s="305" t="s">
        <v>20</v>
      </c>
      <c r="C9" s="326">
        <v>100</v>
      </c>
      <c r="D9" s="327">
        <v>90.444419930917817</v>
      </c>
      <c r="E9" s="328">
        <v>92.358986989816046</v>
      </c>
      <c r="F9" s="329">
        <v>93.9019951416076</v>
      </c>
    </row>
    <row r="10" spans="1:6">
      <c r="B10" s="305" t="s">
        <v>19</v>
      </c>
      <c r="C10" s="326">
        <v>100</v>
      </c>
      <c r="D10" s="327">
        <v>80.379723378471084</v>
      </c>
      <c r="E10" s="328">
        <v>84.423020420953335</v>
      </c>
      <c r="F10" s="329">
        <v>87.658719774288926</v>
      </c>
    </row>
    <row r="11" spans="1:6">
      <c r="B11" s="305" t="s">
        <v>17</v>
      </c>
      <c r="C11" s="326">
        <v>100</v>
      </c>
      <c r="D11" s="327">
        <v>101.73374235173125</v>
      </c>
      <c r="E11" s="328">
        <v>100.53869739585117</v>
      </c>
      <c r="F11" s="329">
        <v>100.40524175742732</v>
      </c>
    </row>
    <row r="12" spans="1:6">
      <c r="B12" s="305" t="s">
        <v>556</v>
      </c>
      <c r="C12" s="326">
        <v>100</v>
      </c>
      <c r="D12" s="327">
        <v>98.599324932970859</v>
      </c>
      <c r="E12" s="328">
        <v>102.46902071527218</v>
      </c>
      <c r="F12" s="329">
        <v>115.77183036067669</v>
      </c>
    </row>
    <row r="13" spans="1:6">
      <c r="B13" s="305" t="s">
        <v>557</v>
      </c>
      <c r="C13" s="326">
        <v>100</v>
      </c>
      <c r="D13" s="327">
        <v>104.70356022328137</v>
      </c>
      <c r="E13" s="328">
        <v>100.95244782545967</v>
      </c>
      <c r="F13" s="329">
        <v>96.78625106205736</v>
      </c>
    </row>
    <row r="14" spans="1:6">
      <c r="B14" s="305" t="s">
        <v>2228</v>
      </c>
      <c r="C14" s="326">
        <v>100</v>
      </c>
      <c r="D14" s="327">
        <v>96.625418700063676</v>
      </c>
      <c r="E14" s="328">
        <v>106.51421071564016</v>
      </c>
      <c r="F14" s="329">
        <v>108.79495332349909</v>
      </c>
    </row>
    <row r="15" spans="1:6" ht="13.5" thickBot="1">
      <c r="B15" s="310" t="s">
        <v>558</v>
      </c>
      <c r="C15" s="330">
        <v>100</v>
      </c>
      <c r="D15" s="331">
        <v>84.396234962404407</v>
      </c>
      <c r="E15" s="332">
        <v>98.692690473262473</v>
      </c>
      <c r="F15" s="333">
        <v>133.45657586444932</v>
      </c>
    </row>
    <row r="17" spans="2:2">
      <c r="B17" s="301" t="s">
        <v>2227</v>
      </c>
    </row>
    <row r="37" spans="2:8">
      <c r="B37" s="314" t="s">
        <v>1747</v>
      </c>
    </row>
    <row r="39" spans="2:8">
      <c r="B39" s="300" t="s">
        <v>2229</v>
      </c>
    </row>
    <row r="41" spans="2:8">
      <c r="B41" s="1094" t="s">
        <v>2230</v>
      </c>
      <c r="C41" s="1094"/>
      <c r="D41" s="1094"/>
      <c r="E41" s="1094"/>
      <c r="F41" s="1094"/>
      <c r="G41" s="1094"/>
      <c r="H41" s="1094"/>
    </row>
    <row r="42" spans="2:8">
      <c r="B42" s="1094"/>
      <c r="C42" s="1094"/>
      <c r="D42" s="1094"/>
      <c r="E42" s="1094"/>
      <c r="F42" s="1094"/>
      <c r="G42" s="1094"/>
      <c r="H42" s="1094"/>
    </row>
    <row r="43" spans="2:8">
      <c r="B43" s="1094"/>
      <c r="C43" s="1094"/>
      <c r="D43" s="1094"/>
      <c r="E43" s="1094"/>
      <c r="F43" s="1094"/>
      <c r="G43" s="1094"/>
      <c r="H43" s="1094"/>
    </row>
    <row r="44" spans="2:8">
      <c r="B44" s="1094"/>
      <c r="C44" s="1094"/>
      <c r="D44" s="1094"/>
      <c r="E44" s="1094"/>
      <c r="F44" s="1094"/>
      <c r="G44" s="1094"/>
      <c r="H44" s="1094"/>
    </row>
    <row r="46" spans="2:8">
      <c r="B46" s="300" t="s">
        <v>2344</v>
      </c>
    </row>
    <row r="48" spans="2:8">
      <c r="B48" s="556" t="s">
        <v>737</v>
      </c>
    </row>
  </sheetData>
  <mergeCells count="1">
    <mergeCell ref="B41:H44"/>
  </mergeCells>
  <phoneticPr fontId="49" type="noConversion"/>
  <hyperlinks>
    <hyperlink ref="B48" location="Contents!B49" display="to contents"/>
  </hyperlinks>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dimension ref="A2:H36"/>
  <sheetViews>
    <sheetView topLeftCell="A19" workbookViewId="0">
      <selection activeCell="B36" sqref="B36"/>
    </sheetView>
  </sheetViews>
  <sheetFormatPr defaultRowHeight="12.75"/>
  <cols>
    <col min="1" max="1" width="10.83203125" bestFit="1" customWidth="1"/>
    <col min="2" max="2" width="14.6640625" customWidth="1"/>
    <col min="3" max="3" width="10.1640625" bestFit="1" customWidth="1"/>
    <col min="4" max="4" width="10.1640625" customWidth="1"/>
    <col min="5" max="5" width="10.33203125" customWidth="1"/>
    <col min="6" max="6" width="10.1640625" customWidth="1"/>
    <col min="7" max="7" width="10" customWidth="1"/>
    <col min="8" max="8" width="23.5" bestFit="1" customWidth="1"/>
  </cols>
  <sheetData>
    <row r="2" spans="1:8">
      <c r="A2" t="s">
        <v>718</v>
      </c>
      <c r="B2" s="26" t="s">
        <v>753</v>
      </c>
      <c r="C2" s="4"/>
      <c r="D2" s="4"/>
      <c r="E2" s="4"/>
      <c r="F2" s="4"/>
      <c r="G2" s="4"/>
      <c r="H2" s="4"/>
    </row>
    <row r="3" spans="1:8" ht="14.25" thickBot="1">
      <c r="B3" s="6"/>
      <c r="C3" s="4"/>
      <c r="D3" s="4"/>
      <c r="E3" s="4"/>
      <c r="F3" s="4"/>
      <c r="G3" s="4"/>
      <c r="H3" s="4"/>
    </row>
    <row r="4" spans="1:8">
      <c r="B4" s="1083" t="s">
        <v>1304</v>
      </c>
      <c r="C4" s="591" t="s">
        <v>647</v>
      </c>
      <c r="D4" s="591" t="s">
        <v>649</v>
      </c>
      <c r="E4" s="591" t="s">
        <v>720</v>
      </c>
      <c r="F4" s="591" t="s">
        <v>651</v>
      </c>
      <c r="G4" s="591" t="s">
        <v>652</v>
      </c>
      <c r="H4" s="591" t="s">
        <v>646</v>
      </c>
    </row>
    <row r="5" spans="1:8" ht="13.5" thickBot="1">
      <c r="B5" s="1084"/>
      <c r="C5" s="578" t="s">
        <v>719</v>
      </c>
      <c r="D5" s="578" t="s">
        <v>719</v>
      </c>
      <c r="E5" s="578" t="s">
        <v>719</v>
      </c>
      <c r="F5" s="578" t="s">
        <v>719</v>
      </c>
      <c r="G5" s="578" t="s">
        <v>719</v>
      </c>
      <c r="H5" s="578" t="s">
        <v>719</v>
      </c>
    </row>
    <row r="6" spans="1:8">
      <c r="B6" s="611">
        <v>2002</v>
      </c>
      <c r="C6" s="620">
        <v>-4.4000000000000004</v>
      </c>
      <c r="D6" s="620">
        <v>2.9</v>
      </c>
      <c r="E6" s="620">
        <v>0.2</v>
      </c>
      <c r="F6" s="620">
        <v>2.4</v>
      </c>
      <c r="G6" s="620">
        <v>8.4</v>
      </c>
      <c r="H6" s="620">
        <v>1.2</v>
      </c>
    </row>
    <row r="7" spans="1:8">
      <c r="B7" s="577">
        <v>2003</v>
      </c>
      <c r="C7" s="585">
        <v>-4.8</v>
      </c>
      <c r="D7" s="585">
        <v>3.2</v>
      </c>
      <c r="E7" s="585">
        <v>0.2</v>
      </c>
      <c r="F7" s="585">
        <v>2.8</v>
      </c>
      <c r="G7" s="585">
        <v>8.1999999999999993</v>
      </c>
      <c r="H7" s="585">
        <v>2</v>
      </c>
    </row>
    <row r="8" spans="1:8">
      <c r="B8" s="577">
        <v>2004</v>
      </c>
      <c r="C8" s="585">
        <v>-5.5</v>
      </c>
      <c r="D8" s="585">
        <v>3.7</v>
      </c>
      <c r="E8" s="585">
        <v>0.5</v>
      </c>
      <c r="F8" s="585">
        <v>3.6</v>
      </c>
      <c r="G8" s="585">
        <v>10.1</v>
      </c>
      <c r="H8" s="585">
        <v>2.4</v>
      </c>
    </row>
    <row r="9" spans="1:8">
      <c r="B9" s="577">
        <v>2005</v>
      </c>
      <c r="C9" s="585">
        <v>-6.1</v>
      </c>
      <c r="D9" s="585">
        <v>3.6</v>
      </c>
      <c r="E9" s="585">
        <v>-0.2</v>
      </c>
      <c r="F9" s="585">
        <v>7.2</v>
      </c>
      <c r="G9" s="585">
        <v>11.1</v>
      </c>
      <c r="H9" s="585">
        <v>4.0999999999999996</v>
      </c>
    </row>
    <row r="10" spans="1:8">
      <c r="B10" s="577">
        <v>2006</v>
      </c>
      <c r="C10" s="585">
        <v>-6.2</v>
      </c>
      <c r="D10" s="585">
        <v>3.9</v>
      </c>
      <c r="E10" s="585">
        <v>-0.7</v>
      </c>
      <c r="F10" s="585">
        <v>9.4</v>
      </c>
      <c r="G10" s="585">
        <v>9.6999999999999993</v>
      </c>
      <c r="H10" s="585">
        <v>4.8</v>
      </c>
    </row>
    <row r="11" spans="1:8">
      <c r="B11" s="567" t="s">
        <v>514</v>
      </c>
      <c r="C11" s="592">
        <v>-5.7</v>
      </c>
      <c r="D11" s="592">
        <v>4.5</v>
      </c>
      <c r="E11" s="592">
        <v>-1</v>
      </c>
      <c r="F11" s="592">
        <v>11.7</v>
      </c>
      <c r="G11" s="592">
        <v>5.9</v>
      </c>
      <c r="H11" s="592">
        <v>4</v>
      </c>
    </row>
    <row r="12" spans="1:8" ht="13.5" thickBot="1">
      <c r="B12" s="570" t="s">
        <v>515</v>
      </c>
      <c r="C12" s="593">
        <v>-5.5</v>
      </c>
      <c r="D12" s="593">
        <v>4.3</v>
      </c>
      <c r="E12" s="593">
        <v>-1.2</v>
      </c>
      <c r="F12" s="593">
        <v>12.2</v>
      </c>
      <c r="G12" s="593">
        <v>3.3</v>
      </c>
      <c r="H12" s="593">
        <v>3.7</v>
      </c>
    </row>
    <row r="13" spans="1:8">
      <c r="B13" s="8"/>
      <c r="C13" s="51"/>
      <c r="D13" s="51"/>
      <c r="E13" s="51"/>
      <c r="F13" s="51"/>
      <c r="G13" s="51"/>
      <c r="H13" s="51"/>
    </row>
    <row r="14" spans="1:8">
      <c r="B14" s="26" t="s">
        <v>753</v>
      </c>
      <c r="C14" s="4"/>
      <c r="D14" s="4"/>
      <c r="E14" s="4"/>
      <c r="F14" s="4"/>
      <c r="G14" s="4"/>
      <c r="H14" s="4"/>
    </row>
    <row r="33" spans="2:8">
      <c r="B33" s="631" t="s">
        <v>653</v>
      </c>
    </row>
    <row r="34" spans="2:8">
      <c r="B34" s="79" t="s">
        <v>721</v>
      </c>
      <c r="C34" s="4"/>
      <c r="D34" s="4"/>
      <c r="E34" s="4"/>
      <c r="F34" s="4"/>
      <c r="G34" s="4"/>
      <c r="H34" s="4"/>
    </row>
    <row r="36" spans="2:8">
      <c r="B36" s="556" t="s">
        <v>737</v>
      </c>
    </row>
  </sheetData>
  <mergeCells count="1">
    <mergeCell ref="B4:B5"/>
  </mergeCells>
  <phoneticPr fontId="9" type="noConversion"/>
  <hyperlinks>
    <hyperlink ref="B36" location="Contents!B5" display="to contents"/>
  </hyperlinks>
  <pageMargins left="0.75" right="0.75" top="1" bottom="1" header="0.5" footer="0.5"/>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43"/>
  <sheetViews>
    <sheetView topLeftCell="A13" workbookViewId="0">
      <selection activeCell="I23" sqref="I23"/>
    </sheetView>
  </sheetViews>
  <sheetFormatPr defaultColWidth="10.6640625" defaultRowHeight="12.75"/>
  <cols>
    <col min="1" max="1" width="10.6640625" style="300" customWidth="1"/>
    <col min="2" max="2" width="35" style="300" customWidth="1"/>
    <col min="3" max="5" width="10.6640625" style="300" customWidth="1"/>
    <col min="6" max="6" width="12" style="300" bestFit="1" customWidth="1"/>
    <col min="7" max="16384" width="10.6640625" style="300"/>
  </cols>
  <sheetData>
    <row r="2" spans="1:10">
      <c r="A2" s="300" t="s">
        <v>1303</v>
      </c>
      <c r="B2" s="301" t="s">
        <v>2231</v>
      </c>
    </row>
    <row r="3" spans="1:10" ht="13.5" thickBot="1"/>
    <row r="4" spans="1:10" ht="13.5" thickBot="1">
      <c r="B4" s="316"/>
      <c r="C4" s="334">
        <v>2004</v>
      </c>
      <c r="D4" s="304">
        <v>2005</v>
      </c>
      <c r="E4" s="334">
        <v>2006</v>
      </c>
      <c r="F4" s="320" t="s">
        <v>2308</v>
      </c>
    </row>
    <row r="5" spans="1:10">
      <c r="B5" s="337" t="s">
        <v>856</v>
      </c>
      <c r="C5" s="306">
        <v>100</v>
      </c>
      <c r="D5" s="307">
        <v>66.519357685297535</v>
      </c>
      <c r="E5" s="335">
        <v>105.6269080154144</v>
      </c>
      <c r="F5" s="307">
        <v>166.22200184959848</v>
      </c>
    </row>
    <row r="6" spans="1:10">
      <c r="B6" s="305" t="s">
        <v>857</v>
      </c>
      <c r="C6" s="308">
        <v>100</v>
      </c>
      <c r="D6" s="309">
        <v>207.2929903929269</v>
      </c>
      <c r="E6" s="336">
        <v>404.93398143853545</v>
      </c>
      <c r="F6" s="309">
        <v>1042.3904164712781</v>
      </c>
    </row>
    <row r="7" spans="1:10">
      <c r="B7" s="305" t="s">
        <v>609</v>
      </c>
      <c r="C7" s="308">
        <v>100</v>
      </c>
      <c r="D7" s="309">
        <v>211.79447181022857</v>
      </c>
      <c r="E7" s="336">
        <v>499.22801424495805</v>
      </c>
      <c r="F7" s="309">
        <v>1576.6534515651765</v>
      </c>
    </row>
    <row r="8" spans="1:10" hidden="1">
      <c r="B8" s="305" t="s">
        <v>858</v>
      </c>
      <c r="C8" s="308">
        <v>100</v>
      </c>
      <c r="D8" s="309">
        <v>117.72271934956866</v>
      </c>
      <c r="E8" s="336">
        <v>153.12368407179238</v>
      </c>
      <c r="F8" s="309">
        <v>372.2865050914935</v>
      </c>
    </row>
    <row r="9" spans="1:10">
      <c r="B9" s="305" t="s">
        <v>20</v>
      </c>
      <c r="C9" s="308">
        <v>100</v>
      </c>
      <c r="D9" s="309">
        <v>102.82765389916722</v>
      </c>
      <c r="E9" s="336">
        <v>97.019729134156179</v>
      </c>
      <c r="F9" s="309">
        <v>83.612415709394327</v>
      </c>
    </row>
    <row r="10" spans="1:10">
      <c r="B10" s="305" t="s">
        <v>19</v>
      </c>
      <c r="C10" s="308">
        <v>100</v>
      </c>
      <c r="D10" s="309">
        <v>121.05151041346242</v>
      </c>
      <c r="E10" s="336">
        <v>87.8088447618305</v>
      </c>
      <c r="F10" s="309">
        <v>31.125336472710444</v>
      </c>
    </row>
    <row r="11" spans="1:10" ht="15" hidden="1" customHeight="1">
      <c r="B11" s="305" t="s">
        <v>860</v>
      </c>
      <c r="C11" s="308">
        <v>100</v>
      </c>
      <c r="D11" s="309">
        <v>117.72271934956868</v>
      </c>
      <c r="E11" s="336">
        <v>90.506173894188976</v>
      </c>
      <c r="F11" s="309">
        <v>37.22573520766408</v>
      </c>
    </row>
    <row r="12" spans="1:10">
      <c r="B12" s="305" t="s">
        <v>17</v>
      </c>
      <c r="C12" s="308">
        <v>100</v>
      </c>
      <c r="D12" s="309">
        <v>97.874599190985919</v>
      </c>
      <c r="E12" s="336">
        <v>81.112030952622987</v>
      </c>
      <c r="F12" s="309">
        <v>66.114111216797539</v>
      </c>
    </row>
    <row r="13" spans="1:10">
      <c r="B13" s="305" t="s">
        <v>556</v>
      </c>
      <c r="C13" s="308">
        <v>100</v>
      </c>
      <c r="D13" s="309">
        <v>103.26652206550332</v>
      </c>
      <c r="E13" s="336">
        <v>102.91161276813396</v>
      </c>
      <c r="F13" s="309">
        <v>103.49463806114007</v>
      </c>
    </row>
    <row r="14" spans="1:10" ht="13.5" thickBot="1">
      <c r="B14" s="310" t="s">
        <v>557</v>
      </c>
      <c r="C14" s="311">
        <v>100</v>
      </c>
      <c r="D14" s="312">
        <v>103.44071998658903</v>
      </c>
      <c r="E14" s="338">
        <v>88.581913568058653</v>
      </c>
      <c r="F14" s="312">
        <v>77.787344866615797</v>
      </c>
    </row>
    <row r="16" spans="1:10" ht="12.75" customHeight="1">
      <c r="B16" s="301" t="s">
        <v>2231</v>
      </c>
      <c r="G16" s="339"/>
      <c r="H16" s="339"/>
      <c r="I16" s="339"/>
      <c r="J16" s="339"/>
    </row>
    <row r="17" spans="2:12" ht="12.75" customHeight="1">
      <c r="G17" s="339"/>
      <c r="H17" s="339"/>
      <c r="I17" s="339"/>
      <c r="J17" s="339"/>
    </row>
    <row r="18" spans="2:12" ht="12.75" customHeight="1">
      <c r="G18" s="339"/>
      <c r="H18" s="339"/>
      <c r="I18" s="339"/>
      <c r="J18" s="339"/>
    </row>
    <row r="19" spans="2:12" ht="12.75" customHeight="1">
      <c r="G19" s="339"/>
      <c r="H19" s="339"/>
      <c r="I19" s="339"/>
      <c r="J19" s="339"/>
    </row>
    <row r="20" spans="2:12" ht="12.75" customHeight="1">
      <c r="G20" s="339"/>
      <c r="H20" s="339"/>
      <c r="I20" s="339"/>
      <c r="J20" s="339"/>
    </row>
    <row r="21" spans="2:12" ht="12.75" customHeight="1">
      <c r="G21" s="339"/>
      <c r="H21" s="339"/>
      <c r="I21" s="339"/>
      <c r="J21" s="339"/>
    </row>
    <row r="22" spans="2:12" ht="12.75" customHeight="1">
      <c r="G22" s="339"/>
      <c r="H22" s="339"/>
      <c r="I22" s="339"/>
      <c r="J22" s="339"/>
    </row>
    <row r="23" spans="2:12">
      <c r="B23" s="315"/>
      <c r="G23" s="340"/>
      <c r="H23" s="340"/>
      <c r="I23" s="340"/>
      <c r="J23" s="340"/>
      <c r="K23" s="340"/>
      <c r="L23" s="340"/>
    </row>
    <row r="24" spans="2:12" ht="12.75" customHeight="1">
      <c r="B24" s="315"/>
      <c r="G24" s="340"/>
      <c r="H24" s="340"/>
      <c r="I24" s="340"/>
      <c r="J24" s="340"/>
      <c r="K24" s="340"/>
      <c r="L24" s="340"/>
    </row>
    <row r="36" spans="2:7">
      <c r="B36" s="1095" t="s">
        <v>2232</v>
      </c>
      <c r="C36" s="1096"/>
      <c r="D36" s="1096"/>
      <c r="E36" s="1096"/>
      <c r="F36" s="1096"/>
      <c r="G36" s="1096"/>
    </row>
    <row r="37" spans="2:7">
      <c r="B37" s="313" t="s">
        <v>1747</v>
      </c>
    </row>
    <row r="39" spans="2:7">
      <c r="B39" s="300" t="s">
        <v>2233</v>
      </c>
    </row>
    <row r="40" spans="2:7">
      <c r="B40" s="300" t="s">
        <v>2234</v>
      </c>
    </row>
    <row r="41" spans="2:7">
      <c r="B41" s="340" t="s">
        <v>2345</v>
      </c>
    </row>
    <row r="43" spans="2:7">
      <c r="B43" s="556" t="s">
        <v>655</v>
      </c>
    </row>
  </sheetData>
  <mergeCells count="1">
    <mergeCell ref="B36:G36"/>
  </mergeCells>
  <phoneticPr fontId="12" type="noConversion"/>
  <hyperlinks>
    <hyperlink ref="B43" location="Content!B43" display="to content"/>
  </hyperlinks>
  <pageMargins left="0.17" right="0.23" top="0.27" bottom="0.17" header="0.5" footer="0.5"/>
  <pageSetup paperSize="9" scale="53" orientation="landscape" verticalDpi="0"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5"/>
  <sheetViews>
    <sheetView workbookViewId="0">
      <selection activeCell="B15" sqref="B15"/>
    </sheetView>
  </sheetViews>
  <sheetFormatPr defaultColWidth="10.6640625" defaultRowHeight="12.75"/>
  <cols>
    <col min="1" max="1" width="10.6640625" style="80" customWidth="1"/>
    <col min="2" max="2" width="30" style="80" customWidth="1"/>
    <col min="3" max="3" width="8.6640625" style="80" customWidth="1"/>
    <col min="4" max="4" width="8.1640625" style="80" customWidth="1"/>
    <col min="5" max="5" width="8.6640625" style="80" customWidth="1"/>
    <col min="6" max="7" width="8.33203125" style="80" customWidth="1"/>
    <col min="8" max="8" width="8.5" style="80" customWidth="1"/>
    <col min="9" max="10" width="8.1640625" style="80" customWidth="1"/>
    <col min="11" max="11" width="8.6640625" style="80" customWidth="1"/>
    <col min="12" max="12" width="8.5" style="80" customWidth="1"/>
    <col min="13" max="13" width="8.6640625" style="80" customWidth="1"/>
    <col min="14" max="16384" width="10.6640625" style="80"/>
  </cols>
  <sheetData>
    <row r="2" spans="1:25">
      <c r="A2" s="80" t="s">
        <v>1303</v>
      </c>
      <c r="B2" s="81" t="s">
        <v>744</v>
      </c>
    </row>
    <row r="3" spans="1:25" ht="13.5" thickBot="1"/>
    <row r="4" spans="1:25" ht="23.25" thickBot="1">
      <c r="B4" s="975" t="s">
        <v>745</v>
      </c>
      <c r="C4" s="976" t="s">
        <v>559</v>
      </c>
      <c r="D4" s="976" t="s">
        <v>1284</v>
      </c>
      <c r="E4" s="976" t="s">
        <v>1285</v>
      </c>
      <c r="F4" s="976" t="s">
        <v>1286</v>
      </c>
      <c r="G4" s="976" t="s">
        <v>1287</v>
      </c>
      <c r="H4" s="976" t="s">
        <v>1288</v>
      </c>
      <c r="I4" s="976" t="s">
        <v>1289</v>
      </c>
      <c r="J4" s="976" t="s">
        <v>1290</v>
      </c>
      <c r="K4" s="976" t="s">
        <v>1291</v>
      </c>
      <c r="L4" s="976" t="s">
        <v>1292</v>
      </c>
      <c r="M4" s="976" t="s">
        <v>560</v>
      </c>
    </row>
    <row r="5" spans="1:25" ht="34.5" thickBot="1">
      <c r="B5" s="939" t="s">
        <v>746</v>
      </c>
      <c r="C5" s="929">
        <v>6.2</v>
      </c>
      <c r="D5" s="929">
        <v>40.1</v>
      </c>
      <c r="E5" s="929">
        <v>27.2</v>
      </c>
      <c r="F5" s="929">
        <v>13.3</v>
      </c>
      <c r="G5" s="929">
        <v>6.2</v>
      </c>
      <c r="H5" s="929">
        <v>2.8</v>
      </c>
      <c r="I5" s="929">
        <v>1.4</v>
      </c>
      <c r="J5" s="929">
        <v>0.9</v>
      </c>
      <c r="K5" s="929">
        <v>0.6</v>
      </c>
      <c r="L5" s="929">
        <v>0.3</v>
      </c>
      <c r="M5" s="929">
        <v>0.9</v>
      </c>
      <c r="O5" s="128"/>
      <c r="P5" s="128"/>
      <c r="Q5" s="128"/>
      <c r="R5" s="128"/>
      <c r="S5" s="128"/>
      <c r="T5" s="128"/>
      <c r="U5" s="128"/>
      <c r="V5" s="128"/>
      <c r="W5" s="128"/>
      <c r="X5" s="128"/>
      <c r="Y5" s="128"/>
    </row>
    <row r="6" spans="1:25" ht="13.5" thickBot="1">
      <c r="B6" s="935" t="s">
        <v>561</v>
      </c>
      <c r="C6" s="929">
        <v>1751.9</v>
      </c>
      <c r="D6" s="929">
        <v>1944.2</v>
      </c>
      <c r="E6" s="929">
        <v>2255</v>
      </c>
      <c r="F6" s="929">
        <v>1335</v>
      </c>
      <c r="G6" s="929">
        <v>831.5</v>
      </c>
      <c r="H6" s="929">
        <v>-1339.6</v>
      </c>
      <c r="I6" s="929">
        <v>-2525.8000000000002</v>
      </c>
      <c r="J6" s="929">
        <v>-4832.6000000000004</v>
      </c>
      <c r="K6" s="929">
        <v>-6245.4</v>
      </c>
      <c r="L6" s="929">
        <v>-5559</v>
      </c>
      <c r="M6" s="929">
        <v>-25381.4</v>
      </c>
    </row>
    <row r="7" spans="1:25" ht="12.75" customHeight="1" thickBot="1">
      <c r="B7" s="939" t="s">
        <v>562</v>
      </c>
      <c r="C7" s="929">
        <v>1.1000000000000001</v>
      </c>
      <c r="D7" s="929">
        <v>1.2</v>
      </c>
      <c r="E7" s="929">
        <v>1.9</v>
      </c>
      <c r="F7" s="929">
        <v>3.3</v>
      </c>
      <c r="G7" s="929">
        <v>4.2</v>
      </c>
      <c r="H7" s="929">
        <v>6.2</v>
      </c>
      <c r="I7" s="929">
        <v>5.4</v>
      </c>
      <c r="J7" s="929">
        <v>6.7</v>
      </c>
      <c r="K7" s="929">
        <v>6.3</v>
      </c>
      <c r="L7" s="929">
        <v>3.4</v>
      </c>
      <c r="M7" s="929">
        <v>12.8</v>
      </c>
    </row>
    <row r="8" spans="1:25" ht="24" customHeight="1" thickBot="1">
      <c r="B8" s="939" t="s">
        <v>749</v>
      </c>
      <c r="C8" s="929">
        <v>64.599999999999994</v>
      </c>
      <c r="D8" s="929">
        <v>76.8</v>
      </c>
      <c r="E8" s="929">
        <v>82.6</v>
      </c>
      <c r="F8" s="929">
        <v>91.3</v>
      </c>
      <c r="G8" s="929">
        <v>95.5</v>
      </c>
      <c r="H8" s="929">
        <v>104.4</v>
      </c>
      <c r="I8" s="929">
        <v>108.4</v>
      </c>
      <c r="J8" s="929">
        <v>116.8</v>
      </c>
      <c r="K8" s="929">
        <v>118.8</v>
      </c>
      <c r="L8" s="929">
        <v>121.1</v>
      </c>
      <c r="M8" s="929">
        <v>160.30000000000001</v>
      </c>
    </row>
    <row r="10" spans="1:25">
      <c r="B10" s="80" t="s">
        <v>747</v>
      </c>
    </row>
    <row r="11" spans="1:25">
      <c r="B11" s="80" t="s">
        <v>748</v>
      </c>
    </row>
    <row r="13" spans="1:25">
      <c r="B13" s="125" t="s">
        <v>1705</v>
      </c>
      <c r="G13" s="157"/>
    </row>
    <row r="15" spans="1:25">
      <c r="B15" s="556" t="s">
        <v>655</v>
      </c>
    </row>
  </sheetData>
  <phoneticPr fontId="5" type="noConversion"/>
  <hyperlinks>
    <hyperlink ref="B15" location="Content!B44" display="to content"/>
  </hyperlinks>
  <pageMargins left="0.75" right="0.75" top="1" bottom="1" header="0.5" footer="0.5"/>
  <pageSetup paperSize="9" orientation="portrait" verticalDpi="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workbookViewId="0">
      <selection activeCell="F22" sqref="F22"/>
    </sheetView>
  </sheetViews>
  <sheetFormatPr defaultColWidth="10.6640625" defaultRowHeight="12.75"/>
  <cols>
    <col min="1" max="1" width="10.6640625" style="158" customWidth="1"/>
    <col min="2" max="2" width="40.83203125" style="158" customWidth="1"/>
    <col min="3" max="4" width="10.6640625" style="158" customWidth="1"/>
    <col min="5" max="5" width="16" style="158" customWidth="1"/>
    <col min="6" max="7" width="13.83203125" style="158" customWidth="1"/>
    <col min="8" max="16384" width="10.6640625" style="158"/>
  </cols>
  <sheetData>
    <row r="2" spans="1:7">
      <c r="A2" s="80" t="s">
        <v>1303</v>
      </c>
      <c r="B2" s="81" t="s">
        <v>750</v>
      </c>
    </row>
    <row r="3" spans="1:7" ht="13.5" thickBot="1"/>
    <row r="4" spans="1:7" ht="13.5" thickBot="1">
      <c r="B4" s="82"/>
      <c r="C4" s="82">
        <v>2005</v>
      </c>
      <c r="D4" s="82">
        <v>2006</v>
      </c>
      <c r="E4" s="82" t="s">
        <v>751</v>
      </c>
      <c r="F4" s="82" t="s">
        <v>2318</v>
      </c>
      <c r="G4" s="82" t="s">
        <v>1724</v>
      </c>
    </row>
    <row r="5" spans="1:7" ht="13.5" thickBot="1">
      <c r="B5" s="127" t="s">
        <v>563</v>
      </c>
      <c r="C5" s="96">
        <v>18.241835611959534</v>
      </c>
      <c r="D5" s="96">
        <v>32.440080908237974</v>
      </c>
      <c r="E5" s="96">
        <v>30.999987604644126</v>
      </c>
      <c r="F5" s="96">
        <v>38.45845847217722</v>
      </c>
      <c r="G5" s="96">
        <v>42.880266123003501</v>
      </c>
    </row>
    <row r="6" spans="1:7" ht="13.5" thickBot="1">
      <c r="B6" s="127" t="s">
        <v>564</v>
      </c>
      <c r="C6" s="96">
        <v>45.008892283064192</v>
      </c>
      <c r="D6" s="96">
        <v>63.777564617342243</v>
      </c>
      <c r="E6" s="96">
        <v>67.845875294798859</v>
      </c>
      <c r="F6" s="96">
        <v>72.900079696441594</v>
      </c>
      <c r="G6" s="96">
        <v>78.842217991819282</v>
      </c>
    </row>
    <row r="7" spans="1:7" ht="13.5" thickBot="1">
      <c r="B7" s="159" t="s">
        <v>565</v>
      </c>
      <c r="C7" s="96">
        <v>9.8836986788229417</v>
      </c>
      <c r="D7" s="96">
        <v>16.430518089332622</v>
      </c>
      <c r="E7" s="96">
        <v>15.462946598405978</v>
      </c>
      <c r="F7" s="96">
        <v>19.183268625668763</v>
      </c>
      <c r="G7" s="96">
        <v>21.388888074461921</v>
      </c>
    </row>
    <row r="8" spans="1:7" ht="13.5" thickBot="1">
      <c r="B8" s="159" t="s">
        <v>566</v>
      </c>
      <c r="C8" s="96">
        <v>133.36726209849249</v>
      </c>
      <c r="D8" s="96">
        <v>96.625991226771689</v>
      </c>
      <c r="E8" s="96">
        <v>92.324447403284196</v>
      </c>
      <c r="F8" s="96">
        <v>87.822996492735001</v>
      </c>
      <c r="G8" s="96">
        <v>79.351908249886861</v>
      </c>
    </row>
    <row r="10" spans="1:7">
      <c r="B10" s="81" t="s">
        <v>750</v>
      </c>
    </row>
    <row r="25" spans="2:2">
      <c r="B25" s="125" t="s">
        <v>752</v>
      </c>
    </row>
    <row r="27" spans="2:2">
      <c r="B27" s="556" t="s">
        <v>655</v>
      </c>
    </row>
  </sheetData>
  <phoneticPr fontId="5" type="noConversion"/>
  <hyperlinks>
    <hyperlink ref="B27" location="Content!B45" display="to content"/>
  </hyperlinks>
  <pageMargins left="0.75" right="0.75" top="1" bottom="1" header="0.5" footer="0.5"/>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2"/>
  <sheetViews>
    <sheetView workbookViewId="0">
      <selection activeCell="B22" sqref="B22"/>
    </sheetView>
  </sheetViews>
  <sheetFormatPr defaultColWidth="10.6640625" defaultRowHeight="12.75"/>
  <cols>
    <col min="1" max="1" width="11.83203125" style="80" customWidth="1"/>
    <col min="2" max="2" width="37" style="80" customWidth="1"/>
    <col min="3" max="4" width="11.6640625" style="80" customWidth="1"/>
    <col min="5" max="5" width="16" style="80" customWidth="1"/>
    <col min="6" max="6" width="16.33203125" style="80" customWidth="1"/>
    <col min="7" max="7" width="16" style="80" customWidth="1"/>
    <col min="8" max="8" width="10.33203125" style="80" customWidth="1"/>
    <col min="9" max="9" width="11.1640625" style="80" bestFit="1" customWidth="1"/>
    <col min="10" max="10" width="12.33203125" style="80" bestFit="1" customWidth="1"/>
    <col min="11" max="16384" width="10.6640625" style="80"/>
  </cols>
  <sheetData>
    <row r="2" spans="1:12">
      <c r="A2" s="80" t="s">
        <v>1303</v>
      </c>
      <c r="B2" s="81" t="s">
        <v>729</v>
      </c>
    </row>
    <row r="3" spans="1:12" ht="13.5" thickBot="1">
      <c r="C3" s="160"/>
      <c r="D3" s="160"/>
      <c r="E3" s="160"/>
      <c r="G3" s="161" t="s">
        <v>730</v>
      </c>
    </row>
    <row r="4" spans="1:12" ht="13.5" thickBot="1">
      <c r="B4" s="1018"/>
      <c r="C4" s="1019">
        <v>2005</v>
      </c>
      <c r="D4" s="1019">
        <v>2006</v>
      </c>
      <c r="E4" s="1020" t="s">
        <v>751</v>
      </c>
      <c r="F4" s="1020" t="s">
        <v>2245</v>
      </c>
      <c r="G4" s="1020" t="s">
        <v>2244</v>
      </c>
    </row>
    <row r="5" spans="1:12" ht="13.5" thickBot="1">
      <c r="B5" s="1021" t="s">
        <v>567</v>
      </c>
      <c r="C5" s="1022">
        <v>11030.7</v>
      </c>
      <c r="D5" s="1022">
        <v>16890.3</v>
      </c>
      <c r="E5" s="1022">
        <v>17200.099999999999</v>
      </c>
      <c r="F5" s="1022">
        <v>17689.7</v>
      </c>
      <c r="G5" s="1022">
        <v>17820.5</v>
      </c>
      <c r="H5" s="92"/>
      <c r="I5" s="92"/>
      <c r="J5" s="92"/>
      <c r="K5" s="92"/>
      <c r="L5" s="92"/>
    </row>
    <row r="6" spans="1:12" ht="13.5" thickBot="1">
      <c r="B6" s="993" t="s">
        <v>568</v>
      </c>
      <c r="C6" s="1022">
        <v>9363.7999999999993</v>
      </c>
      <c r="D6" s="1022">
        <v>14259.1</v>
      </c>
      <c r="E6" s="1022">
        <v>14292.8</v>
      </c>
      <c r="F6" s="1022">
        <v>14332.9</v>
      </c>
      <c r="G6" s="1022">
        <v>14359.9</v>
      </c>
      <c r="H6" s="92"/>
      <c r="I6" s="92"/>
      <c r="J6" s="92"/>
      <c r="K6" s="92"/>
      <c r="L6" s="92"/>
    </row>
    <row r="7" spans="1:12" ht="13.5" thickBot="1">
      <c r="B7" s="993" t="s">
        <v>569</v>
      </c>
      <c r="C7" s="1022">
        <v>1666.9</v>
      </c>
      <c r="D7" s="1022">
        <v>2631.3</v>
      </c>
      <c r="E7" s="1022">
        <v>2907.3</v>
      </c>
      <c r="F7" s="1022">
        <v>3356.8</v>
      </c>
      <c r="G7" s="1022">
        <v>3460.6</v>
      </c>
      <c r="H7" s="92"/>
      <c r="I7" s="92"/>
      <c r="J7" s="92"/>
      <c r="K7" s="92"/>
      <c r="L7" s="92"/>
    </row>
    <row r="8" spans="1:12" ht="25.5" customHeight="1" thickBot="1">
      <c r="B8" s="1023" t="s">
        <v>738</v>
      </c>
      <c r="C8" s="1022">
        <v>1017.2</v>
      </c>
      <c r="D8" s="1022">
        <v>1718.5</v>
      </c>
      <c r="E8" s="1022">
        <v>1940.3</v>
      </c>
      <c r="F8" s="1022">
        <v>2310.3000000000002</v>
      </c>
      <c r="G8" s="1022">
        <v>2349.4</v>
      </c>
      <c r="H8" s="92"/>
      <c r="I8" s="92"/>
      <c r="J8" s="92"/>
      <c r="K8" s="92"/>
      <c r="L8" s="92"/>
    </row>
    <row r="9" spans="1:12" ht="13.5" thickBot="1">
      <c r="B9" s="1021" t="s">
        <v>995</v>
      </c>
      <c r="C9" s="994">
        <v>750.2</v>
      </c>
      <c r="D9" s="1022">
        <v>1678.2</v>
      </c>
      <c r="E9" s="1022">
        <v>1972.5</v>
      </c>
      <c r="F9" s="1022">
        <v>2447.1</v>
      </c>
      <c r="G9" s="1022">
        <v>2728.5</v>
      </c>
      <c r="H9" s="92"/>
      <c r="I9" s="92"/>
      <c r="J9" s="92"/>
      <c r="K9" s="92"/>
      <c r="L9" s="92"/>
    </row>
    <row r="10" spans="1:12" ht="13.5" thickBot="1">
      <c r="B10" s="993" t="s">
        <v>739</v>
      </c>
      <c r="C10" s="994">
        <v>750.2</v>
      </c>
      <c r="D10" s="1022">
        <v>1678.2</v>
      </c>
      <c r="E10" s="1022">
        <v>1972.5</v>
      </c>
      <c r="F10" s="1022">
        <v>2447.1</v>
      </c>
      <c r="G10" s="1022">
        <v>2728.5</v>
      </c>
      <c r="H10" s="92"/>
      <c r="I10" s="92"/>
      <c r="J10" s="92"/>
      <c r="K10" s="92"/>
      <c r="L10" s="92"/>
    </row>
    <row r="11" spans="1:12" ht="13.5" thickBot="1">
      <c r="B11" s="1021" t="s">
        <v>740</v>
      </c>
      <c r="C11" s="1022">
        <v>10280.4</v>
      </c>
      <c r="D11" s="1022">
        <v>15212.2</v>
      </c>
      <c r="E11" s="1022">
        <v>15227.6</v>
      </c>
      <c r="F11" s="1022">
        <v>15242.6</v>
      </c>
      <c r="G11" s="1022">
        <v>15092.1</v>
      </c>
      <c r="H11" s="92"/>
      <c r="I11" s="92"/>
      <c r="J11" s="92"/>
      <c r="K11" s="92"/>
      <c r="L11" s="92"/>
    </row>
    <row r="12" spans="1:12" ht="13.5" thickBot="1">
      <c r="B12" s="1021" t="s">
        <v>741</v>
      </c>
      <c r="C12" s="994">
        <v>916.6</v>
      </c>
      <c r="D12" s="994">
        <v>953.1</v>
      </c>
      <c r="E12" s="994">
        <v>934.8</v>
      </c>
      <c r="F12" s="994">
        <v>909.7</v>
      </c>
      <c r="G12" s="994">
        <v>732.2</v>
      </c>
      <c r="H12" s="92"/>
      <c r="I12" s="92"/>
      <c r="J12" s="92"/>
      <c r="K12" s="92"/>
      <c r="L12" s="92"/>
    </row>
    <row r="13" spans="1:12" ht="26.25" customHeight="1" thickBot="1">
      <c r="B13" s="1023" t="s">
        <v>738</v>
      </c>
      <c r="C13" s="994">
        <v>267</v>
      </c>
      <c r="D13" s="994">
        <v>40.299999999999997</v>
      </c>
      <c r="E13" s="994">
        <v>-32.200000000000003</v>
      </c>
      <c r="F13" s="994">
        <v>-136.80000000000001</v>
      </c>
      <c r="G13" s="994">
        <v>-379</v>
      </c>
      <c r="H13" s="92"/>
      <c r="I13" s="92"/>
      <c r="J13" s="92"/>
      <c r="K13" s="92"/>
      <c r="L13" s="92"/>
    </row>
    <row r="14" spans="1:12" ht="26.25" thickBot="1">
      <c r="B14" s="1023" t="s">
        <v>742</v>
      </c>
      <c r="C14" s="1022">
        <v>11030.7</v>
      </c>
      <c r="D14" s="1022">
        <v>16890.3</v>
      </c>
      <c r="E14" s="1022">
        <v>17200.099999999999</v>
      </c>
      <c r="F14" s="1022">
        <v>17689.7</v>
      </c>
      <c r="G14" s="1022">
        <v>17820.5</v>
      </c>
      <c r="H14" s="92"/>
      <c r="I14" s="92"/>
      <c r="J14" s="92"/>
      <c r="K14" s="92"/>
      <c r="L14" s="92"/>
    </row>
    <row r="15" spans="1:12" ht="13.5" thickBot="1">
      <c r="B15" s="1021" t="s">
        <v>743</v>
      </c>
      <c r="C15" s="994">
        <v>-97.1</v>
      </c>
      <c r="D15" s="994">
        <v>-351.2</v>
      </c>
      <c r="E15" s="994">
        <v>-450.9</v>
      </c>
      <c r="F15" s="994">
        <v>-567.20000000000005</v>
      </c>
      <c r="G15" s="994">
        <v>-474.6</v>
      </c>
      <c r="H15" s="92"/>
      <c r="I15" s="92"/>
      <c r="J15" s="92"/>
      <c r="K15" s="92"/>
      <c r="L15" s="92"/>
    </row>
    <row r="16" spans="1:12">
      <c r="B16" s="160"/>
      <c r="C16" s="160"/>
      <c r="D16" s="160"/>
      <c r="E16" s="160"/>
      <c r="F16" s="160"/>
      <c r="G16" s="160"/>
    </row>
    <row r="17" spans="2:10">
      <c r="B17" s="651" t="s">
        <v>2251</v>
      </c>
      <c r="C17" s="160"/>
      <c r="D17" s="160"/>
      <c r="E17" s="160"/>
      <c r="F17" s="160"/>
      <c r="G17" s="160"/>
    </row>
    <row r="18" spans="2:10" ht="12.75" customHeight="1">
      <c r="B18" s="652" t="s">
        <v>2252</v>
      </c>
      <c r="C18" s="162"/>
      <c r="D18" s="162"/>
      <c r="E18" s="162"/>
      <c r="F18" s="162"/>
      <c r="G18" s="162"/>
    </row>
    <row r="19" spans="2:10" ht="12.75" customHeight="1">
      <c r="B19" s="162"/>
      <c r="C19" s="162"/>
      <c r="D19" s="162"/>
      <c r="E19" s="162"/>
      <c r="F19" s="162"/>
      <c r="G19" s="162"/>
    </row>
    <row r="20" spans="2:10" ht="12.75" customHeight="1">
      <c r="B20" s="163" t="s">
        <v>752</v>
      </c>
      <c r="C20" s="162"/>
      <c r="D20" s="162"/>
      <c r="E20" s="162"/>
      <c r="F20" s="162"/>
      <c r="G20" s="162"/>
    </row>
    <row r="22" spans="2:10">
      <c r="B22" s="556" t="s">
        <v>655</v>
      </c>
    </row>
    <row r="26" spans="2:10">
      <c r="J26" s="157"/>
    </row>
    <row r="28" spans="2:10">
      <c r="I28" s="157"/>
    </row>
    <row r="32" spans="2:10" ht="15" customHeight="1"/>
  </sheetData>
  <phoneticPr fontId="5" type="noConversion"/>
  <hyperlinks>
    <hyperlink ref="B22" location="Content!B46" display="to content"/>
  </hyperlinks>
  <pageMargins left="0.75" right="0.75" top="1" bottom="1" header="0.5" footer="0.5"/>
  <pageSetup paperSize="9" orientation="portrait" verticalDpi="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43"/>
  <sheetViews>
    <sheetView workbookViewId="0">
      <selection activeCell="B29" sqref="B29"/>
    </sheetView>
  </sheetViews>
  <sheetFormatPr defaultColWidth="10.6640625" defaultRowHeight="12.75"/>
  <cols>
    <col min="1" max="1" width="10.83203125" style="80" customWidth="1"/>
    <col min="2" max="2" width="25.33203125" style="80" customWidth="1"/>
    <col min="3" max="3" width="12" style="80" customWidth="1"/>
    <col min="4" max="9" width="10.5" style="80" customWidth="1"/>
    <col min="10" max="11" width="10.6640625" style="80" customWidth="1"/>
    <col min="12" max="12" width="16.83203125" style="80" bestFit="1" customWidth="1"/>
    <col min="13" max="13" width="10.6640625" style="80" customWidth="1"/>
    <col min="14" max="14" width="13.1640625" style="80" customWidth="1"/>
    <col min="15" max="16384" width="10.6640625" style="80"/>
  </cols>
  <sheetData>
    <row r="2" spans="1:8">
      <c r="A2" s="80" t="s">
        <v>1303</v>
      </c>
      <c r="B2" s="81" t="s">
        <v>570</v>
      </c>
      <c r="C2" s="81"/>
    </row>
    <row r="3" spans="1:8" ht="13.5" thickBot="1">
      <c r="B3" s="81"/>
      <c r="C3" s="81"/>
    </row>
    <row r="4" spans="1:8" ht="13.5" thickBot="1">
      <c r="B4" s="1097" t="s">
        <v>2253</v>
      </c>
      <c r="C4" s="1097"/>
      <c r="D4" s="1097"/>
      <c r="E4" s="1097"/>
      <c r="F4" s="1097"/>
      <c r="G4" s="1097"/>
      <c r="H4" s="1097"/>
    </row>
    <row r="5" spans="1:8" ht="13.5" thickBot="1">
      <c r="B5" s="122"/>
      <c r="C5" s="164" t="s">
        <v>575</v>
      </c>
      <c r="D5" s="164" t="s">
        <v>576</v>
      </c>
      <c r="E5" s="164" t="s">
        <v>577</v>
      </c>
      <c r="F5" s="164" t="s">
        <v>578</v>
      </c>
      <c r="G5" s="164" t="s">
        <v>579</v>
      </c>
      <c r="H5" s="164" t="s">
        <v>580</v>
      </c>
    </row>
    <row r="6" spans="1:8" ht="13.5" thickBot="1">
      <c r="B6" s="82" t="s">
        <v>571</v>
      </c>
      <c r="C6" s="96">
        <v>28.789427464336455</v>
      </c>
      <c r="D6" s="96">
        <v>68.777045473652208</v>
      </c>
      <c r="E6" s="96">
        <v>148.91056550247782</v>
      </c>
      <c r="F6" s="96">
        <v>242.29663827161028</v>
      </c>
      <c r="G6" s="96">
        <v>374.45184082063986</v>
      </c>
      <c r="H6" s="96">
        <v>685.91146876660775</v>
      </c>
    </row>
    <row r="7" spans="1:8" ht="13.5" thickBot="1">
      <c r="B7" s="82" t="s">
        <v>572</v>
      </c>
      <c r="C7" s="96">
        <v>-2.1763777286788866</v>
      </c>
      <c r="D7" s="96">
        <v>43.354903692724179</v>
      </c>
      <c r="E7" s="96">
        <v>80.571980370673089</v>
      </c>
      <c r="F7" s="96">
        <v>117.89711717771709</v>
      </c>
      <c r="G7" s="96">
        <v>260.23391922172408</v>
      </c>
      <c r="H7" s="96">
        <v>429.37430615175208</v>
      </c>
    </row>
    <row r="8" spans="1:8" ht="13.5" thickBot="1">
      <c r="B8" s="82" t="s">
        <v>573</v>
      </c>
      <c r="C8" s="96">
        <v>25.940549133098642</v>
      </c>
      <c r="D8" s="96">
        <v>77.14289671199063</v>
      </c>
      <c r="E8" s="96">
        <v>146.54137708164905</v>
      </c>
      <c r="F8" s="96">
        <v>299.33302891035379</v>
      </c>
      <c r="G8" s="96">
        <v>531.37087362989234</v>
      </c>
      <c r="H8" s="96">
        <v>1113.1196085874669</v>
      </c>
    </row>
    <row r="9" spans="1:8" ht="13.5" thickBot="1">
      <c r="B9" s="82" t="s">
        <v>574</v>
      </c>
      <c r="C9" s="96">
        <v>82.797058849183145</v>
      </c>
      <c r="D9" s="96">
        <v>107.98262523004999</v>
      </c>
      <c r="E9" s="96">
        <v>177.54276094863451</v>
      </c>
      <c r="F9" s="96">
        <v>575.77453793753102</v>
      </c>
      <c r="G9" s="96">
        <v>828.26801803766284</v>
      </c>
      <c r="H9" s="96">
        <v>1284.4047920173746</v>
      </c>
    </row>
    <row r="10" spans="1:8">
      <c r="B10" s="165"/>
      <c r="C10" s="166"/>
      <c r="D10" s="166"/>
      <c r="E10" s="166"/>
      <c r="F10" s="166"/>
      <c r="G10" s="166"/>
      <c r="H10" s="166"/>
    </row>
    <row r="11" spans="1:8">
      <c r="B11" s="81" t="s">
        <v>570</v>
      </c>
      <c r="C11" s="109"/>
      <c r="D11" s="109"/>
      <c r="E11" s="109"/>
      <c r="F11" s="109"/>
      <c r="G11" s="109"/>
      <c r="H11" s="109"/>
    </row>
    <row r="12" spans="1:8">
      <c r="B12" s="81"/>
      <c r="C12" s="81"/>
    </row>
    <row r="13" spans="1:8">
      <c r="B13" s="81"/>
      <c r="C13" s="81"/>
    </row>
    <row r="14" spans="1:8">
      <c r="B14" s="81"/>
      <c r="C14" s="81"/>
    </row>
    <row r="15" spans="1:8">
      <c r="B15" s="81"/>
      <c r="C15" s="81"/>
    </row>
    <row r="16" spans="1:8">
      <c r="B16" s="81"/>
      <c r="C16" s="81"/>
    </row>
    <row r="17" spans="2:3">
      <c r="B17" s="81"/>
      <c r="C17" s="81"/>
    </row>
    <row r="18" spans="2:3">
      <c r="B18" s="81"/>
      <c r="C18" s="81"/>
    </row>
    <row r="19" spans="2:3">
      <c r="B19" s="81"/>
      <c r="C19" s="81"/>
    </row>
    <row r="20" spans="2:3">
      <c r="B20" s="81"/>
      <c r="C20" s="81"/>
    </row>
    <row r="21" spans="2:3">
      <c r="B21" s="81"/>
      <c r="C21" s="81"/>
    </row>
    <row r="22" spans="2:3">
      <c r="B22" s="81"/>
      <c r="C22" s="81"/>
    </row>
    <row r="23" spans="2:3">
      <c r="B23" s="81"/>
      <c r="C23" s="81"/>
    </row>
    <row r="24" spans="2:3">
      <c r="C24" s="81"/>
    </row>
    <row r="25" spans="2:3">
      <c r="C25" s="81"/>
    </row>
    <row r="26" spans="2:3">
      <c r="B26" s="81"/>
      <c r="C26" s="81"/>
    </row>
    <row r="27" spans="2:3">
      <c r="B27" s="83" t="s">
        <v>1705</v>
      </c>
      <c r="C27" s="81"/>
    </row>
    <row r="28" spans="2:3">
      <c r="B28" s="81"/>
      <c r="C28" s="81"/>
    </row>
    <row r="29" spans="2:3">
      <c r="B29" s="556" t="s">
        <v>655</v>
      </c>
      <c r="C29" s="81"/>
    </row>
    <row r="30" spans="2:3">
      <c r="B30" s="81"/>
      <c r="C30" s="81"/>
    </row>
    <row r="31" spans="2:3">
      <c r="B31" s="81"/>
      <c r="C31" s="81"/>
    </row>
    <row r="32" spans="2:3">
      <c r="B32" s="81"/>
      <c r="C32" s="81"/>
    </row>
    <row r="33" spans="2:15">
      <c r="B33" s="81"/>
      <c r="C33" s="81"/>
    </row>
    <row r="34" spans="2:15">
      <c r="B34" s="81"/>
      <c r="C34" s="81"/>
    </row>
    <row r="35" spans="2:15">
      <c r="B35" s="81"/>
      <c r="C35" s="81"/>
    </row>
    <row r="36" spans="2:15">
      <c r="B36" s="81"/>
      <c r="C36" s="81"/>
      <c r="J36" s="23"/>
      <c r="K36" s="23"/>
      <c r="L36" s="23"/>
      <c r="M36" s="23"/>
      <c r="N36" s="23"/>
    </row>
    <row r="37" spans="2:15">
      <c r="B37" s="81"/>
      <c r="C37" s="81"/>
      <c r="J37" s="23"/>
      <c r="K37" s="23"/>
      <c r="L37" s="23"/>
      <c r="M37" s="23"/>
      <c r="N37" s="23"/>
      <c r="O37" s="157"/>
    </row>
    <row r="38" spans="2:15">
      <c r="B38" s="81"/>
      <c r="C38" s="81"/>
    </row>
    <row r="39" spans="2:15">
      <c r="B39" s="81"/>
      <c r="C39" s="81"/>
    </row>
    <row r="40" spans="2:15">
      <c r="B40" s="81"/>
      <c r="C40" s="81"/>
      <c r="N40" s="167"/>
    </row>
    <row r="41" spans="2:15">
      <c r="B41" s="81"/>
      <c r="C41" s="81"/>
    </row>
    <row r="42" spans="2:15">
      <c r="B42" s="81"/>
      <c r="C42" s="81"/>
    </row>
    <row r="43" spans="2:15">
      <c r="B43" s="81"/>
      <c r="C43" s="81"/>
    </row>
  </sheetData>
  <mergeCells count="1">
    <mergeCell ref="B4:H4"/>
  </mergeCells>
  <phoneticPr fontId="5" type="noConversion"/>
  <hyperlinks>
    <hyperlink ref="B29" location="Content!B47" display="to content"/>
  </hyperlinks>
  <pageMargins left="0.75" right="0.75" top="1" bottom="1" header="0.5" footer="0.5"/>
  <pageSetup paperSize="9" orientation="portrait" verticalDpi="0"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9"/>
  <sheetViews>
    <sheetView workbookViewId="0">
      <selection activeCell="B29" sqref="B29"/>
    </sheetView>
  </sheetViews>
  <sheetFormatPr defaultColWidth="10.6640625" defaultRowHeight="12.75"/>
  <cols>
    <col min="1" max="1" width="10.6640625" style="80" customWidth="1"/>
    <col min="2" max="2" width="28" style="80" customWidth="1"/>
    <col min="3" max="16384" width="10.6640625" style="80"/>
  </cols>
  <sheetData>
    <row r="2" spans="1:16">
      <c r="A2" s="80" t="s">
        <v>1303</v>
      </c>
      <c r="B2" s="81" t="s">
        <v>2254</v>
      </c>
    </row>
    <row r="3" spans="1:16" ht="13.5" thickBot="1"/>
    <row r="4" spans="1:16" ht="13.5" thickBot="1">
      <c r="B4" s="82"/>
      <c r="C4" s="164" t="s">
        <v>2255</v>
      </c>
      <c r="D4" s="164" t="s">
        <v>2256</v>
      </c>
      <c r="E4" s="164" t="s">
        <v>2257</v>
      </c>
      <c r="F4" s="164" t="s">
        <v>2258</v>
      </c>
      <c r="G4" s="164" t="s">
        <v>2259</v>
      </c>
      <c r="H4" s="164" t="s">
        <v>2260</v>
      </c>
      <c r="I4" s="164" t="s">
        <v>2261</v>
      </c>
      <c r="J4" s="164" t="s">
        <v>2262</v>
      </c>
      <c r="K4" s="164" t="s">
        <v>2263</v>
      </c>
      <c r="L4" s="164" t="s">
        <v>581</v>
      </c>
      <c r="M4" s="164" t="s">
        <v>2264</v>
      </c>
      <c r="N4" s="164" t="s">
        <v>2265</v>
      </c>
      <c r="O4" s="164" t="s">
        <v>2266</v>
      </c>
      <c r="P4" s="164" t="s">
        <v>2267</v>
      </c>
    </row>
    <row r="5" spans="1:16" ht="13.5" thickBot="1">
      <c r="B5" s="82" t="s">
        <v>2268</v>
      </c>
      <c r="C5" s="96">
        <v>1.6817213289927042</v>
      </c>
      <c r="D5" s="96">
        <v>1.9265061030502928</v>
      </c>
      <c r="E5" s="96">
        <v>2.3131735822850077</v>
      </c>
      <c r="F5" s="96">
        <v>2.6435668958265945</v>
      </c>
      <c r="G5" s="96">
        <v>3.0584668985305545</v>
      </c>
      <c r="H5" s="96">
        <v>3.2767958701548694</v>
      </c>
      <c r="I5" s="96">
        <v>3.531598826276519</v>
      </c>
      <c r="J5" s="96">
        <v>3.2524221999575631</v>
      </c>
      <c r="K5" s="96">
        <v>3.4663559871205525</v>
      </c>
      <c r="L5" s="96">
        <v>3.5311908733582671</v>
      </c>
      <c r="M5" s="96">
        <v>3.516325220982746</v>
      </c>
      <c r="N5" s="96">
        <v>3.5148797276570276</v>
      </c>
      <c r="O5" s="96">
        <v>3.5964416714283081</v>
      </c>
      <c r="P5" s="96">
        <v>3.7235473068578435</v>
      </c>
    </row>
    <row r="6" spans="1:16" ht="13.5" thickBot="1">
      <c r="B6" s="82" t="s">
        <v>2269</v>
      </c>
      <c r="C6" s="96">
        <v>2.2707037746764045</v>
      </c>
      <c r="D6" s="96">
        <v>2.7887514393067088</v>
      </c>
      <c r="E6" s="96">
        <v>2.7653890651463469</v>
      </c>
      <c r="F6" s="96">
        <v>2.7429020999588243</v>
      </c>
      <c r="G6" s="96">
        <v>3.6709179219377472</v>
      </c>
      <c r="H6" s="96">
        <v>4.4066615648797969</v>
      </c>
      <c r="I6" s="96">
        <v>4.611884052560848</v>
      </c>
      <c r="J6" s="96">
        <v>4.7110179931312528</v>
      </c>
      <c r="K6" s="96">
        <v>4.1483271754279851</v>
      </c>
      <c r="L6" s="96">
        <v>4.1483271754279851</v>
      </c>
      <c r="M6" s="96">
        <v>4.1584252636284749</v>
      </c>
      <c r="N6" s="96">
        <v>4.2785077050516742</v>
      </c>
      <c r="O6" s="96">
        <v>4.4569746495910803</v>
      </c>
      <c r="P6" s="96">
        <v>4.4686702869014123</v>
      </c>
    </row>
    <row r="7" spans="1:16" ht="13.5" thickBot="1">
      <c r="B7" s="82" t="s">
        <v>2270</v>
      </c>
      <c r="C7" s="96">
        <v>2.1376426257219325</v>
      </c>
      <c r="D7" s="96">
        <v>2.617217675188523</v>
      </c>
      <c r="E7" s="96">
        <v>2.9996308123390722</v>
      </c>
      <c r="F7" s="96">
        <v>3.9119021971098147</v>
      </c>
      <c r="G7" s="96">
        <v>5.1368416610398375</v>
      </c>
      <c r="H7" s="96">
        <v>5.7656076077116012</v>
      </c>
      <c r="I7" s="96">
        <v>7.182063402543819</v>
      </c>
      <c r="J7" s="96">
        <v>7.5833883702637319</v>
      </c>
      <c r="K7" s="96">
        <v>7.3222525381573043</v>
      </c>
      <c r="L7" s="96">
        <v>7.6078767821465947</v>
      </c>
      <c r="M7" s="96">
        <v>7.758754434130231</v>
      </c>
      <c r="N7" s="96">
        <v>7.9334387784226053</v>
      </c>
      <c r="O7" s="96">
        <v>7.9678415129728037</v>
      </c>
      <c r="P7" s="96">
        <v>7.9467258790111037</v>
      </c>
    </row>
    <row r="8" spans="1:16" ht="13.5" thickBot="1">
      <c r="B8" s="82" t="s">
        <v>2271</v>
      </c>
      <c r="C8" s="96">
        <v>0.93581156508149144</v>
      </c>
      <c r="D8" s="96">
        <v>0.96806279179917454</v>
      </c>
      <c r="E8" s="96">
        <v>0.99796142386702213</v>
      </c>
      <c r="F8" s="96">
        <v>2.0622005589566141</v>
      </c>
      <c r="G8" s="96">
        <v>2.3871028037383177</v>
      </c>
      <c r="H8" s="96">
        <v>2.0463830381238948</v>
      </c>
      <c r="I8" s="96">
        <v>2.1732946614139035</v>
      </c>
      <c r="J8" s="96">
        <v>2.1972810745416758</v>
      </c>
      <c r="K8" s="96">
        <v>2.1204252121640734</v>
      </c>
      <c r="L8" s="96">
        <v>2.2723656294200847</v>
      </c>
      <c r="M8" s="96">
        <v>2.4256873231966054</v>
      </c>
      <c r="N8" s="96">
        <v>2.592821782178218</v>
      </c>
      <c r="O8" s="96">
        <v>2.7489060289957568</v>
      </c>
      <c r="P8" s="96">
        <v>2.8062345297029703</v>
      </c>
    </row>
    <row r="10" spans="1:16">
      <c r="B10" s="81" t="s">
        <v>2254</v>
      </c>
    </row>
    <row r="25" spans="2:2">
      <c r="B25" s="86" t="s">
        <v>1705</v>
      </c>
    </row>
    <row r="27" spans="2:2">
      <c r="B27" s="1" t="s">
        <v>2272</v>
      </c>
    </row>
    <row r="29" spans="2:2">
      <c r="B29" s="556" t="s">
        <v>655</v>
      </c>
    </row>
  </sheetData>
  <phoneticPr fontId="5" type="noConversion"/>
  <hyperlinks>
    <hyperlink ref="B29" location="Content!B48" display="to content"/>
  </hyperlinks>
  <pageMargins left="0.75" right="0.75" top="1" bottom="1" header="0.5" footer="0.5"/>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3"/>
  <sheetViews>
    <sheetView workbookViewId="0">
      <selection activeCell="H11" sqref="H11"/>
    </sheetView>
  </sheetViews>
  <sheetFormatPr defaultColWidth="10.6640625" defaultRowHeight="12.75"/>
  <cols>
    <col min="1" max="1" width="10.6640625" style="80" customWidth="1"/>
    <col min="2" max="2" width="43.6640625" style="148" customWidth="1"/>
    <col min="3" max="16384" width="10.6640625" style="80"/>
  </cols>
  <sheetData>
    <row r="2" spans="1:8">
      <c r="A2" s="80" t="s">
        <v>1303</v>
      </c>
      <c r="B2" s="81" t="s">
        <v>2274</v>
      </c>
    </row>
    <row r="3" spans="1:8" ht="13.5" thickBot="1"/>
    <row r="4" spans="1:8" ht="13.5" thickBot="1">
      <c r="B4" s="85"/>
      <c r="C4" s="164" t="s">
        <v>2255</v>
      </c>
      <c r="D4" s="164" t="s">
        <v>2256</v>
      </c>
      <c r="E4" s="164" t="s">
        <v>2257</v>
      </c>
      <c r="F4" s="164" t="s">
        <v>2258</v>
      </c>
      <c r="G4" s="164" t="s">
        <v>2259</v>
      </c>
      <c r="H4" s="164" t="s">
        <v>2267</v>
      </c>
    </row>
    <row r="5" spans="1:8" ht="26.25" customHeight="1" thickBot="1">
      <c r="B5" s="85" t="s">
        <v>2273</v>
      </c>
      <c r="C5" s="147">
        <v>9.4E-2</v>
      </c>
      <c r="D5" s="147">
        <v>0.105</v>
      </c>
      <c r="E5" s="147">
        <v>9.8000000000000004E-2</v>
      </c>
      <c r="F5" s="147">
        <v>9.5000000000000001E-2</v>
      </c>
      <c r="G5" s="147">
        <v>9.8000000000000004E-2</v>
      </c>
      <c r="H5" s="147">
        <v>0.11</v>
      </c>
    </row>
    <row r="6" spans="1:8" ht="13.5" thickBot="1">
      <c r="B6" s="82" t="s">
        <v>2275</v>
      </c>
      <c r="C6" s="149">
        <v>0.10908079027919489</v>
      </c>
      <c r="D6" s="149">
        <v>9.9799163031841942E-2</v>
      </c>
      <c r="E6" s="149">
        <v>9.2002567625126735E-2</v>
      </c>
      <c r="F6" s="149">
        <v>8.4700955372333464E-2</v>
      </c>
      <c r="G6" s="149">
        <v>7.3798043634257807E-2</v>
      </c>
      <c r="H6" s="149">
        <v>5.3261284677690569E-2</v>
      </c>
    </row>
    <row r="7" spans="1:8" ht="13.5" thickBot="1">
      <c r="B7" s="82" t="s">
        <v>2276</v>
      </c>
      <c r="C7" s="149">
        <v>0.18873264666368117</v>
      </c>
      <c r="D7" s="149">
        <v>0.1409147397371906</v>
      </c>
      <c r="E7" s="149">
        <v>0.11901365396372529</v>
      </c>
      <c r="F7" s="149">
        <v>0.10229411165498792</v>
      </c>
      <c r="G7" s="149">
        <v>9.1645533496345202E-2</v>
      </c>
      <c r="H7" s="149">
        <v>8.1668862422127925E-2</v>
      </c>
    </row>
    <row r="8" spans="1:8" ht="13.5" thickBot="1">
      <c r="B8" s="82" t="s">
        <v>2277</v>
      </c>
      <c r="C8" s="149">
        <v>0.12098747127288902</v>
      </c>
      <c r="D8" s="149">
        <v>0.11426714160850679</v>
      </c>
      <c r="E8" s="149">
        <v>9.02064865103685E-2</v>
      </c>
      <c r="F8" s="149">
        <v>8.1223258750087679E-2</v>
      </c>
      <c r="G8" s="149">
        <v>6.3882960107654624E-2</v>
      </c>
      <c r="H8" s="149">
        <v>4.3006945914224694E-2</v>
      </c>
    </row>
    <row r="9" spans="1:8" ht="13.5" thickBot="1">
      <c r="B9" s="82" t="s">
        <v>2278</v>
      </c>
      <c r="C9" s="152">
        <v>0.28789427464336459</v>
      </c>
      <c r="D9" s="152">
        <v>0.31048835915035711</v>
      </c>
      <c r="E9" s="152">
        <v>0.47478920965786942</v>
      </c>
      <c r="F9" s="152">
        <v>0.37517922383332025</v>
      </c>
      <c r="G9" s="152">
        <v>0.38608384591894596</v>
      </c>
      <c r="H9" s="152">
        <v>0.65646204977780021</v>
      </c>
    </row>
    <row r="10" spans="1:8" ht="13.5" thickBot="1">
      <c r="B10" s="82" t="s">
        <v>2279</v>
      </c>
      <c r="C10" s="152">
        <v>-2.176377728678891E-2</v>
      </c>
      <c r="D10" s="152">
        <v>0.46544260337363785</v>
      </c>
      <c r="E10" s="152">
        <v>0.25961495365182841</v>
      </c>
      <c r="F10" s="152">
        <v>0.20670503103761706</v>
      </c>
      <c r="G10" s="152">
        <v>0.65322939508151889</v>
      </c>
      <c r="H10" s="152">
        <v>0.46952931943624709</v>
      </c>
    </row>
    <row r="11" spans="1:8" ht="13.5" thickBot="1">
      <c r="B11" s="82" t="s">
        <v>2280</v>
      </c>
      <c r="C11" s="152">
        <v>0.25940549133098645</v>
      </c>
      <c r="D11" s="152">
        <v>0.40655966590061032</v>
      </c>
      <c r="E11" s="152">
        <v>0.39176552747971916</v>
      </c>
      <c r="F11" s="152">
        <v>0.61974040072836756</v>
      </c>
      <c r="G11" s="152">
        <v>0.58106349317684103</v>
      </c>
      <c r="H11" s="152">
        <v>0.92140572087681338</v>
      </c>
    </row>
    <row r="12" spans="1:8">
      <c r="B12" s="155"/>
      <c r="C12" s="109"/>
      <c r="D12" s="109"/>
      <c r="E12" s="109"/>
      <c r="F12" s="109"/>
      <c r="G12" s="109"/>
      <c r="H12" s="109"/>
    </row>
    <row r="13" spans="1:8">
      <c r="B13" s="81" t="s">
        <v>2274</v>
      </c>
    </row>
    <row r="31" spans="2:2">
      <c r="B31" s="86" t="s">
        <v>1705</v>
      </c>
    </row>
    <row r="33" spans="2:2">
      <c r="B33" s="556" t="s">
        <v>655</v>
      </c>
    </row>
  </sheetData>
  <phoneticPr fontId="5" type="noConversion"/>
  <hyperlinks>
    <hyperlink ref="B33" location="Content!B49" display="to content"/>
  </hyperlinks>
  <pageMargins left="0.75" right="0.75" top="1" bottom="1" header="0.5" footer="0.5"/>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7"/>
  <sheetViews>
    <sheetView topLeftCell="A13" workbookViewId="0">
      <selection activeCell="B27" sqref="B27"/>
    </sheetView>
  </sheetViews>
  <sheetFormatPr defaultColWidth="10.6640625" defaultRowHeight="12.75"/>
  <cols>
    <col min="1" max="1" width="10.6640625" style="80" customWidth="1"/>
    <col min="2" max="2" width="12.33203125" style="148" customWidth="1"/>
    <col min="3" max="3" width="17.1640625" style="148" customWidth="1"/>
    <col min="4" max="4" width="22.1640625" style="148" customWidth="1"/>
    <col min="5" max="5" width="25.33203125" style="148" customWidth="1"/>
    <col min="6" max="6" width="18.1640625" style="148" customWidth="1"/>
    <col min="7" max="7" width="11.33203125" style="80" customWidth="1"/>
    <col min="8" max="16384" width="10.6640625" style="80"/>
  </cols>
  <sheetData>
    <row r="2" spans="1:8">
      <c r="A2" s="80" t="s">
        <v>1303</v>
      </c>
      <c r="B2" s="168" t="s">
        <v>1243</v>
      </c>
      <c r="H2" s="168" t="s">
        <v>1243</v>
      </c>
    </row>
    <row r="3" spans="1:8" ht="13.5" thickBot="1"/>
    <row r="4" spans="1:8" ht="39" customHeight="1" thickBot="1">
      <c r="B4" s="104"/>
      <c r="C4" s="169" t="s">
        <v>1231</v>
      </c>
      <c r="D4" s="169" t="s">
        <v>584</v>
      </c>
      <c r="E4" s="169" t="s">
        <v>1244</v>
      </c>
      <c r="F4" s="169" t="s">
        <v>585</v>
      </c>
    </row>
    <row r="5" spans="1:8" ht="13.5" thickBot="1">
      <c r="B5" s="170" t="s">
        <v>801</v>
      </c>
      <c r="C5" s="85">
        <v>1467.875</v>
      </c>
      <c r="D5" s="85">
        <v>1599.31</v>
      </c>
      <c r="E5" s="85">
        <v>346.82</v>
      </c>
      <c r="F5" s="85">
        <v>132.93</v>
      </c>
    </row>
    <row r="6" spans="1:8" ht="13.5" thickBot="1">
      <c r="B6" s="170" t="s">
        <v>832</v>
      </c>
      <c r="C6" s="85">
        <v>1824.74</v>
      </c>
      <c r="D6" s="85">
        <v>2882.89</v>
      </c>
      <c r="E6" s="85">
        <v>300.38</v>
      </c>
      <c r="F6" s="85">
        <v>131.38</v>
      </c>
    </row>
    <row r="7" spans="1:8" ht="13.5" thickBot="1">
      <c r="B7" s="170" t="s">
        <v>803</v>
      </c>
      <c r="C7" s="85">
        <v>2805.8</v>
      </c>
      <c r="D7" s="85">
        <v>3900.27</v>
      </c>
      <c r="E7" s="85">
        <v>308.58999999999997</v>
      </c>
      <c r="F7" s="85">
        <v>128.49</v>
      </c>
    </row>
    <row r="8" spans="1:8" ht="13.5" thickBot="1">
      <c r="B8" s="170" t="s">
        <v>1233</v>
      </c>
      <c r="C8" s="85">
        <v>2396.7600000000002</v>
      </c>
      <c r="D8" s="85">
        <v>4753.66</v>
      </c>
      <c r="E8" s="85">
        <v>459.33</v>
      </c>
      <c r="F8" s="85">
        <v>126.22</v>
      </c>
    </row>
    <row r="9" spans="1:8" ht="13.5" thickBot="1">
      <c r="B9" s="170" t="s">
        <v>805</v>
      </c>
      <c r="C9" s="85">
        <v>2443.09</v>
      </c>
      <c r="D9" s="85">
        <v>7047.43</v>
      </c>
      <c r="E9" s="85">
        <v>451.53</v>
      </c>
      <c r="F9" s="85">
        <v>122.66</v>
      </c>
    </row>
    <row r="10" spans="1:8" ht="13.5" thickBot="1">
      <c r="B10" s="170" t="s">
        <v>806</v>
      </c>
      <c r="C10" s="85">
        <v>1496.79</v>
      </c>
      <c r="D10" s="85">
        <v>6145.93</v>
      </c>
      <c r="E10" s="85">
        <v>424.23</v>
      </c>
      <c r="F10" s="85">
        <v>119.24</v>
      </c>
    </row>
    <row r="11" spans="1:8" ht="13.5" thickBot="1">
      <c r="B11" s="170" t="s">
        <v>807</v>
      </c>
      <c r="C11" s="85">
        <v>1728.335</v>
      </c>
      <c r="D11" s="85">
        <v>5671.76</v>
      </c>
      <c r="E11" s="85">
        <v>458.57</v>
      </c>
      <c r="F11" s="85">
        <v>118.06</v>
      </c>
    </row>
    <row r="12" spans="1:8" ht="13.5" thickBot="1">
      <c r="B12" s="170" t="s">
        <v>1446</v>
      </c>
      <c r="C12" s="85">
        <v>3229.2649999999999</v>
      </c>
      <c r="D12" s="85">
        <v>6134.89</v>
      </c>
      <c r="E12" s="85">
        <v>796.66</v>
      </c>
      <c r="F12" s="85">
        <v>122.87</v>
      </c>
    </row>
    <row r="13" spans="1:8" ht="13.5" thickBot="1">
      <c r="B13" s="170" t="s">
        <v>1447</v>
      </c>
      <c r="C13" s="85">
        <v>3505.3119999999999</v>
      </c>
      <c r="D13" s="85">
        <v>3752.86</v>
      </c>
      <c r="E13" s="85">
        <v>1113.69</v>
      </c>
      <c r="F13" s="85">
        <v>126.32</v>
      </c>
    </row>
    <row r="14" spans="1:8" ht="13.5" thickBot="1">
      <c r="B14" s="170" t="s">
        <v>1448</v>
      </c>
      <c r="C14" s="85">
        <v>6108.4049999999997</v>
      </c>
      <c r="D14" s="85">
        <v>3299.14</v>
      </c>
      <c r="E14" s="85">
        <v>1047.9000000000001</v>
      </c>
      <c r="F14" s="85">
        <v>127.74</v>
      </c>
    </row>
    <row r="15" spans="1:8" ht="13.5" thickBot="1">
      <c r="B15" s="170" t="s">
        <v>1449</v>
      </c>
      <c r="C15" s="85">
        <v>7258.05</v>
      </c>
      <c r="D15" s="85">
        <v>4284.6000000000004</v>
      </c>
      <c r="E15" s="85">
        <v>803.43</v>
      </c>
      <c r="F15" s="85">
        <v>127.91</v>
      </c>
    </row>
    <row r="16" spans="1:8" ht="13.5" thickBot="1">
      <c r="B16" s="170" t="s">
        <v>812</v>
      </c>
      <c r="C16" s="85">
        <v>7073.67</v>
      </c>
      <c r="D16" s="85">
        <v>3810.77</v>
      </c>
      <c r="E16" s="85">
        <v>629.78</v>
      </c>
      <c r="F16" s="85">
        <v>127.79</v>
      </c>
    </row>
    <row r="17" spans="2:8" ht="13.5" thickBot="1">
      <c r="B17" s="170" t="s">
        <v>813</v>
      </c>
      <c r="C17" s="85">
        <v>6226.26</v>
      </c>
      <c r="D17" s="85">
        <v>10537.92</v>
      </c>
      <c r="E17" s="85">
        <v>593.47</v>
      </c>
      <c r="F17" s="85">
        <v>125.62</v>
      </c>
      <c r="H17" s="171" t="s">
        <v>583</v>
      </c>
    </row>
    <row r="18" spans="2:8" ht="13.5" thickBot="1">
      <c r="B18" s="170" t="s">
        <v>814</v>
      </c>
      <c r="C18" s="85">
        <v>4129.4549999999999</v>
      </c>
      <c r="D18" s="85">
        <v>8858.1</v>
      </c>
      <c r="E18" s="85">
        <v>733.69</v>
      </c>
      <c r="F18" s="85">
        <v>125</v>
      </c>
    </row>
    <row r="19" spans="2:8" ht="13.5" thickBot="1">
      <c r="B19" s="170" t="s">
        <v>833</v>
      </c>
      <c r="C19" s="85">
        <v>4531.1400000000003</v>
      </c>
      <c r="D19" s="85">
        <v>11500.02</v>
      </c>
      <c r="E19" s="85">
        <v>699.15</v>
      </c>
      <c r="F19" s="85">
        <v>123.98</v>
      </c>
    </row>
    <row r="20" spans="2:8" ht="13.5" thickBot="1">
      <c r="B20" s="170" t="s">
        <v>1232</v>
      </c>
      <c r="C20" s="85">
        <v>5317</v>
      </c>
      <c r="D20" s="85">
        <v>14833.43</v>
      </c>
      <c r="E20" s="85">
        <v>607.04</v>
      </c>
      <c r="F20" s="85">
        <v>121.83</v>
      </c>
    </row>
    <row r="21" spans="2:8" ht="13.5" thickBot="1">
      <c r="B21" s="170" t="s">
        <v>817</v>
      </c>
      <c r="C21" s="85">
        <v>5977.34</v>
      </c>
      <c r="D21" s="85">
        <v>13908.83</v>
      </c>
      <c r="E21" s="85">
        <v>830.94</v>
      </c>
      <c r="F21" s="85">
        <v>120.34</v>
      </c>
    </row>
    <row r="22" spans="2:8" ht="13.5" thickBot="1">
      <c r="B22" s="170" t="s">
        <v>818</v>
      </c>
      <c r="C22" s="85">
        <v>9173.9549999999999</v>
      </c>
      <c r="D22" s="85">
        <v>16916.87</v>
      </c>
      <c r="E22" s="85">
        <v>1011</v>
      </c>
      <c r="F22" s="85">
        <v>122.31</v>
      </c>
    </row>
    <row r="23" spans="2:8" ht="13.5" thickBot="1">
      <c r="B23" s="170" t="s">
        <v>819</v>
      </c>
      <c r="C23" s="85">
        <v>7207.69</v>
      </c>
      <c r="D23" s="85">
        <v>12617.47</v>
      </c>
      <c r="E23" s="85">
        <v>953.01</v>
      </c>
      <c r="F23" s="85">
        <v>122.25</v>
      </c>
    </row>
    <row r="24" spans="2:8" ht="13.5" thickBot="1">
      <c r="B24" s="170" t="s">
        <v>1450</v>
      </c>
      <c r="C24" s="85">
        <v>9969.2900000000009</v>
      </c>
      <c r="D24" s="85">
        <v>15467.68</v>
      </c>
      <c r="E24" s="85">
        <v>1485.18</v>
      </c>
      <c r="F24" s="85">
        <v>125.21</v>
      </c>
    </row>
    <row r="25" spans="2:8" ht="13.5" thickBot="1">
      <c r="B25" s="170" t="s">
        <v>1451</v>
      </c>
      <c r="C25" s="85">
        <v>6522.9549999999999</v>
      </c>
      <c r="D25" s="85">
        <v>12592.24</v>
      </c>
      <c r="E25" s="85">
        <v>996.87</v>
      </c>
      <c r="F25" s="85">
        <v>122.39</v>
      </c>
    </row>
    <row r="27" spans="2:8">
      <c r="B27" s="556" t="s">
        <v>737</v>
      </c>
    </row>
  </sheetData>
  <phoneticPr fontId="5" type="noConversion"/>
  <hyperlinks>
    <hyperlink ref="B27" location="Contents!B52" display="to contents"/>
  </hyperlinks>
  <pageMargins left="0.75" right="0.75" top="1" bottom="1" header="0.5" footer="0.5"/>
  <pageSetup paperSize="9" orientation="portrait" verticalDpi="0"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4"/>
  <sheetViews>
    <sheetView topLeftCell="A22" workbookViewId="0">
      <selection activeCell="B34" sqref="B34"/>
    </sheetView>
  </sheetViews>
  <sheetFormatPr defaultColWidth="10.6640625" defaultRowHeight="12.75"/>
  <cols>
    <col min="1" max="1" width="10.6640625" style="80" customWidth="1"/>
    <col min="2" max="2" width="8.6640625" style="80" customWidth="1"/>
    <col min="3" max="3" width="28" style="80" customWidth="1"/>
    <col min="4" max="4" width="24.1640625" style="80" customWidth="1"/>
    <col min="5" max="5" width="25" style="80" customWidth="1"/>
    <col min="6" max="16384" width="10.6640625" style="80"/>
  </cols>
  <sheetData>
    <row r="2" spans="1:5">
      <c r="A2" s="80" t="s">
        <v>1303</v>
      </c>
      <c r="B2" s="84" t="s">
        <v>1245</v>
      </c>
    </row>
    <row r="3" spans="1:5" ht="13.5" thickBot="1"/>
    <row r="4" spans="1:5" ht="51.75" customHeight="1" thickBot="1">
      <c r="B4" s="82"/>
      <c r="C4" s="169" t="s">
        <v>586</v>
      </c>
      <c r="D4" s="169" t="s">
        <v>587</v>
      </c>
      <c r="E4" s="169" t="s">
        <v>1246</v>
      </c>
    </row>
    <row r="5" spans="1:5" ht="13.5" thickBot="1">
      <c r="B5" s="82" t="s">
        <v>2303</v>
      </c>
      <c r="C5" s="82">
        <v>-366.2</v>
      </c>
      <c r="D5" s="82">
        <v>439.3</v>
      </c>
      <c r="E5" s="82">
        <v>73.099999999999994</v>
      </c>
    </row>
    <row r="6" spans="1:5" ht="13.5" thickBot="1">
      <c r="B6" s="82" t="s">
        <v>2304</v>
      </c>
      <c r="C6" s="82">
        <v>-129.5</v>
      </c>
      <c r="D6" s="82">
        <v>280.39999999999998</v>
      </c>
      <c r="E6" s="82">
        <v>150.9</v>
      </c>
    </row>
    <row r="7" spans="1:5" ht="13.5" thickBot="1">
      <c r="B7" s="82" t="s">
        <v>2305</v>
      </c>
      <c r="C7" s="82">
        <v>40.5</v>
      </c>
      <c r="D7" s="82">
        <v>-121.3</v>
      </c>
      <c r="E7" s="82">
        <v>-80.8</v>
      </c>
    </row>
    <row r="8" spans="1:5" ht="13.5" thickBot="1">
      <c r="B8" s="82" t="s">
        <v>2306</v>
      </c>
      <c r="C8" s="82">
        <v>-542.5</v>
      </c>
      <c r="D8" s="82">
        <v>672.6</v>
      </c>
      <c r="E8" s="82">
        <v>130.1</v>
      </c>
    </row>
    <row r="9" spans="1:5" ht="13.5" thickBot="1">
      <c r="B9" s="82" t="s">
        <v>2357</v>
      </c>
      <c r="C9" s="82">
        <v>-322.7</v>
      </c>
      <c r="D9" s="82">
        <v>139.19999999999999</v>
      </c>
      <c r="E9" s="82">
        <v>-183.6</v>
      </c>
    </row>
    <row r="10" spans="1:5" ht="13.5" thickBot="1">
      <c r="B10" s="82" t="s">
        <v>2308</v>
      </c>
      <c r="C10" s="82">
        <v>60.7</v>
      </c>
      <c r="D10" s="82">
        <v>-4.2</v>
      </c>
      <c r="E10" s="82">
        <v>56.6</v>
      </c>
    </row>
    <row r="11" spans="1:5" ht="13.5" thickBot="1">
      <c r="B11" s="82" t="s">
        <v>2351</v>
      </c>
      <c r="C11" s="82">
        <v>758.4</v>
      </c>
      <c r="D11" s="82">
        <v>-865</v>
      </c>
      <c r="E11" s="82">
        <v>-106.5</v>
      </c>
    </row>
    <row r="13" spans="1:5">
      <c r="B13" s="84" t="s">
        <v>1245</v>
      </c>
    </row>
    <row r="31" spans="2:2">
      <c r="B31" s="125" t="s">
        <v>1723</v>
      </c>
    </row>
    <row r="33" spans="2:2">
      <c r="B33" s="80" t="s">
        <v>635</v>
      </c>
    </row>
    <row r="34" spans="2:2">
      <c r="B34" s="556" t="s">
        <v>737</v>
      </c>
    </row>
  </sheetData>
  <phoneticPr fontId="5" type="noConversion"/>
  <hyperlinks>
    <hyperlink ref="B34" location="Contents!B53" display="to contents"/>
  </hyperlinks>
  <pageMargins left="0.75" right="0.75" top="1" bottom="1" header="0.5" footer="0.5"/>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31"/>
  <sheetViews>
    <sheetView topLeftCell="A13" workbookViewId="0">
      <selection activeCell="B31" sqref="B31"/>
    </sheetView>
  </sheetViews>
  <sheetFormatPr defaultColWidth="10.6640625" defaultRowHeight="12.75"/>
  <cols>
    <col min="1" max="16384" width="10.6640625" style="80"/>
  </cols>
  <sheetData>
    <row r="2" spans="1:24">
      <c r="A2" s="80" t="s">
        <v>1303</v>
      </c>
      <c r="B2" s="84" t="s">
        <v>1247</v>
      </c>
    </row>
    <row r="3" spans="1:24" ht="13.5" thickBot="1"/>
    <row r="4" spans="1:24" ht="13.5" thickBot="1">
      <c r="B4" s="82"/>
      <c r="C4" s="170" t="s">
        <v>801</v>
      </c>
      <c r="D4" s="170" t="s">
        <v>832</v>
      </c>
      <c r="E4" s="170" t="s">
        <v>636</v>
      </c>
      <c r="F4" s="170" t="s">
        <v>582</v>
      </c>
      <c r="G4" s="170" t="s">
        <v>805</v>
      </c>
      <c r="H4" s="170" t="s">
        <v>637</v>
      </c>
      <c r="I4" s="170" t="s">
        <v>638</v>
      </c>
      <c r="J4" s="170" t="s">
        <v>1446</v>
      </c>
      <c r="K4" s="170" t="s">
        <v>1447</v>
      </c>
      <c r="L4" s="170" t="s">
        <v>1448</v>
      </c>
      <c r="M4" s="170" t="s">
        <v>1449</v>
      </c>
      <c r="N4" s="170" t="s">
        <v>812</v>
      </c>
      <c r="O4" s="170" t="s">
        <v>813</v>
      </c>
      <c r="P4" s="170" t="s">
        <v>814</v>
      </c>
      <c r="Q4" s="170" t="s">
        <v>639</v>
      </c>
      <c r="R4" s="170" t="s">
        <v>1754</v>
      </c>
      <c r="S4" s="170" t="s">
        <v>817</v>
      </c>
      <c r="T4" s="170" t="s">
        <v>640</v>
      </c>
      <c r="U4" s="170" t="s">
        <v>641</v>
      </c>
      <c r="V4" s="170" t="s">
        <v>1450</v>
      </c>
      <c r="W4" s="170" t="s">
        <v>1451</v>
      </c>
      <c r="X4" s="170" t="s">
        <v>642</v>
      </c>
    </row>
    <row r="5" spans="1:24" ht="13.5" thickBot="1">
      <c r="B5" s="82" t="s">
        <v>1299</v>
      </c>
      <c r="C5" s="126">
        <v>57.094999999999999</v>
      </c>
      <c r="D5" s="126">
        <v>80.637</v>
      </c>
      <c r="E5" s="126">
        <v>73.577600000000004</v>
      </c>
      <c r="F5" s="126">
        <v>45.669199999999996</v>
      </c>
      <c r="G5" s="126">
        <v>106.13205000000001</v>
      </c>
      <c r="H5" s="126">
        <v>97.286100000000005</v>
      </c>
      <c r="I5" s="126">
        <v>39.390999999999998</v>
      </c>
      <c r="J5" s="126">
        <v>99.436000000000007</v>
      </c>
      <c r="K5" s="126">
        <v>70.555000000000007</v>
      </c>
      <c r="L5" s="126">
        <v>89.802000000000007</v>
      </c>
      <c r="M5" s="126">
        <v>126.625</v>
      </c>
      <c r="N5" s="126">
        <v>170.535</v>
      </c>
      <c r="O5" s="126">
        <v>56.454000000000001</v>
      </c>
      <c r="P5" s="126">
        <v>129.673</v>
      </c>
      <c r="Q5" s="126">
        <v>243.158062</v>
      </c>
      <c r="R5" s="126">
        <v>103.971</v>
      </c>
      <c r="S5" s="126">
        <v>140.72300000000001</v>
      </c>
      <c r="T5" s="126">
        <v>180.13679999999999</v>
      </c>
      <c r="U5" s="126">
        <v>116.0462</v>
      </c>
      <c r="V5" s="126">
        <v>176.79521199999999</v>
      </c>
      <c r="W5" s="126">
        <v>177.07390000000001</v>
      </c>
      <c r="X5" s="126">
        <v>201.613831</v>
      </c>
    </row>
    <row r="6" spans="1:24" ht="13.5" thickBot="1">
      <c r="B6" s="82" t="s">
        <v>1300</v>
      </c>
      <c r="C6" s="126">
        <v>1695.334597</v>
      </c>
      <c r="D6" s="126">
        <v>2296.7505209999999</v>
      </c>
      <c r="E6" s="126">
        <v>1951.1543380000001</v>
      </c>
      <c r="F6" s="126">
        <v>1222.2756830000001</v>
      </c>
      <c r="G6" s="126">
        <v>1065.851118</v>
      </c>
      <c r="H6" s="126">
        <v>2102.0197750000002</v>
      </c>
      <c r="I6" s="126">
        <v>1492.643824</v>
      </c>
      <c r="J6" s="126">
        <v>1457.440196</v>
      </c>
      <c r="K6" s="126">
        <v>1452.582345</v>
      </c>
      <c r="L6" s="126">
        <v>1527.0893329999999</v>
      </c>
      <c r="M6" s="126">
        <v>1630.923552</v>
      </c>
      <c r="N6" s="126">
        <v>2147.5179469999998</v>
      </c>
      <c r="O6" s="126">
        <v>1378.200617</v>
      </c>
      <c r="P6" s="126">
        <v>1847.28865</v>
      </c>
      <c r="Q6" s="126">
        <v>2695.9646870000001</v>
      </c>
      <c r="R6" s="126">
        <v>2157.3953099999999</v>
      </c>
      <c r="S6" s="126">
        <v>1909.099477</v>
      </c>
      <c r="T6" s="126">
        <v>1393.8806939999999</v>
      </c>
      <c r="U6" s="126">
        <v>1579.5042840000001</v>
      </c>
      <c r="V6" s="126">
        <v>2452.6893020000002</v>
      </c>
      <c r="W6" s="126">
        <v>2598.3771080000001</v>
      </c>
      <c r="X6" s="126">
        <v>3254.630975</v>
      </c>
    </row>
    <row r="7" spans="1:24" ht="13.5" thickBot="1">
      <c r="B7" s="82" t="s">
        <v>1301</v>
      </c>
      <c r="C7" s="126">
        <v>145.26718489999999</v>
      </c>
      <c r="D7" s="126">
        <v>223.60104469999999</v>
      </c>
      <c r="E7" s="126">
        <v>213.3095241</v>
      </c>
      <c r="F7" s="126">
        <v>235.3097894</v>
      </c>
      <c r="G7" s="126">
        <v>137.83998070000001</v>
      </c>
      <c r="H7" s="126">
        <v>146.61869619999999</v>
      </c>
      <c r="I7" s="126">
        <v>97.748633069999997</v>
      </c>
      <c r="J7" s="126">
        <v>383.43322749999999</v>
      </c>
      <c r="K7" s="126">
        <v>474.40028619999998</v>
      </c>
      <c r="L7" s="126">
        <v>324.14952479999999</v>
      </c>
      <c r="M7" s="126">
        <v>320.55013079999998</v>
      </c>
      <c r="N7" s="126">
        <v>322.59399880000001</v>
      </c>
      <c r="O7" s="126">
        <v>312.47803920000001</v>
      </c>
      <c r="P7" s="126">
        <v>761.03100810000001</v>
      </c>
      <c r="Q7" s="126">
        <v>717.29003360000002</v>
      </c>
      <c r="R7" s="126">
        <v>390.20537940000003</v>
      </c>
      <c r="S7" s="126">
        <v>242.9878435</v>
      </c>
      <c r="T7" s="126">
        <v>303.49308509999997</v>
      </c>
      <c r="U7" s="126">
        <v>657.42644240000004</v>
      </c>
      <c r="V7" s="126">
        <v>691.35985249999999</v>
      </c>
      <c r="W7" s="126">
        <v>272.90305000000001</v>
      </c>
      <c r="X7" s="126">
        <v>300.1620724</v>
      </c>
    </row>
    <row r="8" spans="1:24" ht="13.5" thickBot="1">
      <c r="B8" s="82" t="s">
        <v>1302</v>
      </c>
      <c r="C8" s="126">
        <v>0.11267199999999999</v>
      </c>
      <c r="D8" s="126">
        <v>2.0413749999999999</v>
      </c>
      <c r="E8" s="126">
        <v>2.3066661399999999</v>
      </c>
      <c r="F8" s="126">
        <v>7.1116349999999997</v>
      </c>
      <c r="G8" s="126">
        <v>0.86188750000000003</v>
      </c>
      <c r="H8" s="126">
        <v>0.68009920000000001</v>
      </c>
      <c r="I8" s="126">
        <v>1.5354056250000001</v>
      </c>
      <c r="J8" s="126">
        <v>5.2216196000000004</v>
      </c>
      <c r="K8" s="126">
        <v>9.3918049999999997</v>
      </c>
      <c r="L8" s="126">
        <v>5.1428624799999998</v>
      </c>
      <c r="M8" s="126">
        <v>25.500636</v>
      </c>
      <c r="N8" s="126">
        <v>7.6194633329999997</v>
      </c>
      <c r="O8" s="126">
        <v>0.547147033</v>
      </c>
      <c r="P8" s="126">
        <v>55.063022349999997</v>
      </c>
      <c r="Q8" s="126">
        <v>8.6426191200000009</v>
      </c>
      <c r="R8" s="126">
        <v>1.2585199499999999</v>
      </c>
      <c r="S8" s="126">
        <v>77.675121700000005</v>
      </c>
      <c r="T8" s="126">
        <v>17.50850243</v>
      </c>
      <c r="U8" s="126">
        <v>16.4163538</v>
      </c>
      <c r="V8" s="126">
        <v>77.166032329999993</v>
      </c>
      <c r="W8" s="126">
        <v>20.3542293</v>
      </c>
      <c r="X8" s="126">
        <v>7.6720239750000001</v>
      </c>
    </row>
    <row r="10" spans="1:24">
      <c r="B10" s="84" t="s">
        <v>1247</v>
      </c>
      <c r="L10" s="128"/>
      <c r="W10" s="128"/>
      <c r="X10" s="128"/>
    </row>
    <row r="29" spans="2:2">
      <c r="B29" s="125" t="s">
        <v>1723</v>
      </c>
    </row>
    <row r="31" spans="2:2">
      <c r="B31" s="556" t="s">
        <v>737</v>
      </c>
    </row>
  </sheetData>
  <phoneticPr fontId="5" type="noConversion"/>
  <hyperlinks>
    <hyperlink ref="B31" location="Contents!B54" display="to contents"/>
  </hyperlinks>
  <pageMargins left="0.75" right="0.75" top="1" bottom="1" header="0.5" footer="0.5"/>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
  <dimension ref="A2:F89"/>
  <sheetViews>
    <sheetView topLeftCell="A10" workbookViewId="0">
      <selection activeCell="F16" sqref="F16"/>
    </sheetView>
  </sheetViews>
  <sheetFormatPr defaultRowHeight="12.75"/>
  <cols>
    <col min="1" max="1" width="10.83203125" bestFit="1" customWidth="1"/>
    <col min="2" max="2" width="11.5" style="31" customWidth="1"/>
    <col min="3" max="4" width="18.5" customWidth="1"/>
  </cols>
  <sheetData>
    <row r="2" spans="1:6">
      <c r="A2" t="s">
        <v>718</v>
      </c>
      <c r="B2" s="26" t="s">
        <v>722</v>
      </c>
      <c r="F2" s="26" t="s">
        <v>722</v>
      </c>
    </row>
    <row r="3" spans="1:6" ht="13.5" thickBot="1">
      <c r="B3" s="26"/>
    </row>
    <row r="4" spans="1:6" ht="54" customHeight="1">
      <c r="B4" s="1085" t="s">
        <v>1304</v>
      </c>
      <c r="C4" s="597" t="s">
        <v>2116</v>
      </c>
      <c r="D4" s="597" t="s">
        <v>2117</v>
      </c>
    </row>
    <row r="5" spans="1:6" ht="26.25" thickBot="1">
      <c r="B5" s="1086"/>
      <c r="C5" s="630" t="s">
        <v>723</v>
      </c>
      <c r="D5" s="630" t="s">
        <v>724</v>
      </c>
    </row>
    <row r="6" spans="1:6">
      <c r="B6" s="628" t="s">
        <v>725</v>
      </c>
      <c r="C6" s="629">
        <v>100.44</v>
      </c>
      <c r="D6" s="629">
        <v>19.154812410000002</v>
      </c>
    </row>
    <row r="7" spans="1:6">
      <c r="B7" s="598" t="s">
        <v>726</v>
      </c>
      <c r="C7" s="592">
        <v>100.44</v>
      </c>
      <c r="D7" s="592">
        <v>19.975236840000001</v>
      </c>
    </row>
    <row r="8" spans="1:6">
      <c r="B8" s="598" t="s">
        <v>756</v>
      </c>
      <c r="C8" s="592">
        <v>100.44</v>
      </c>
      <c r="D8" s="592">
        <v>23.640666670000002</v>
      </c>
    </row>
    <row r="9" spans="1:6">
      <c r="B9" s="598" t="s">
        <v>831</v>
      </c>
      <c r="C9" s="592">
        <v>92.16</v>
      </c>
      <c r="D9" s="592">
        <v>25.43424242</v>
      </c>
    </row>
    <row r="10" spans="1:6">
      <c r="B10" s="598" t="s">
        <v>757</v>
      </c>
      <c r="C10" s="592">
        <v>92.16</v>
      </c>
      <c r="D10" s="592">
        <v>25.687891960000002</v>
      </c>
    </row>
    <row r="11" spans="1:6">
      <c r="B11" s="598" t="s">
        <v>758</v>
      </c>
      <c r="C11" s="592">
        <v>92.16</v>
      </c>
      <c r="D11" s="592">
        <v>24.4880575</v>
      </c>
    </row>
    <row r="12" spans="1:6">
      <c r="B12" s="598" t="s">
        <v>759</v>
      </c>
      <c r="C12" s="592">
        <v>90.72</v>
      </c>
      <c r="D12" s="592">
        <v>25.7547481</v>
      </c>
    </row>
    <row r="13" spans="1:6">
      <c r="B13" s="598" t="s">
        <v>760</v>
      </c>
      <c r="C13" s="592">
        <v>90.72</v>
      </c>
      <c r="D13" s="592">
        <v>26.775800870000001</v>
      </c>
    </row>
    <row r="14" spans="1:6">
      <c r="B14" s="598" t="s">
        <v>761</v>
      </c>
      <c r="C14" s="592">
        <v>91.165714289999997</v>
      </c>
      <c r="D14" s="592">
        <v>28.28079365</v>
      </c>
      <c r="F14" s="631" t="s">
        <v>717</v>
      </c>
    </row>
    <row r="15" spans="1:6">
      <c r="B15" s="598" t="s">
        <v>762</v>
      </c>
      <c r="C15" s="592">
        <v>100.08</v>
      </c>
      <c r="D15" s="592">
        <v>27.526811590000001</v>
      </c>
    </row>
    <row r="16" spans="1:6">
      <c r="B16" s="598" t="s">
        <v>763</v>
      </c>
      <c r="C16" s="592">
        <v>100.08</v>
      </c>
      <c r="D16" s="592">
        <v>24.794895570000001</v>
      </c>
      <c r="F16" s="556" t="s">
        <v>737</v>
      </c>
    </row>
    <row r="17" spans="2:4">
      <c r="B17" s="598" t="s">
        <v>764</v>
      </c>
      <c r="C17" s="592">
        <v>101.29090909999999</v>
      </c>
      <c r="D17" s="592">
        <v>27.88777778</v>
      </c>
    </row>
    <row r="18" spans="2:4">
      <c r="B18" s="598" t="s">
        <v>765</v>
      </c>
      <c r="C18" s="592">
        <v>113.4</v>
      </c>
      <c r="D18" s="592">
        <v>30.767265510000001</v>
      </c>
    </row>
    <row r="19" spans="2:4">
      <c r="B19" s="598" t="s">
        <v>766</v>
      </c>
      <c r="C19" s="592">
        <v>113.4</v>
      </c>
      <c r="D19" s="592">
        <v>32.883377189999997</v>
      </c>
    </row>
    <row r="20" spans="2:4">
      <c r="B20" s="598" t="s">
        <v>767</v>
      </c>
      <c r="C20" s="592">
        <v>114.1333333</v>
      </c>
      <c r="D20" s="592">
        <v>30.359206350000001</v>
      </c>
    </row>
    <row r="21" spans="2:4">
      <c r="B21" s="598" t="s">
        <v>768</v>
      </c>
      <c r="C21" s="592">
        <v>128.80000000000001</v>
      </c>
      <c r="D21" s="592">
        <v>25.494666670000001</v>
      </c>
    </row>
    <row r="22" spans="2:4">
      <c r="B22" s="598" t="s">
        <v>769</v>
      </c>
      <c r="C22" s="592">
        <v>128.80000000000001</v>
      </c>
      <c r="D22" s="592">
        <v>26.064912700000001</v>
      </c>
    </row>
    <row r="23" spans="2:4">
      <c r="B23" s="598" t="s">
        <v>770</v>
      </c>
      <c r="C23" s="592">
        <v>128.88</v>
      </c>
      <c r="D23" s="592">
        <v>27.909206350000002</v>
      </c>
    </row>
    <row r="24" spans="2:4">
      <c r="B24" s="598" t="s">
        <v>771</v>
      </c>
      <c r="C24" s="592">
        <v>129.96</v>
      </c>
      <c r="D24" s="592">
        <v>28.59128458</v>
      </c>
    </row>
    <row r="25" spans="2:4">
      <c r="B25" s="598" t="s">
        <v>772</v>
      </c>
      <c r="C25" s="592">
        <v>129.96</v>
      </c>
      <c r="D25" s="592">
        <v>29.675555559999999</v>
      </c>
    </row>
    <row r="26" spans="2:4">
      <c r="B26" s="598" t="s">
        <v>773</v>
      </c>
      <c r="C26" s="592">
        <v>129.96</v>
      </c>
      <c r="D26" s="592">
        <v>26.882330450000001</v>
      </c>
    </row>
    <row r="27" spans="2:4">
      <c r="B27" s="598" t="s">
        <v>774</v>
      </c>
      <c r="C27" s="592">
        <v>129.6</v>
      </c>
      <c r="D27" s="592">
        <v>29.014492749999999</v>
      </c>
    </row>
    <row r="28" spans="2:4">
      <c r="B28" s="598" t="s">
        <v>775</v>
      </c>
      <c r="C28" s="592">
        <v>129.6</v>
      </c>
      <c r="D28" s="592">
        <v>29.12166667</v>
      </c>
    </row>
    <row r="29" spans="2:4">
      <c r="B29" s="598" t="s">
        <v>776</v>
      </c>
      <c r="C29" s="592">
        <v>129.6</v>
      </c>
      <c r="D29" s="592">
        <v>29.95333333</v>
      </c>
    </row>
    <row r="30" spans="2:4">
      <c r="B30" s="598" t="s">
        <v>777</v>
      </c>
      <c r="C30" s="592">
        <v>122.04</v>
      </c>
      <c r="D30" s="592">
        <v>31.39842105</v>
      </c>
    </row>
    <row r="31" spans="2:4">
      <c r="B31" s="598" t="s">
        <v>778</v>
      </c>
      <c r="C31" s="592">
        <v>122.04</v>
      </c>
      <c r="D31" s="592">
        <v>31.320526319999999</v>
      </c>
    </row>
    <row r="32" spans="2:4">
      <c r="B32" s="598" t="s">
        <v>779</v>
      </c>
      <c r="C32" s="592">
        <v>122.04</v>
      </c>
      <c r="D32" s="592">
        <v>33.665072459999998</v>
      </c>
    </row>
    <row r="33" spans="2:4">
      <c r="B33" s="598" t="s">
        <v>780</v>
      </c>
      <c r="C33" s="592">
        <v>125.28</v>
      </c>
      <c r="D33" s="592">
        <v>33.708253970000001</v>
      </c>
    </row>
    <row r="34" spans="2:4">
      <c r="B34" s="598" t="s">
        <v>781</v>
      </c>
      <c r="C34" s="592">
        <v>125.28</v>
      </c>
      <c r="D34" s="592">
        <v>37.625438600000003</v>
      </c>
    </row>
    <row r="35" spans="2:4">
      <c r="B35" s="598" t="s">
        <v>782</v>
      </c>
      <c r="C35" s="592">
        <v>125.28</v>
      </c>
      <c r="D35" s="592">
        <v>35.540158730000002</v>
      </c>
    </row>
    <row r="36" spans="2:4">
      <c r="B36" s="598" t="s">
        <v>783</v>
      </c>
      <c r="C36" s="592">
        <v>137.16</v>
      </c>
      <c r="D36" s="592">
        <v>37.931587299999997</v>
      </c>
    </row>
    <row r="37" spans="2:4">
      <c r="B37" s="598" t="s">
        <v>784</v>
      </c>
      <c r="C37" s="592">
        <v>137.16</v>
      </c>
      <c r="D37" s="592">
        <v>42.076666670000002</v>
      </c>
    </row>
    <row r="38" spans="2:4">
      <c r="B38" s="598" t="s">
        <v>785</v>
      </c>
      <c r="C38" s="592">
        <v>137.16</v>
      </c>
      <c r="D38" s="592">
        <v>41.645079369999998</v>
      </c>
    </row>
    <row r="39" spans="2:4">
      <c r="B39" s="598" t="s">
        <v>786</v>
      </c>
      <c r="C39" s="592">
        <v>156.24</v>
      </c>
      <c r="D39" s="592">
        <v>46.865238099999999</v>
      </c>
    </row>
    <row r="40" spans="2:4">
      <c r="B40" s="598" t="s">
        <v>787</v>
      </c>
      <c r="C40" s="592">
        <v>156.24</v>
      </c>
      <c r="D40" s="592">
        <v>42.230925929999998</v>
      </c>
    </row>
    <row r="41" spans="2:4">
      <c r="B41" s="598" t="s">
        <v>788</v>
      </c>
      <c r="C41" s="592">
        <v>156.24</v>
      </c>
      <c r="D41" s="592">
        <v>39.092280700000003</v>
      </c>
    </row>
    <row r="42" spans="2:4">
      <c r="B42" s="598" t="s">
        <v>789</v>
      </c>
      <c r="C42" s="592">
        <v>182.16</v>
      </c>
      <c r="D42" s="592">
        <v>42.886491229999997</v>
      </c>
    </row>
    <row r="43" spans="2:4">
      <c r="B43" s="598" t="s">
        <v>790</v>
      </c>
      <c r="C43" s="592">
        <v>182.16</v>
      </c>
      <c r="D43" s="592">
        <v>44.56</v>
      </c>
    </row>
    <row r="44" spans="2:4">
      <c r="B44" s="598" t="s">
        <v>791</v>
      </c>
      <c r="C44" s="592">
        <v>182.16</v>
      </c>
      <c r="D44" s="592">
        <v>50.929365079999997</v>
      </c>
    </row>
    <row r="45" spans="2:4">
      <c r="B45" s="598" t="s">
        <v>792</v>
      </c>
      <c r="C45" s="592">
        <v>198.36</v>
      </c>
      <c r="D45" s="592">
        <v>50.640476190000001</v>
      </c>
    </row>
    <row r="46" spans="2:4">
      <c r="B46" s="598" t="s">
        <v>793</v>
      </c>
      <c r="C46" s="592">
        <v>198.36</v>
      </c>
      <c r="D46" s="592">
        <v>47.812280700000002</v>
      </c>
    </row>
    <row r="47" spans="2:4">
      <c r="B47" s="598" t="s">
        <v>794</v>
      </c>
      <c r="C47" s="592">
        <v>198.36</v>
      </c>
      <c r="D47" s="592">
        <v>53.890303029999998</v>
      </c>
    </row>
    <row r="48" spans="2:4">
      <c r="B48" s="598" t="s">
        <v>795</v>
      </c>
      <c r="C48" s="592">
        <v>220.68</v>
      </c>
      <c r="D48" s="592">
        <v>56.370166670000003</v>
      </c>
    </row>
    <row r="49" spans="2:5">
      <c r="B49" s="598" t="s">
        <v>796</v>
      </c>
      <c r="C49" s="592">
        <v>220.68</v>
      </c>
      <c r="D49" s="592">
        <v>61.873492059999997</v>
      </c>
    </row>
    <row r="50" spans="2:5">
      <c r="B50" s="598" t="s">
        <v>797</v>
      </c>
      <c r="C50" s="592">
        <v>220.68</v>
      </c>
      <c r="D50" s="592">
        <v>61.651587300000003</v>
      </c>
    </row>
    <row r="51" spans="2:5">
      <c r="B51" s="598" t="s">
        <v>798</v>
      </c>
      <c r="C51" s="592">
        <v>250.56</v>
      </c>
      <c r="D51" s="592">
        <v>58.185079369999997</v>
      </c>
    </row>
    <row r="52" spans="2:5">
      <c r="B52" s="598" t="s">
        <v>799</v>
      </c>
      <c r="C52" s="592">
        <v>250.56</v>
      </c>
      <c r="D52" s="592">
        <v>54.976491230000001</v>
      </c>
    </row>
    <row r="53" spans="2:5">
      <c r="B53" s="598" t="s">
        <v>800</v>
      </c>
      <c r="C53" s="592">
        <v>250.56</v>
      </c>
      <c r="D53" s="592">
        <v>56.473333330000003</v>
      </c>
    </row>
    <row r="54" spans="2:5">
      <c r="B54" s="598" t="s">
        <v>801</v>
      </c>
      <c r="C54" s="592">
        <v>275.76</v>
      </c>
      <c r="D54" s="592">
        <v>62.361372549999999</v>
      </c>
    </row>
    <row r="55" spans="2:5">
      <c r="B55" s="598" t="s">
        <v>802</v>
      </c>
      <c r="C55" s="592">
        <v>275.76</v>
      </c>
      <c r="D55" s="592">
        <v>59.71473684</v>
      </c>
    </row>
    <row r="56" spans="2:5">
      <c r="B56" s="598" t="s">
        <v>803</v>
      </c>
      <c r="C56" s="592">
        <v>275.76</v>
      </c>
      <c r="D56" s="592">
        <v>60.929275359999998</v>
      </c>
    </row>
    <row r="57" spans="2:5">
      <c r="B57" s="598" t="s">
        <v>804</v>
      </c>
      <c r="C57" s="592">
        <v>293.04000000000002</v>
      </c>
      <c r="D57" s="592">
        <v>67.99555556</v>
      </c>
      <c r="E57" s="36"/>
    </row>
    <row r="58" spans="2:5">
      <c r="B58" s="598" t="s">
        <v>805</v>
      </c>
      <c r="C58" s="592">
        <v>293.04000000000002</v>
      </c>
      <c r="D58" s="592">
        <v>68.61492063</v>
      </c>
      <c r="E58" s="36"/>
    </row>
    <row r="59" spans="2:5">
      <c r="B59" s="598" t="s">
        <v>806</v>
      </c>
      <c r="C59" s="592">
        <v>293.04000000000002</v>
      </c>
      <c r="D59" s="592">
        <v>68.290151519999995</v>
      </c>
      <c r="E59" s="36"/>
    </row>
    <row r="60" spans="2:5">
      <c r="B60" s="598" t="s">
        <v>807</v>
      </c>
      <c r="C60" s="592">
        <v>302.39999999999998</v>
      </c>
      <c r="D60" s="592">
        <v>72.507894739999998</v>
      </c>
      <c r="E60" s="36"/>
    </row>
    <row r="61" spans="2:5">
      <c r="B61" s="598" t="s">
        <v>808</v>
      </c>
      <c r="C61" s="592">
        <v>302.39999999999998</v>
      </c>
      <c r="D61" s="592">
        <v>71.811884059999997</v>
      </c>
      <c r="E61" s="36"/>
    </row>
    <row r="62" spans="2:5">
      <c r="B62" s="598" t="s">
        <v>809</v>
      </c>
      <c r="C62" s="592">
        <v>302.39999999999998</v>
      </c>
      <c r="D62" s="592">
        <v>61.973833329999998</v>
      </c>
      <c r="E62" s="36"/>
    </row>
    <row r="63" spans="2:5">
      <c r="B63" s="598" t="s">
        <v>810</v>
      </c>
      <c r="C63" s="592">
        <v>311.39999999999998</v>
      </c>
      <c r="D63" s="592">
        <v>57.9515873</v>
      </c>
      <c r="E63" s="36"/>
    </row>
    <row r="64" spans="2:5">
      <c r="B64" s="598" t="s">
        <v>811</v>
      </c>
      <c r="C64" s="592">
        <v>311.39999999999998</v>
      </c>
      <c r="D64" s="592">
        <v>58.133833330000002</v>
      </c>
      <c r="E64" s="36"/>
    </row>
    <row r="65" spans="2:6">
      <c r="B65" s="598" t="s">
        <v>812</v>
      </c>
      <c r="C65" s="592">
        <v>311.39999999999998</v>
      </c>
      <c r="D65" s="592">
        <v>61.003157889999997</v>
      </c>
      <c r="E65" s="36"/>
    </row>
    <row r="66" spans="2:6">
      <c r="B66" s="598" t="s">
        <v>813</v>
      </c>
      <c r="C66" s="592">
        <v>302.04000000000002</v>
      </c>
      <c r="D66" s="592">
        <v>53.396333329999997</v>
      </c>
      <c r="E66" s="36"/>
    </row>
    <row r="67" spans="2:6">
      <c r="B67" s="598" t="s">
        <v>814</v>
      </c>
      <c r="C67" s="592">
        <v>302.04000000000002</v>
      </c>
      <c r="D67" s="592">
        <v>57.584736839999998</v>
      </c>
      <c r="E67" s="36"/>
    </row>
    <row r="68" spans="2:6">
      <c r="B68" s="598" t="s">
        <v>815</v>
      </c>
      <c r="C68" s="592">
        <v>302.04000000000002</v>
      </c>
      <c r="D68" s="592">
        <v>60.599848479999999</v>
      </c>
      <c r="E68" s="36"/>
    </row>
    <row r="69" spans="2:6">
      <c r="B69" s="598" t="s">
        <v>816</v>
      </c>
      <c r="C69" s="592">
        <v>281.88</v>
      </c>
      <c r="D69" s="592">
        <v>65.098421049999999</v>
      </c>
      <c r="E69" s="36"/>
    </row>
    <row r="70" spans="2:6">
      <c r="B70" s="598" t="s">
        <v>817</v>
      </c>
      <c r="C70" s="592">
        <v>281.88</v>
      </c>
      <c r="D70" s="592">
        <v>65.096060609999995</v>
      </c>
      <c r="E70" s="36"/>
    </row>
    <row r="71" spans="2:6">
      <c r="B71" s="598" t="s">
        <v>818</v>
      </c>
      <c r="C71" s="592">
        <v>281.88</v>
      </c>
      <c r="D71" s="592">
        <v>68.188095239999996</v>
      </c>
      <c r="E71" s="36"/>
    </row>
    <row r="72" spans="2:6">
      <c r="B72" s="598" t="s">
        <v>819</v>
      </c>
      <c r="C72" s="592">
        <v>280.44</v>
      </c>
      <c r="D72" s="592">
        <v>73.671746029999994</v>
      </c>
      <c r="E72" s="36"/>
    </row>
    <row r="73" spans="2:6">
      <c r="B73" s="598" t="s">
        <v>820</v>
      </c>
      <c r="C73" s="592">
        <v>280.44</v>
      </c>
      <c r="D73" s="592">
        <v>70.126811590000003</v>
      </c>
      <c r="E73" s="36"/>
    </row>
    <row r="74" spans="2:6" ht="13.5" thickBot="1">
      <c r="B74" s="599" t="s">
        <v>821</v>
      </c>
      <c r="C74" s="593">
        <v>280.44</v>
      </c>
      <c r="D74" s="593">
        <v>76.905964909999994</v>
      </c>
      <c r="E74" s="36"/>
      <c r="F74" s="36"/>
    </row>
    <row r="75" spans="2:6">
      <c r="B75" s="33"/>
    </row>
    <row r="76" spans="2:6" ht="18.75">
      <c r="B76" s="923" t="s">
        <v>2100</v>
      </c>
    </row>
    <row r="77" spans="2:6" ht="13.5">
      <c r="B77" s="49" t="s">
        <v>822</v>
      </c>
    </row>
    <row r="78" spans="2:6">
      <c r="B78" s="32"/>
    </row>
    <row r="79" spans="2:6">
      <c r="B79" s="32"/>
    </row>
    <row r="80" spans="2:6">
      <c r="B80" s="32"/>
    </row>
    <row r="81" spans="2:2">
      <c r="B81" s="32"/>
    </row>
    <row r="82" spans="2:2">
      <c r="B82" s="32"/>
    </row>
    <row r="89" spans="2:2">
      <c r="B89"/>
    </row>
  </sheetData>
  <mergeCells count="1">
    <mergeCell ref="B4:B5"/>
  </mergeCells>
  <phoneticPr fontId="9" type="noConversion"/>
  <hyperlinks>
    <hyperlink ref="F16" location="Contents!B6" display="to contents"/>
  </hyperlinks>
  <pageMargins left="0.75" right="0.75" top="1" bottom="1" header="0.5" footer="0.5"/>
  <pageSetup paperSize="9" orientation="portrait" verticalDpi="0"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238"/>
  <sheetViews>
    <sheetView topLeftCell="A13" workbookViewId="0">
      <selection activeCell="E29" sqref="E29"/>
    </sheetView>
  </sheetViews>
  <sheetFormatPr defaultColWidth="10.6640625" defaultRowHeight="12.75"/>
  <cols>
    <col min="1" max="1" width="10.6640625" style="187" customWidth="1"/>
    <col min="2" max="3" width="13" style="187" customWidth="1"/>
    <col min="4" max="16384" width="10.6640625" style="187"/>
  </cols>
  <sheetData>
    <row r="2" spans="1:21">
      <c r="A2" s="187" t="s">
        <v>1303</v>
      </c>
      <c r="B2" s="188" t="s">
        <v>485</v>
      </c>
      <c r="E2" s="188" t="s">
        <v>484</v>
      </c>
    </row>
    <row r="3" spans="1:21" ht="13.5" thickBot="1"/>
    <row r="4" spans="1:21" ht="13.5" thickBot="1">
      <c r="B4" s="1098" t="s">
        <v>1255</v>
      </c>
      <c r="C4" s="1099"/>
      <c r="U4" s="270"/>
    </row>
    <row r="5" spans="1:21" ht="13.5" thickBot="1">
      <c r="B5" s="271" t="s">
        <v>1344</v>
      </c>
      <c r="C5" s="272" t="s">
        <v>1345</v>
      </c>
    </row>
    <row r="6" spans="1:21">
      <c r="B6" s="273">
        <v>39048</v>
      </c>
      <c r="C6" s="274">
        <v>5.5</v>
      </c>
    </row>
    <row r="7" spans="1:21">
      <c r="B7" s="275">
        <v>39049</v>
      </c>
      <c r="C7" s="276">
        <v>5.41</v>
      </c>
    </row>
    <row r="8" spans="1:21">
      <c r="B8" s="275">
        <v>39050</v>
      </c>
      <c r="C8" s="276">
        <v>5.39</v>
      </c>
    </row>
    <row r="9" spans="1:21">
      <c r="B9" s="275">
        <v>39051</v>
      </c>
      <c r="C9" s="276">
        <v>5.33</v>
      </c>
    </row>
    <row r="10" spans="1:21">
      <c r="B10" s="275">
        <v>39052</v>
      </c>
      <c r="C10" s="276">
        <v>5.45</v>
      </c>
    </row>
    <row r="11" spans="1:21">
      <c r="B11" s="275">
        <v>39055</v>
      </c>
      <c r="C11" s="276">
        <v>5.5</v>
      </c>
    </row>
    <row r="12" spans="1:21">
      <c r="B12" s="275">
        <v>39056</v>
      </c>
      <c r="C12" s="276">
        <v>5.46</v>
      </c>
    </row>
    <row r="13" spans="1:21">
      <c r="B13" s="275">
        <v>39057</v>
      </c>
      <c r="C13" s="276">
        <v>5.42</v>
      </c>
    </row>
    <row r="14" spans="1:21">
      <c r="B14" s="275">
        <v>39058</v>
      </c>
      <c r="C14" s="276">
        <v>5.4</v>
      </c>
    </row>
    <row r="15" spans="1:21">
      <c r="B15" s="275">
        <v>39059</v>
      </c>
      <c r="C15" s="276">
        <v>5.4</v>
      </c>
    </row>
    <row r="16" spans="1:21">
      <c r="B16" s="275">
        <v>39062</v>
      </c>
      <c r="C16" s="276">
        <v>5.4</v>
      </c>
    </row>
    <row r="17" spans="2:14">
      <c r="B17" s="275">
        <v>39063</v>
      </c>
      <c r="C17" s="276">
        <v>5.4</v>
      </c>
    </row>
    <row r="18" spans="2:14">
      <c r="B18" s="275">
        <v>39064</v>
      </c>
      <c r="C18" s="276">
        <v>5.43</v>
      </c>
    </row>
    <row r="19" spans="2:14">
      <c r="B19" s="275">
        <v>39065</v>
      </c>
      <c r="C19" s="276">
        <v>5.31</v>
      </c>
    </row>
    <row r="20" spans="2:14">
      <c r="B20" s="275">
        <v>39066</v>
      </c>
      <c r="C20" s="276">
        <v>5.45</v>
      </c>
      <c r="E20" s="246" t="s">
        <v>1723</v>
      </c>
    </row>
    <row r="21" spans="2:14">
      <c r="B21" s="275">
        <v>39071</v>
      </c>
      <c r="C21" s="276">
        <v>5.25</v>
      </c>
    </row>
    <row r="22" spans="2:14">
      <c r="B22" s="275">
        <v>39072</v>
      </c>
      <c r="C22" s="276">
        <v>5.34</v>
      </c>
    </row>
    <row r="23" spans="2:14" ht="12.75" customHeight="1">
      <c r="B23" s="275">
        <v>39073</v>
      </c>
      <c r="C23" s="276">
        <v>5.35</v>
      </c>
      <c r="E23" s="1100" t="s">
        <v>643</v>
      </c>
      <c r="F23" s="1100"/>
      <c r="G23" s="1100"/>
      <c r="H23" s="1100"/>
      <c r="I23" s="1100"/>
      <c r="J23" s="1100"/>
      <c r="K23" s="1100"/>
      <c r="L23" s="1100"/>
      <c r="M23" s="1100"/>
      <c r="N23" s="1100"/>
    </row>
    <row r="24" spans="2:14">
      <c r="B24" s="275">
        <v>39076</v>
      </c>
      <c r="C24" s="276">
        <v>5.38</v>
      </c>
      <c r="E24" s="1100"/>
      <c r="F24" s="1100"/>
      <c r="G24" s="1100"/>
      <c r="H24" s="1100"/>
      <c r="I24" s="1100"/>
      <c r="J24" s="1100"/>
      <c r="K24" s="1100"/>
      <c r="L24" s="1100"/>
      <c r="M24" s="1100"/>
      <c r="N24" s="1100"/>
    </row>
    <row r="25" spans="2:14">
      <c r="B25" s="275">
        <v>39077</v>
      </c>
      <c r="C25" s="276">
        <v>5.4</v>
      </c>
      <c r="E25" s="1100"/>
      <c r="F25" s="1100"/>
      <c r="G25" s="1100"/>
      <c r="H25" s="1100"/>
      <c r="I25" s="1100"/>
      <c r="J25" s="1100"/>
      <c r="K25" s="1100"/>
      <c r="L25" s="1100"/>
      <c r="M25" s="1100"/>
      <c r="N25" s="1100"/>
    </row>
    <row r="26" spans="2:14">
      <c r="B26" s="275">
        <v>39078</v>
      </c>
      <c r="C26" s="276">
        <v>5.35</v>
      </c>
      <c r="E26" s="1100"/>
      <c r="F26" s="1100"/>
      <c r="G26" s="1100"/>
      <c r="H26" s="1100"/>
      <c r="I26" s="1100"/>
      <c r="J26" s="1100"/>
      <c r="K26" s="1100"/>
      <c r="L26" s="1100"/>
      <c r="M26" s="1100"/>
      <c r="N26" s="1100"/>
    </row>
    <row r="27" spans="2:14">
      <c r="B27" s="275">
        <v>39079</v>
      </c>
      <c r="C27" s="276">
        <v>5.5</v>
      </c>
      <c r="E27" s="1100"/>
      <c r="F27" s="1100"/>
      <c r="G27" s="1100"/>
      <c r="H27" s="1100"/>
      <c r="I27" s="1100"/>
      <c r="J27" s="1100"/>
      <c r="K27" s="1100"/>
      <c r="L27" s="1100"/>
      <c r="M27" s="1100"/>
      <c r="N27" s="1100"/>
    </row>
    <row r="28" spans="2:14">
      <c r="B28" s="275">
        <v>39080</v>
      </c>
      <c r="C28" s="276">
        <v>5.5</v>
      </c>
    </row>
    <row r="29" spans="2:14">
      <c r="B29" s="275">
        <v>39085</v>
      </c>
      <c r="C29" s="276">
        <v>5.53</v>
      </c>
      <c r="E29" s="556" t="s">
        <v>737</v>
      </c>
    </row>
    <row r="30" spans="2:14">
      <c r="B30" s="275">
        <v>39086</v>
      </c>
      <c r="C30" s="276">
        <v>5.55</v>
      </c>
    </row>
    <row r="31" spans="2:14">
      <c r="B31" s="275">
        <v>39087</v>
      </c>
      <c r="C31" s="276">
        <v>5.53</v>
      </c>
    </row>
    <row r="32" spans="2:14">
      <c r="B32" s="275">
        <v>39090</v>
      </c>
      <c r="C32" s="276">
        <v>5.44</v>
      </c>
    </row>
    <row r="33" spans="2:3">
      <c r="B33" s="275">
        <v>39091</v>
      </c>
      <c r="C33" s="276">
        <v>5.52</v>
      </c>
    </row>
    <row r="34" spans="2:3">
      <c r="B34" s="275">
        <v>39092</v>
      </c>
      <c r="C34" s="276">
        <v>5.5</v>
      </c>
    </row>
    <row r="35" spans="2:3">
      <c r="B35" s="275">
        <v>39093</v>
      </c>
      <c r="C35" s="276">
        <v>5.44</v>
      </c>
    </row>
    <row r="36" spans="2:3">
      <c r="B36" s="275">
        <v>39094</v>
      </c>
      <c r="C36" s="276">
        <v>5.47</v>
      </c>
    </row>
    <row r="37" spans="2:3">
      <c r="B37" s="275">
        <v>39097</v>
      </c>
      <c r="C37" s="276">
        <v>5.41</v>
      </c>
    </row>
    <row r="38" spans="2:3">
      <c r="B38" s="275">
        <v>39098</v>
      </c>
      <c r="C38" s="276">
        <v>5.44</v>
      </c>
    </row>
    <row r="39" spans="2:3">
      <c r="B39" s="275">
        <v>39099</v>
      </c>
      <c r="C39" s="276">
        <v>5.44</v>
      </c>
    </row>
    <row r="40" spans="2:3">
      <c r="B40" s="275">
        <v>39100</v>
      </c>
      <c r="C40" s="276">
        <v>5.44</v>
      </c>
    </row>
    <row r="41" spans="2:3">
      <c r="B41" s="275">
        <v>39101</v>
      </c>
      <c r="C41" s="276">
        <v>5.44</v>
      </c>
    </row>
    <row r="42" spans="2:3">
      <c r="B42" s="275">
        <v>39104</v>
      </c>
      <c r="C42" s="276">
        <v>5.42</v>
      </c>
    </row>
    <row r="43" spans="2:3">
      <c r="B43" s="275">
        <v>39105</v>
      </c>
      <c r="C43" s="276">
        <v>5.42</v>
      </c>
    </row>
    <row r="44" spans="2:3">
      <c r="B44" s="275">
        <v>39106</v>
      </c>
      <c r="C44" s="276">
        <v>5.42</v>
      </c>
    </row>
    <row r="45" spans="2:3">
      <c r="B45" s="275">
        <v>39107</v>
      </c>
      <c r="C45" s="276">
        <v>5.44</v>
      </c>
    </row>
    <row r="46" spans="2:3">
      <c r="B46" s="275">
        <v>39108</v>
      </c>
      <c r="C46" s="276">
        <v>5.47</v>
      </c>
    </row>
    <row r="47" spans="2:3">
      <c r="B47" s="275">
        <v>39111</v>
      </c>
      <c r="C47" s="276">
        <v>5.38</v>
      </c>
    </row>
    <row r="48" spans="2:3">
      <c r="B48" s="275">
        <v>39112</v>
      </c>
      <c r="C48" s="276">
        <v>5.41</v>
      </c>
    </row>
    <row r="49" spans="2:3">
      <c r="B49" s="275">
        <v>39113</v>
      </c>
      <c r="C49" s="276">
        <v>5.47</v>
      </c>
    </row>
    <row r="50" spans="2:3">
      <c r="B50" s="275">
        <v>39114</v>
      </c>
      <c r="C50" s="276">
        <v>5.42</v>
      </c>
    </row>
    <row r="51" spans="2:3">
      <c r="B51" s="275">
        <v>39115</v>
      </c>
      <c r="C51" s="276">
        <v>5.42</v>
      </c>
    </row>
    <row r="52" spans="2:3">
      <c r="B52" s="275">
        <v>39118</v>
      </c>
      <c r="C52" s="276">
        <v>5.45</v>
      </c>
    </row>
    <row r="53" spans="2:3">
      <c r="B53" s="275">
        <v>39119</v>
      </c>
      <c r="C53" s="276">
        <v>5.47</v>
      </c>
    </row>
    <row r="54" spans="2:3">
      <c r="B54" s="275">
        <v>39120</v>
      </c>
      <c r="C54" s="276">
        <v>5.44</v>
      </c>
    </row>
    <row r="55" spans="2:3">
      <c r="B55" s="275">
        <v>39121</v>
      </c>
      <c r="C55" s="276">
        <v>5.44</v>
      </c>
    </row>
    <row r="56" spans="2:3">
      <c r="B56" s="275">
        <v>39122</v>
      </c>
      <c r="C56" s="276">
        <v>5.44</v>
      </c>
    </row>
    <row r="57" spans="2:3">
      <c r="B57" s="275">
        <v>39125</v>
      </c>
      <c r="C57" s="276">
        <v>5.44</v>
      </c>
    </row>
    <row r="58" spans="2:3">
      <c r="B58" s="275">
        <v>39126</v>
      </c>
      <c r="C58" s="276">
        <v>5.42</v>
      </c>
    </row>
    <row r="59" spans="2:3">
      <c r="B59" s="275">
        <v>39127</v>
      </c>
      <c r="C59" s="276">
        <v>5.42</v>
      </c>
    </row>
    <row r="60" spans="2:3">
      <c r="B60" s="275">
        <v>39128</v>
      </c>
      <c r="C60" s="276">
        <v>5.43</v>
      </c>
    </row>
    <row r="61" spans="2:3">
      <c r="B61" s="275">
        <v>39129</v>
      </c>
      <c r="C61" s="276">
        <v>5.45</v>
      </c>
    </row>
    <row r="62" spans="2:3">
      <c r="B62" s="275">
        <v>39132</v>
      </c>
      <c r="C62" s="276">
        <v>5.47</v>
      </c>
    </row>
    <row r="63" spans="2:3">
      <c r="B63" s="275">
        <v>39133</v>
      </c>
      <c r="C63" s="276">
        <v>5.47</v>
      </c>
    </row>
    <row r="64" spans="2:3">
      <c r="B64" s="275">
        <v>39134</v>
      </c>
      <c r="C64" s="276">
        <v>5.48</v>
      </c>
    </row>
    <row r="65" spans="2:3">
      <c r="B65" s="275">
        <v>39135</v>
      </c>
      <c r="C65" s="276">
        <v>5.48</v>
      </c>
    </row>
    <row r="66" spans="2:3">
      <c r="B66" s="275">
        <v>39136</v>
      </c>
      <c r="C66" s="276">
        <v>5.48</v>
      </c>
    </row>
    <row r="67" spans="2:3">
      <c r="B67" s="275">
        <v>39139</v>
      </c>
      <c r="C67" s="276">
        <v>5.48</v>
      </c>
    </row>
    <row r="68" spans="2:3">
      <c r="B68" s="275">
        <v>39140</v>
      </c>
      <c r="C68" s="276">
        <v>5.47</v>
      </c>
    </row>
    <row r="69" spans="2:3">
      <c r="B69" s="275">
        <v>39141</v>
      </c>
      <c r="C69" s="276">
        <v>5.48</v>
      </c>
    </row>
    <row r="70" spans="2:3">
      <c r="B70" s="275">
        <v>39142</v>
      </c>
      <c r="C70" s="276">
        <v>5.48</v>
      </c>
    </row>
    <row r="71" spans="2:3">
      <c r="B71" s="275">
        <v>39143</v>
      </c>
      <c r="C71" s="276">
        <v>5.48</v>
      </c>
    </row>
    <row r="72" spans="2:3">
      <c r="B72" s="275">
        <v>39146</v>
      </c>
      <c r="C72" s="276">
        <v>5.53</v>
      </c>
    </row>
    <row r="73" spans="2:3">
      <c r="B73" s="275">
        <v>39147</v>
      </c>
      <c r="C73" s="276">
        <v>5.53</v>
      </c>
    </row>
    <row r="74" spans="2:3">
      <c r="B74" s="275">
        <v>39148</v>
      </c>
      <c r="C74" s="276">
        <v>5.6</v>
      </c>
    </row>
    <row r="75" spans="2:3">
      <c r="B75" s="275">
        <v>39153</v>
      </c>
      <c r="C75" s="276">
        <v>5.6</v>
      </c>
    </row>
    <row r="76" spans="2:3">
      <c r="B76" s="275">
        <v>39154</v>
      </c>
      <c r="C76" s="276">
        <v>5.63</v>
      </c>
    </row>
    <row r="77" spans="2:3">
      <c r="B77" s="275">
        <v>39155</v>
      </c>
      <c r="C77" s="276">
        <v>5.6</v>
      </c>
    </row>
    <row r="78" spans="2:3">
      <c r="B78" s="275">
        <v>39156</v>
      </c>
      <c r="C78" s="276">
        <v>5.6</v>
      </c>
    </row>
    <row r="79" spans="2:3">
      <c r="B79" s="275">
        <v>39157</v>
      </c>
      <c r="C79" s="276">
        <v>5.7</v>
      </c>
    </row>
    <row r="80" spans="2:3">
      <c r="B80" s="275">
        <v>39160</v>
      </c>
      <c r="C80" s="276">
        <v>5.7</v>
      </c>
    </row>
    <row r="81" spans="2:3">
      <c r="B81" s="275">
        <v>39161</v>
      </c>
      <c r="C81" s="276">
        <v>5.65</v>
      </c>
    </row>
    <row r="82" spans="2:3">
      <c r="B82" s="275">
        <v>39162</v>
      </c>
      <c r="C82" s="276">
        <v>5.65</v>
      </c>
    </row>
    <row r="83" spans="2:3">
      <c r="B83" s="275">
        <v>39167</v>
      </c>
      <c r="C83" s="276">
        <v>5.73</v>
      </c>
    </row>
    <row r="84" spans="2:3">
      <c r="B84" s="275">
        <v>39168</v>
      </c>
      <c r="C84" s="276">
        <v>5.63</v>
      </c>
    </row>
    <row r="85" spans="2:3">
      <c r="B85" s="275">
        <v>39169</v>
      </c>
      <c r="C85" s="276">
        <v>5.73</v>
      </c>
    </row>
    <row r="86" spans="2:3">
      <c r="B86" s="275">
        <v>39170</v>
      </c>
      <c r="C86" s="276">
        <v>5.7</v>
      </c>
    </row>
    <row r="87" spans="2:3">
      <c r="B87" s="275">
        <v>39171</v>
      </c>
      <c r="C87" s="276">
        <v>5.63</v>
      </c>
    </row>
    <row r="88" spans="2:3">
      <c r="B88" s="275">
        <v>39174</v>
      </c>
      <c r="C88" s="276">
        <v>5.6</v>
      </c>
    </row>
    <row r="89" spans="2:3">
      <c r="B89" s="275">
        <v>39175</v>
      </c>
      <c r="C89" s="276">
        <v>5.7</v>
      </c>
    </row>
    <row r="90" spans="2:3">
      <c r="B90" s="275">
        <v>39176</v>
      </c>
      <c r="C90" s="276">
        <v>5.7</v>
      </c>
    </row>
    <row r="91" spans="2:3">
      <c r="B91" s="275">
        <v>39177</v>
      </c>
      <c r="C91" s="276">
        <v>5.61</v>
      </c>
    </row>
    <row r="92" spans="2:3">
      <c r="B92" s="275">
        <v>39178</v>
      </c>
      <c r="C92" s="276">
        <v>5.69</v>
      </c>
    </row>
    <row r="93" spans="2:3">
      <c r="B93" s="275">
        <v>39181</v>
      </c>
      <c r="C93" s="276">
        <v>5.69</v>
      </c>
    </row>
    <row r="94" spans="2:3">
      <c r="B94" s="275">
        <v>39182</v>
      </c>
      <c r="C94" s="276">
        <v>5.69</v>
      </c>
    </row>
    <row r="95" spans="2:3">
      <c r="B95" s="275">
        <v>39183</v>
      </c>
      <c r="C95" s="276">
        <v>5.68</v>
      </c>
    </row>
    <row r="96" spans="2:3">
      <c r="B96" s="275">
        <v>39184</v>
      </c>
      <c r="C96" s="276">
        <v>5.68</v>
      </c>
    </row>
    <row r="97" spans="2:3">
      <c r="B97" s="275">
        <v>39185</v>
      </c>
      <c r="C97" s="276">
        <v>5.67</v>
      </c>
    </row>
    <row r="98" spans="2:3">
      <c r="B98" s="275">
        <v>39188</v>
      </c>
      <c r="C98" s="276">
        <v>5.7</v>
      </c>
    </row>
    <row r="99" spans="2:3">
      <c r="B99" s="275">
        <v>39189</v>
      </c>
      <c r="C99" s="276">
        <v>5.71</v>
      </c>
    </row>
    <row r="100" spans="2:3">
      <c r="B100" s="275">
        <v>39190</v>
      </c>
      <c r="C100" s="276">
        <v>5.7</v>
      </c>
    </row>
    <row r="101" spans="2:3">
      <c r="B101" s="275">
        <v>39191</v>
      </c>
      <c r="C101" s="276">
        <v>5.81</v>
      </c>
    </row>
    <row r="102" spans="2:3">
      <c r="B102" s="275">
        <v>39192</v>
      </c>
      <c r="C102" s="276">
        <v>5.98</v>
      </c>
    </row>
    <row r="103" spans="2:3">
      <c r="B103" s="275">
        <v>39195</v>
      </c>
      <c r="C103" s="276">
        <v>6.2</v>
      </c>
    </row>
    <row r="104" spans="2:3">
      <c r="B104" s="275">
        <v>39196</v>
      </c>
      <c r="C104" s="276">
        <v>6.29</v>
      </c>
    </row>
    <row r="105" spans="2:3">
      <c r="B105" s="275">
        <v>39197</v>
      </c>
      <c r="C105" s="276">
        <v>6.17</v>
      </c>
    </row>
    <row r="106" spans="2:3">
      <c r="B106" s="275">
        <v>39198</v>
      </c>
      <c r="C106" s="276">
        <v>6.18</v>
      </c>
    </row>
    <row r="107" spans="2:3">
      <c r="B107" s="275">
        <v>39199</v>
      </c>
      <c r="C107" s="276">
        <v>6.18</v>
      </c>
    </row>
    <row r="108" spans="2:3">
      <c r="B108" s="275">
        <v>39202</v>
      </c>
      <c r="C108" s="276">
        <v>6.18</v>
      </c>
    </row>
    <row r="109" spans="2:3">
      <c r="B109" s="275">
        <v>39204</v>
      </c>
      <c r="C109" s="276">
        <v>6.16</v>
      </c>
    </row>
    <row r="110" spans="2:3">
      <c r="B110" s="275">
        <v>39205</v>
      </c>
      <c r="C110" s="276">
        <v>6.14</v>
      </c>
    </row>
    <row r="111" spans="2:3">
      <c r="B111" s="275">
        <v>39206</v>
      </c>
      <c r="C111" s="276">
        <v>6.04</v>
      </c>
    </row>
    <row r="112" spans="2:3">
      <c r="B112" s="275">
        <v>39209</v>
      </c>
      <c r="C112" s="276">
        <v>6.4</v>
      </c>
    </row>
    <row r="113" spans="2:3">
      <c r="B113" s="275">
        <v>39210</v>
      </c>
      <c r="C113" s="276">
        <v>6.11</v>
      </c>
    </row>
    <row r="114" spans="2:3">
      <c r="B114" s="275">
        <v>39212</v>
      </c>
      <c r="C114" s="276">
        <v>6.1</v>
      </c>
    </row>
    <row r="115" spans="2:3">
      <c r="B115" s="275">
        <v>39213</v>
      </c>
      <c r="C115" s="276">
        <v>6.1</v>
      </c>
    </row>
    <row r="116" spans="2:3">
      <c r="B116" s="275">
        <v>39216</v>
      </c>
      <c r="C116" s="276">
        <v>6.13</v>
      </c>
    </row>
    <row r="117" spans="2:3">
      <c r="B117" s="275">
        <v>39217</v>
      </c>
      <c r="C117" s="276">
        <v>6.14</v>
      </c>
    </row>
    <row r="118" spans="2:3">
      <c r="B118" s="275">
        <v>39218</v>
      </c>
      <c r="C118" s="276">
        <v>6.14</v>
      </c>
    </row>
    <row r="119" spans="2:3">
      <c r="B119" s="275">
        <v>39219</v>
      </c>
      <c r="C119" s="276">
        <v>6.14</v>
      </c>
    </row>
    <row r="120" spans="2:3">
      <c r="B120" s="275">
        <v>39220</v>
      </c>
      <c r="C120" s="276">
        <v>6.2</v>
      </c>
    </row>
    <row r="121" spans="2:3">
      <c r="B121" s="275">
        <v>39223</v>
      </c>
      <c r="C121" s="276">
        <v>6.21</v>
      </c>
    </row>
    <row r="122" spans="2:3">
      <c r="B122" s="275">
        <v>39224</v>
      </c>
      <c r="C122" s="276">
        <v>6.21</v>
      </c>
    </row>
    <row r="123" spans="2:3">
      <c r="B123" s="275">
        <v>39225</v>
      </c>
      <c r="C123" s="276">
        <v>6.24</v>
      </c>
    </row>
    <row r="124" spans="2:3">
      <c r="B124" s="275">
        <v>39226</v>
      </c>
      <c r="C124" s="276">
        <v>6.3</v>
      </c>
    </row>
    <row r="125" spans="2:3">
      <c r="B125" s="275">
        <v>39227</v>
      </c>
      <c r="C125" s="276">
        <v>6.3</v>
      </c>
    </row>
    <row r="126" spans="2:3">
      <c r="B126" s="275">
        <v>39230</v>
      </c>
      <c r="C126" s="276">
        <v>6.3</v>
      </c>
    </row>
    <row r="127" spans="2:3">
      <c r="B127" s="275">
        <v>39231</v>
      </c>
      <c r="C127" s="276">
        <v>6.3</v>
      </c>
    </row>
    <row r="128" spans="2:3">
      <c r="B128" s="275">
        <v>39232</v>
      </c>
      <c r="C128" s="276">
        <v>6.3</v>
      </c>
    </row>
    <row r="129" spans="2:3">
      <c r="B129" s="275">
        <v>39233</v>
      </c>
      <c r="C129" s="276">
        <v>6.3</v>
      </c>
    </row>
    <row r="130" spans="2:3">
      <c r="B130" s="275">
        <v>39234</v>
      </c>
      <c r="C130" s="276">
        <v>6.3</v>
      </c>
    </row>
    <row r="131" spans="2:3">
      <c r="B131" s="275">
        <v>39237</v>
      </c>
      <c r="C131" s="276">
        <v>6.3</v>
      </c>
    </row>
    <row r="132" spans="2:3">
      <c r="B132" s="275">
        <v>39238</v>
      </c>
      <c r="C132" s="276">
        <v>6.3</v>
      </c>
    </row>
    <row r="133" spans="2:3">
      <c r="B133" s="275">
        <v>39239</v>
      </c>
      <c r="C133" s="276">
        <v>6.3</v>
      </c>
    </row>
    <row r="134" spans="2:3">
      <c r="B134" s="275">
        <v>39240</v>
      </c>
      <c r="C134" s="276">
        <v>6.34</v>
      </c>
    </row>
    <row r="135" spans="2:3">
      <c r="B135" s="275">
        <v>39241</v>
      </c>
      <c r="C135" s="276">
        <v>6.33</v>
      </c>
    </row>
    <row r="136" spans="2:3">
      <c r="B136" s="275">
        <v>39244</v>
      </c>
      <c r="C136" s="276">
        <v>6.36</v>
      </c>
    </row>
    <row r="137" spans="2:3">
      <c r="B137" s="275">
        <v>39245</v>
      </c>
      <c r="C137" s="276">
        <v>6.36</v>
      </c>
    </row>
    <row r="138" spans="2:3">
      <c r="B138" s="275">
        <v>39246</v>
      </c>
      <c r="C138" s="276">
        <v>6.37</v>
      </c>
    </row>
    <row r="139" spans="2:3">
      <c r="B139" s="275">
        <v>39247</v>
      </c>
      <c r="C139" s="276">
        <v>6.39</v>
      </c>
    </row>
    <row r="140" spans="2:3">
      <c r="B140" s="275">
        <v>39248</v>
      </c>
      <c r="C140" s="276">
        <v>6.41</v>
      </c>
    </row>
    <row r="141" spans="2:3">
      <c r="B141" s="275">
        <v>39251</v>
      </c>
      <c r="C141" s="276">
        <v>6.43</v>
      </c>
    </row>
    <row r="142" spans="2:3">
      <c r="B142" s="275">
        <v>39252</v>
      </c>
      <c r="C142" s="276">
        <v>6.47</v>
      </c>
    </row>
    <row r="143" spans="2:3">
      <c r="B143" s="275">
        <v>39253</v>
      </c>
      <c r="C143" s="276">
        <v>6.44</v>
      </c>
    </row>
    <row r="144" spans="2:3">
      <c r="B144" s="275">
        <v>39254</v>
      </c>
      <c r="C144" s="276">
        <v>6.44</v>
      </c>
    </row>
    <row r="145" spans="2:3">
      <c r="B145" s="275">
        <v>39255</v>
      </c>
      <c r="C145" s="276">
        <v>6.5</v>
      </c>
    </row>
    <row r="146" spans="2:3">
      <c r="B146" s="275">
        <v>39258</v>
      </c>
      <c r="C146" s="276">
        <v>6.5</v>
      </c>
    </row>
    <row r="147" spans="2:3">
      <c r="B147" s="275">
        <v>39259</v>
      </c>
      <c r="C147" s="276">
        <v>6.5</v>
      </c>
    </row>
    <row r="148" spans="2:3">
      <c r="B148" s="275">
        <v>39260</v>
      </c>
      <c r="C148" s="276">
        <v>6.5</v>
      </c>
    </row>
    <row r="149" spans="2:3">
      <c r="B149" s="275">
        <v>39261</v>
      </c>
      <c r="C149" s="276">
        <v>6.5</v>
      </c>
    </row>
    <row r="150" spans="2:3">
      <c r="B150" s="275">
        <v>39262</v>
      </c>
      <c r="C150" s="276">
        <v>6.51</v>
      </c>
    </row>
    <row r="151" spans="2:3">
      <c r="B151" s="275">
        <v>39265</v>
      </c>
      <c r="C151" s="276">
        <v>6.51</v>
      </c>
    </row>
    <row r="152" spans="2:3">
      <c r="B152" s="275">
        <v>39266</v>
      </c>
      <c r="C152" s="276">
        <v>6.51</v>
      </c>
    </row>
    <row r="153" spans="2:3">
      <c r="B153" s="275">
        <v>39267</v>
      </c>
      <c r="C153" s="276">
        <v>6.51</v>
      </c>
    </row>
    <row r="154" spans="2:3">
      <c r="B154" s="275">
        <v>39268</v>
      </c>
      <c r="C154" s="276">
        <v>6.5</v>
      </c>
    </row>
    <row r="155" spans="2:3">
      <c r="B155" s="275">
        <v>39269</v>
      </c>
      <c r="C155" s="276">
        <v>6.53</v>
      </c>
    </row>
    <row r="156" spans="2:3">
      <c r="B156" s="275">
        <v>39272</v>
      </c>
      <c r="C156" s="276">
        <v>6.53</v>
      </c>
    </row>
    <row r="157" spans="2:3">
      <c r="B157" s="275">
        <v>39273</v>
      </c>
      <c r="C157" s="276">
        <v>6.55</v>
      </c>
    </row>
    <row r="158" spans="2:3">
      <c r="B158" s="275">
        <v>39274</v>
      </c>
      <c r="C158" s="276">
        <v>6.55</v>
      </c>
    </row>
    <row r="159" spans="2:3">
      <c r="B159" s="275">
        <v>39275</v>
      </c>
      <c r="C159" s="276">
        <v>6.55</v>
      </c>
    </row>
    <row r="160" spans="2:3">
      <c r="B160" s="275">
        <v>39276</v>
      </c>
      <c r="C160" s="276">
        <v>6.55</v>
      </c>
    </row>
    <row r="161" spans="2:3">
      <c r="B161" s="275">
        <v>39279</v>
      </c>
      <c r="C161" s="276">
        <v>6.55</v>
      </c>
    </row>
    <row r="162" spans="2:3">
      <c r="B162" s="275">
        <v>39280</v>
      </c>
      <c r="C162" s="276">
        <v>6.53</v>
      </c>
    </row>
    <row r="163" spans="2:3">
      <c r="B163" s="275">
        <v>39281</v>
      </c>
      <c r="C163" s="276">
        <v>6.51</v>
      </c>
    </row>
    <row r="164" spans="2:3">
      <c r="B164" s="275">
        <v>39282</v>
      </c>
      <c r="C164" s="276">
        <v>6.51</v>
      </c>
    </row>
    <row r="165" spans="2:3">
      <c r="B165" s="275">
        <v>39283</v>
      </c>
      <c r="C165" s="276">
        <v>6.54</v>
      </c>
    </row>
    <row r="166" spans="2:3">
      <c r="B166" s="275">
        <v>39286</v>
      </c>
      <c r="C166" s="276">
        <v>6.52</v>
      </c>
    </row>
    <row r="167" spans="2:3">
      <c r="B167" s="275">
        <v>39287</v>
      </c>
      <c r="C167" s="276">
        <v>6.54</v>
      </c>
    </row>
    <row r="168" spans="2:3">
      <c r="B168" s="275">
        <v>39288</v>
      </c>
      <c r="C168" s="276">
        <v>6.54</v>
      </c>
    </row>
    <row r="169" spans="2:3">
      <c r="B169" s="275">
        <v>39289</v>
      </c>
      <c r="C169" s="276">
        <v>6.55</v>
      </c>
    </row>
    <row r="170" spans="2:3">
      <c r="B170" s="275">
        <v>39290</v>
      </c>
      <c r="C170" s="276">
        <v>6.54</v>
      </c>
    </row>
    <row r="171" spans="2:3">
      <c r="B171" s="275">
        <v>39293</v>
      </c>
      <c r="C171" s="276">
        <v>6.52</v>
      </c>
    </row>
    <row r="172" spans="2:3">
      <c r="B172" s="275">
        <v>39294</v>
      </c>
      <c r="C172" s="276">
        <v>6.54</v>
      </c>
    </row>
    <row r="173" spans="2:3">
      <c r="B173" s="275">
        <v>39295</v>
      </c>
      <c r="C173" s="276">
        <v>6.54</v>
      </c>
    </row>
    <row r="174" spans="2:3">
      <c r="B174" s="275">
        <v>39296</v>
      </c>
      <c r="C174" s="276">
        <v>6.65</v>
      </c>
    </row>
    <row r="175" spans="2:3">
      <c r="B175" s="275">
        <v>39297</v>
      </c>
      <c r="C175" s="276">
        <v>7.68</v>
      </c>
    </row>
    <row r="176" spans="2:3">
      <c r="B176" s="275">
        <v>39300</v>
      </c>
      <c r="C176" s="276">
        <v>8.07</v>
      </c>
    </row>
    <row r="177" spans="2:3">
      <c r="B177" s="275">
        <v>39301</v>
      </c>
      <c r="C177" s="276">
        <v>8.1</v>
      </c>
    </row>
    <row r="178" spans="2:3">
      <c r="B178" s="275">
        <v>39302</v>
      </c>
      <c r="C178" s="276">
        <v>8.08</v>
      </c>
    </row>
    <row r="179" spans="2:3">
      <c r="B179" s="275">
        <v>39303</v>
      </c>
      <c r="C179" s="276">
        <v>8.1199999999999992</v>
      </c>
    </row>
    <row r="180" spans="2:3">
      <c r="B180" s="275">
        <v>39304</v>
      </c>
      <c r="C180" s="276">
        <v>8.0299999999999994</v>
      </c>
    </row>
    <row r="181" spans="2:3">
      <c r="B181" s="275">
        <v>39307</v>
      </c>
      <c r="C181" s="276">
        <v>8.1999999999999993</v>
      </c>
    </row>
    <row r="182" spans="2:3">
      <c r="B182" s="275">
        <v>39308</v>
      </c>
      <c r="C182" s="276">
        <v>8.1999999999999993</v>
      </c>
    </row>
    <row r="183" spans="2:3">
      <c r="B183" s="275">
        <v>39309</v>
      </c>
      <c r="C183" s="276">
        <v>8.1999999999999993</v>
      </c>
    </row>
    <row r="184" spans="2:3">
      <c r="B184" s="275">
        <v>39310</v>
      </c>
      <c r="C184" s="276">
        <v>8.1999999999999993</v>
      </c>
    </row>
    <row r="185" spans="2:3">
      <c r="B185" s="275">
        <v>39311</v>
      </c>
      <c r="C185" s="276">
        <v>8.5</v>
      </c>
    </row>
    <row r="186" spans="2:3">
      <c r="B186" s="275">
        <v>39315</v>
      </c>
      <c r="C186" s="276">
        <v>8.5</v>
      </c>
    </row>
    <row r="187" spans="2:3">
      <c r="B187" s="275">
        <v>39316</v>
      </c>
      <c r="C187" s="276">
        <v>8.75</v>
      </c>
    </row>
    <row r="188" spans="2:3">
      <c r="B188" s="275">
        <v>39317</v>
      </c>
      <c r="C188" s="276">
        <v>9</v>
      </c>
    </row>
    <row r="189" spans="2:3">
      <c r="B189" s="275">
        <v>39318</v>
      </c>
      <c r="C189" s="276">
        <v>9</v>
      </c>
    </row>
    <row r="190" spans="2:3">
      <c r="B190" s="275">
        <v>39321</v>
      </c>
      <c r="C190" s="276">
        <v>9</v>
      </c>
    </row>
    <row r="191" spans="2:3">
      <c r="B191" s="275">
        <v>39322</v>
      </c>
      <c r="C191" s="276">
        <v>9</v>
      </c>
    </row>
    <row r="192" spans="2:3">
      <c r="B192" s="275">
        <v>39323</v>
      </c>
      <c r="C192" s="276">
        <v>9</v>
      </c>
    </row>
    <row r="193" spans="2:3">
      <c r="B193" s="275">
        <v>39324</v>
      </c>
      <c r="C193" s="276">
        <v>9</v>
      </c>
    </row>
    <row r="194" spans="2:3">
      <c r="B194" s="275">
        <v>39325</v>
      </c>
      <c r="C194" s="276">
        <v>9</v>
      </c>
    </row>
    <row r="195" spans="2:3">
      <c r="B195" s="275">
        <v>39328</v>
      </c>
      <c r="C195" s="276">
        <v>9.08</v>
      </c>
    </row>
    <row r="196" spans="2:3">
      <c r="B196" s="275">
        <v>39329</v>
      </c>
      <c r="C196" s="276">
        <v>9.1</v>
      </c>
    </row>
    <row r="197" spans="2:3">
      <c r="B197" s="275">
        <v>39330</v>
      </c>
      <c r="C197" s="276">
        <v>9.08</v>
      </c>
    </row>
    <row r="198" spans="2:3">
      <c r="B198" s="275">
        <v>39331</v>
      </c>
      <c r="C198" s="276">
        <v>9.1300000000000008</v>
      </c>
    </row>
    <row r="199" spans="2:3">
      <c r="B199" s="275">
        <v>39332</v>
      </c>
      <c r="C199" s="276">
        <v>9.1300000000000008</v>
      </c>
    </row>
    <row r="200" spans="2:3">
      <c r="B200" s="275">
        <v>39335</v>
      </c>
      <c r="C200" s="276">
        <v>9.14</v>
      </c>
    </row>
    <row r="201" spans="2:3">
      <c r="B201" s="275">
        <v>39336</v>
      </c>
      <c r="C201" s="276">
        <v>9.17</v>
      </c>
    </row>
    <row r="202" spans="2:3">
      <c r="B202" s="275">
        <v>39337</v>
      </c>
      <c r="C202" s="276">
        <v>9.17</v>
      </c>
    </row>
    <row r="203" spans="2:3">
      <c r="B203" s="275">
        <v>39338</v>
      </c>
      <c r="C203" s="276">
        <v>9.15</v>
      </c>
    </row>
    <row r="204" spans="2:3">
      <c r="B204" s="275">
        <v>39339</v>
      </c>
      <c r="C204" s="276">
        <v>9.1999999999999993</v>
      </c>
    </row>
    <row r="205" spans="2:3">
      <c r="B205" s="275">
        <v>39342</v>
      </c>
      <c r="C205" s="276">
        <v>9.1999999999999993</v>
      </c>
    </row>
    <row r="206" spans="2:3">
      <c r="B206" s="275">
        <v>39343</v>
      </c>
      <c r="C206" s="276">
        <v>9.23</v>
      </c>
    </row>
    <row r="207" spans="2:3">
      <c r="B207" s="275">
        <v>39344</v>
      </c>
      <c r="C207" s="276">
        <v>9.1999999999999993</v>
      </c>
    </row>
    <row r="208" spans="2:3">
      <c r="B208" s="275">
        <v>39346</v>
      </c>
      <c r="C208" s="276">
        <v>9.25</v>
      </c>
    </row>
    <row r="209" spans="2:3">
      <c r="B209" s="275">
        <v>39349</v>
      </c>
      <c r="C209" s="276">
        <v>9.2899999999999991</v>
      </c>
    </row>
    <row r="210" spans="2:3">
      <c r="B210" s="275">
        <v>39350</v>
      </c>
      <c r="C210" s="276">
        <v>9.2899999999999991</v>
      </c>
    </row>
    <row r="211" spans="2:3">
      <c r="B211" s="275">
        <v>39351</v>
      </c>
      <c r="C211" s="276">
        <v>9.26</v>
      </c>
    </row>
    <row r="212" spans="2:3">
      <c r="B212" s="275">
        <v>39352</v>
      </c>
      <c r="C212" s="276">
        <v>9.26</v>
      </c>
    </row>
    <row r="213" spans="2:3">
      <c r="B213" s="275">
        <v>39353</v>
      </c>
      <c r="C213" s="276">
        <v>9.2899999999999991</v>
      </c>
    </row>
    <row r="214" spans="2:3">
      <c r="B214" s="275">
        <v>39356</v>
      </c>
      <c r="C214" s="276">
        <v>9.2899999999999991</v>
      </c>
    </row>
    <row r="215" spans="2:3">
      <c r="B215" s="275">
        <v>39357</v>
      </c>
      <c r="C215" s="276">
        <v>9.2899999999999991</v>
      </c>
    </row>
    <row r="216" spans="2:3">
      <c r="B216" s="275">
        <v>39358</v>
      </c>
      <c r="C216" s="276">
        <v>9.2899999999999991</v>
      </c>
    </row>
    <row r="217" spans="2:3">
      <c r="B217" s="275">
        <v>39359</v>
      </c>
      <c r="C217" s="276">
        <v>9.2899999999999991</v>
      </c>
    </row>
    <row r="218" spans="2:3">
      <c r="B218" s="275">
        <v>39360</v>
      </c>
      <c r="C218" s="276">
        <v>9.2899999999999991</v>
      </c>
    </row>
    <row r="219" spans="2:3">
      <c r="B219" s="275">
        <v>39363</v>
      </c>
      <c r="C219" s="276">
        <v>9.27</v>
      </c>
    </row>
    <row r="220" spans="2:3">
      <c r="B220" s="275">
        <v>39364</v>
      </c>
      <c r="C220" s="276">
        <v>9.26</v>
      </c>
    </row>
    <row r="221" spans="2:3">
      <c r="B221" s="275">
        <v>39365</v>
      </c>
      <c r="C221" s="276">
        <v>9.25</v>
      </c>
    </row>
    <row r="222" spans="2:3">
      <c r="B222" s="275">
        <v>39366</v>
      </c>
      <c r="C222" s="276">
        <v>9.25</v>
      </c>
    </row>
    <row r="223" spans="2:3">
      <c r="B223" s="275">
        <v>39367</v>
      </c>
      <c r="C223" s="276">
        <v>9.25</v>
      </c>
    </row>
    <row r="224" spans="2:3">
      <c r="B224" s="275">
        <v>39370</v>
      </c>
      <c r="C224" s="276">
        <v>9.17</v>
      </c>
    </row>
    <row r="225" spans="2:3">
      <c r="B225" s="275">
        <v>39371</v>
      </c>
      <c r="C225" s="276">
        <v>9.02</v>
      </c>
    </row>
    <row r="226" spans="2:3">
      <c r="B226" s="275">
        <v>39372</v>
      </c>
      <c r="C226" s="276">
        <v>8.9600000000000009</v>
      </c>
    </row>
    <row r="227" spans="2:3">
      <c r="B227" s="275">
        <v>39373</v>
      </c>
      <c r="C227" s="276">
        <v>8.93</v>
      </c>
    </row>
    <row r="228" spans="2:3">
      <c r="B228" s="275">
        <v>39374</v>
      </c>
      <c r="C228" s="276">
        <v>8.93</v>
      </c>
    </row>
    <row r="229" spans="2:3">
      <c r="B229" s="275">
        <v>39377</v>
      </c>
      <c r="C229" s="276">
        <v>9.1300000000000008</v>
      </c>
    </row>
    <row r="230" spans="2:3">
      <c r="B230" s="275">
        <v>39378</v>
      </c>
      <c r="C230" s="276">
        <v>9.15</v>
      </c>
    </row>
    <row r="231" spans="2:3">
      <c r="B231" s="275">
        <v>39379</v>
      </c>
      <c r="C231" s="276">
        <v>9.2200000000000006</v>
      </c>
    </row>
    <row r="232" spans="2:3">
      <c r="B232" s="275">
        <v>39385</v>
      </c>
      <c r="C232" s="276">
        <v>9</v>
      </c>
    </row>
    <row r="233" spans="2:3">
      <c r="B233" s="275">
        <v>39387</v>
      </c>
      <c r="C233" s="276">
        <v>8.81</v>
      </c>
    </row>
    <row r="234" spans="2:3">
      <c r="B234" s="275">
        <v>39388</v>
      </c>
      <c r="C234" s="276">
        <v>9.39</v>
      </c>
    </row>
    <row r="235" spans="2:3">
      <c r="B235" s="275">
        <v>39391</v>
      </c>
      <c r="C235" s="276">
        <v>9.4499999999999993</v>
      </c>
    </row>
    <row r="236" spans="2:3">
      <c r="B236" s="275">
        <v>39392</v>
      </c>
      <c r="C236" s="276">
        <v>9.48</v>
      </c>
    </row>
    <row r="237" spans="2:3">
      <c r="B237" s="275">
        <v>39393</v>
      </c>
      <c r="C237" s="276">
        <v>9.5500000000000007</v>
      </c>
    </row>
    <row r="238" spans="2:3" ht="13.5" thickBot="1">
      <c r="B238" s="277">
        <v>39394</v>
      </c>
      <c r="C238" s="278">
        <v>9.5</v>
      </c>
    </row>
  </sheetData>
  <mergeCells count="2">
    <mergeCell ref="B4:C4"/>
    <mergeCell ref="E23:N27"/>
  </mergeCells>
  <phoneticPr fontId="49" type="noConversion"/>
  <hyperlinks>
    <hyperlink ref="E29" location="Contents!B55" display="to contents"/>
  </hyperlinks>
  <pageMargins left="0.75" right="0.75" top="1" bottom="1" header="0.5" footer="0.5"/>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7"/>
  <sheetViews>
    <sheetView topLeftCell="A19" workbookViewId="0">
      <selection activeCell="B37" sqref="B37"/>
    </sheetView>
  </sheetViews>
  <sheetFormatPr defaultColWidth="10.6640625" defaultRowHeight="12.75"/>
  <cols>
    <col min="1" max="1" width="10.6640625" style="187" customWidth="1"/>
    <col min="2" max="2" width="23.5" style="187" customWidth="1"/>
    <col min="3" max="3" width="11.6640625" style="187" customWidth="1"/>
    <col min="4" max="16384" width="10.6640625" style="187"/>
  </cols>
  <sheetData>
    <row r="2" spans="1:12">
      <c r="A2" s="187" t="s">
        <v>1303</v>
      </c>
      <c r="B2" s="188" t="s">
        <v>1248</v>
      </c>
    </row>
    <row r="3" spans="1:12" ht="13.5" thickBot="1"/>
    <row r="4" spans="1:12" s="189" customFormat="1" ht="26.25" thickBot="1">
      <c r="B4" s="190" t="s">
        <v>1305</v>
      </c>
      <c r="C4" s="191" t="s">
        <v>1306</v>
      </c>
      <c r="D4" s="191" t="s">
        <v>1307</v>
      </c>
      <c r="E4" s="191" t="s">
        <v>1308</v>
      </c>
      <c r="F4" s="191" t="s">
        <v>1309</v>
      </c>
      <c r="G4" s="191" t="s">
        <v>1310</v>
      </c>
      <c r="H4" s="191" t="s">
        <v>1311</v>
      </c>
      <c r="I4" s="191" t="s">
        <v>1312</v>
      </c>
      <c r="J4" s="191" t="s">
        <v>1313</v>
      </c>
      <c r="K4" s="191" t="s">
        <v>1314</v>
      </c>
      <c r="L4" s="191" t="s">
        <v>1315</v>
      </c>
    </row>
    <row r="5" spans="1:12" ht="13.5" thickBot="1">
      <c r="B5" s="192" t="s">
        <v>1316</v>
      </c>
      <c r="C5" s="193"/>
      <c r="D5" s="194"/>
      <c r="E5" s="194"/>
      <c r="F5" s="194"/>
      <c r="G5" s="194"/>
      <c r="H5" s="194"/>
      <c r="I5" s="194"/>
      <c r="J5" s="194"/>
      <c r="K5" s="194"/>
      <c r="L5" s="194"/>
    </row>
    <row r="6" spans="1:12" ht="13.5" thickBot="1">
      <c r="B6" s="195" t="s">
        <v>1757</v>
      </c>
      <c r="C6" s="196" t="s">
        <v>847</v>
      </c>
      <c r="D6" s="197">
        <v>52.292700000000004</v>
      </c>
      <c r="E6" s="197">
        <v>54.169199999999996</v>
      </c>
      <c r="F6" s="197">
        <v>59.803400000000003</v>
      </c>
      <c r="G6" s="197">
        <v>52.824300000000001</v>
      </c>
      <c r="H6" s="197">
        <v>35.787999999999997</v>
      </c>
      <c r="I6" s="197">
        <v>37.0535</v>
      </c>
      <c r="J6" s="197">
        <v>36.800400000000003</v>
      </c>
      <c r="K6" s="197">
        <v>35.2196</v>
      </c>
      <c r="L6" s="197">
        <v>31.680599999999998</v>
      </c>
    </row>
    <row r="7" spans="1:12" ht="13.5" thickBot="1">
      <c r="B7" s="195" t="s">
        <v>1317</v>
      </c>
      <c r="C7" s="196" t="s">
        <v>847</v>
      </c>
      <c r="D7" s="197">
        <v>22.9817</v>
      </c>
      <c r="E7" s="197">
        <v>21.206700000000001</v>
      </c>
      <c r="F7" s="197">
        <v>14.5169</v>
      </c>
      <c r="G7" s="197">
        <v>14.0946</v>
      </c>
      <c r="H7" s="197">
        <v>19.594799999999999</v>
      </c>
      <c r="I7" s="197">
        <v>16.897099999999998</v>
      </c>
      <c r="J7" s="197">
        <v>10.8573</v>
      </c>
      <c r="K7" s="197">
        <v>7.7526999999999999</v>
      </c>
      <c r="L7" s="197">
        <v>7.4508999999999999</v>
      </c>
    </row>
    <row r="8" spans="1:12" ht="13.5" thickBot="1">
      <c r="B8" s="195" t="s">
        <v>1318</v>
      </c>
      <c r="C8" s="196" t="s">
        <v>847</v>
      </c>
      <c r="D8" s="197">
        <v>24.7255</v>
      </c>
      <c r="E8" s="197">
        <v>24.624099999999999</v>
      </c>
      <c r="F8" s="197">
        <v>25.6797</v>
      </c>
      <c r="G8" s="197">
        <v>29.245799999999999</v>
      </c>
      <c r="H8" s="197">
        <v>40.747500000000002</v>
      </c>
      <c r="I8" s="197">
        <v>40.984499999999997</v>
      </c>
      <c r="J8" s="197">
        <v>44.118899999999996</v>
      </c>
      <c r="K8" s="197">
        <v>42.3033</v>
      </c>
      <c r="L8" s="197">
        <v>44.8352</v>
      </c>
    </row>
    <row r="9" spans="1:12" ht="13.5" thickBot="1">
      <c r="B9" s="198" t="s">
        <v>1319</v>
      </c>
      <c r="C9" s="193"/>
      <c r="D9" s="199"/>
      <c r="E9" s="199"/>
      <c r="F9" s="199"/>
      <c r="G9" s="199"/>
      <c r="H9" s="199"/>
      <c r="I9" s="199"/>
      <c r="J9" s="199"/>
      <c r="K9" s="199"/>
      <c r="L9" s="199"/>
    </row>
    <row r="10" spans="1:12" ht="13.5" thickBot="1">
      <c r="B10" s="195" t="s">
        <v>1757</v>
      </c>
      <c r="C10" s="196" t="s">
        <v>847</v>
      </c>
      <c r="D10" s="197">
        <v>59.332799999999999</v>
      </c>
      <c r="E10" s="197">
        <v>62.761899999999997</v>
      </c>
      <c r="F10" s="197">
        <v>71.516300000000001</v>
      </c>
      <c r="G10" s="197">
        <v>66.671599999999998</v>
      </c>
      <c r="H10" s="197">
        <v>43.788800000000002</v>
      </c>
      <c r="I10" s="197">
        <v>46.817</v>
      </c>
      <c r="J10" s="197">
        <v>55.795900000000003</v>
      </c>
      <c r="K10" s="197">
        <v>63.267400000000002</v>
      </c>
      <c r="L10" s="197">
        <v>62.801600000000001</v>
      </c>
    </row>
    <row r="11" spans="1:12" ht="13.5" thickBot="1">
      <c r="B11" s="195" t="s">
        <v>1317</v>
      </c>
      <c r="C11" s="196" t="s">
        <v>847</v>
      </c>
      <c r="D11" s="197">
        <v>19.5688</v>
      </c>
      <c r="E11" s="197">
        <v>18.468800000000002</v>
      </c>
      <c r="F11" s="197">
        <v>12.1442</v>
      </c>
      <c r="G11" s="197">
        <v>12.549899999999999</v>
      </c>
      <c r="H11" s="197">
        <v>24.5124</v>
      </c>
      <c r="I11" s="197">
        <v>21.279499999999999</v>
      </c>
      <c r="J11" s="197">
        <v>14.1157</v>
      </c>
      <c r="K11" s="197">
        <v>9.7278000000000002</v>
      </c>
      <c r="L11" s="197">
        <v>11.086499999999999</v>
      </c>
    </row>
    <row r="12" spans="1:12" ht="13.5" thickBot="1">
      <c r="B12" s="195" t="s">
        <v>1318</v>
      </c>
      <c r="C12" s="196" t="s">
        <v>847</v>
      </c>
      <c r="D12" s="197">
        <v>21.098500000000001</v>
      </c>
      <c r="E12" s="197">
        <v>18.4693</v>
      </c>
      <c r="F12" s="197">
        <v>16.339600000000001</v>
      </c>
      <c r="G12" s="197">
        <v>19.9983</v>
      </c>
      <c r="H12" s="197">
        <v>30.479700000000001</v>
      </c>
      <c r="I12" s="197">
        <v>30.487200000000001</v>
      </c>
      <c r="J12" s="197">
        <v>28.5688</v>
      </c>
      <c r="K12" s="197">
        <v>24.948799999999999</v>
      </c>
      <c r="L12" s="197">
        <v>23.4086</v>
      </c>
    </row>
    <row r="14" spans="1:12">
      <c r="B14" s="188" t="s">
        <v>1226</v>
      </c>
    </row>
    <row r="35" spans="2:2">
      <c r="B35" s="200" t="s">
        <v>1705</v>
      </c>
    </row>
    <row r="37" spans="2:2">
      <c r="B37" s="556" t="s">
        <v>737</v>
      </c>
    </row>
  </sheetData>
  <phoneticPr fontId="12" type="noConversion"/>
  <hyperlinks>
    <hyperlink ref="B37" location="Contents!B56" display="to contents"/>
  </hyperlinks>
  <pageMargins left="0.75" right="0.75" top="1" bottom="1" header="0.5" footer="0.5"/>
  <pageSetup paperSize="9" orientation="portrait" verticalDpi="0"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1"/>
  <sheetViews>
    <sheetView topLeftCell="A13" workbookViewId="0">
      <selection activeCell="B31" sqref="B31"/>
    </sheetView>
  </sheetViews>
  <sheetFormatPr defaultColWidth="10.6640625" defaultRowHeight="12.75"/>
  <cols>
    <col min="1" max="1" width="10.6640625" style="187" customWidth="1"/>
    <col min="2" max="2" width="34.1640625" style="187" customWidth="1"/>
    <col min="3" max="4" width="10.6640625" style="187" customWidth="1"/>
    <col min="5" max="5" width="11.5" style="187" bestFit="1" customWidth="1"/>
    <col min="6" max="16384" width="10.6640625" style="187"/>
  </cols>
  <sheetData>
    <row r="2" spans="1:7">
      <c r="A2" s="187" t="s">
        <v>1303</v>
      </c>
      <c r="B2" s="188" t="s">
        <v>1249</v>
      </c>
    </row>
    <row r="3" spans="1:7" ht="13.5" thickBot="1"/>
    <row r="4" spans="1:7" ht="13.5" thickBot="1">
      <c r="B4" s="201"/>
      <c r="C4" s="202" t="s">
        <v>854</v>
      </c>
      <c r="D4" s="202" t="s">
        <v>855</v>
      </c>
      <c r="E4" s="203" t="s">
        <v>851</v>
      </c>
      <c r="F4" s="202" t="s">
        <v>852</v>
      </c>
      <c r="G4" s="190" t="s">
        <v>853</v>
      </c>
    </row>
    <row r="5" spans="1:7" ht="14.25" thickBot="1">
      <c r="B5" s="204" t="s">
        <v>1320</v>
      </c>
      <c r="C5" s="205">
        <v>89</v>
      </c>
      <c r="D5" s="205">
        <v>132</v>
      </c>
      <c r="E5" s="205">
        <v>189</v>
      </c>
      <c r="F5" s="205">
        <v>229</v>
      </c>
      <c r="G5" s="196">
        <v>246</v>
      </c>
    </row>
    <row r="6" spans="1:7" ht="15" customHeight="1" thickBot="1">
      <c r="B6" s="206" t="s">
        <v>1234</v>
      </c>
      <c r="C6" s="205">
        <v>40</v>
      </c>
      <c r="D6" s="205">
        <v>49</v>
      </c>
      <c r="E6" s="205">
        <v>61</v>
      </c>
      <c r="F6" s="205">
        <v>92</v>
      </c>
      <c r="G6" s="196">
        <v>94</v>
      </c>
    </row>
    <row r="7" spans="1:7" ht="14.25" thickBot="1">
      <c r="B7" s="204" t="s">
        <v>1321</v>
      </c>
      <c r="C7" s="205">
        <v>39</v>
      </c>
      <c r="D7" s="205">
        <v>42</v>
      </c>
      <c r="E7" s="205">
        <v>46</v>
      </c>
      <c r="F7" s="205">
        <v>66</v>
      </c>
      <c r="G7" s="196">
        <v>71</v>
      </c>
    </row>
    <row r="8" spans="1:7" ht="16.5" customHeight="1" thickBot="1">
      <c r="B8" s="207" t="s">
        <v>1235</v>
      </c>
      <c r="C8" s="208">
        <v>29</v>
      </c>
      <c r="D8" s="208">
        <v>32</v>
      </c>
      <c r="E8" s="208">
        <v>35</v>
      </c>
      <c r="F8" s="208">
        <v>55</v>
      </c>
      <c r="G8" s="205">
        <v>71</v>
      </c>
    </row>
    <row r="10" spans="1:7">
      <c r="B10" s="188" t="s">
        <v>1249</v>
      </c>
    </row>
    <row r="29" spans="2:2">
      <c r="B29" s="200" t="s">
        <v>1705</v>
      </c>
    </row>
    <row r="31" spans="2:2">
      <c r="B31" s="556" t="s">
        <v>737</v>
      </c>
    </row>
  </sheetData>
  <phoneticPr fontId="49" type="noConversion"/>
  <hyperlinks>
    <hyperlink ref="B31" location="Contents!B57" display="to contents"/>
  </hyperlinks>
  <pageMargins left="0.75" right="0.75" top="1" bottom="1" header="0.5" footer="0.5"/>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8"/>
  <sheetViews>
    <sheetView topLeftCell="A13" workbookViewId="0">
      <selection activeCell="B28" sqref="B28"/>
    </sheetView>
  </sheetViews>
  <sheetFormatPr defaultColWidth="10.6640625" defaultRowHeight="12.75"/>
  <cols>
    <col min="1" max="1" width="10.6640625" style="187" customWidth="1"/>
    <col min="2" max="2" width="23.1640625" style="187" customWidth="1"/>
    <col min="3" max="3" width="12.5" style="187" customWidth="1"/>
    <col min="4" max="4" width="13.5" style="187" customWidth="1"/>
    <col min="5" max="5" width="13" style="187" customWidth="1"/>
    <col min="6" max="6" width="12.83203125" style="187" customWidth="1"/>
    <col min="7" max="7" width="12.33203125" style="187" customWidth="1"/>
    <col min="8" max="8" width="12.6640625" style="187" customWidth="1"/>
    <col min="9" max="16384" width="10.6640625" style="187"/>
  </cols>
  <sheetData>
    <row r="2" spans="1:8">
      <c r="A2" s="187" t="s">
        <v>1303</v>
      </c>
      <c r="B2" s="188" t="s">
        <v>1250</v>
      </c>
    </row>
    <row r="3" spans="1:8" ht="13.5" thickBot="1"/>
    <row r="4" spans="1:8" ht="13.5" thickBot="1">
      <c r="B4" s="209"/>
      <c r="C4" s="210" t="s">
        <v>848</v>
      </c>
      <c r="D4" s="210" t="s">
        <v>849</v>
      </c>
      <c r="E4" s="210" t="s">
        <v>850</v>
      </c>
      <c r="F4" s="210" t="s">
        <v>851</v>
      </c>
      <c r="G4" s="211" t="s">
        <v>852</v>
      </c>
      <c r="H4" s="210" t="s">
        <v>853</v>
      </c>
    </row>
    <row r="5" spans="1:8" ht="27" customHeight="1" thickBot="1">
      <c r="B5" s="198" t="s">
        <v>1323</v>
      </c>
      <c r="C5" s="212">
        <v>3598</v>
      </c>
      <c r="D5" s="212">
        <v>3502</v>
      </c>
      <c r="E5" s="212">
        <v>3154</v>
      </c>
      <c r="F5" s="212">
        <v>2484</v>
      </c>
      <c r="G5" s="212">
        <v>2308</v>
      </c>
      <c r="H5" s="212">
        <v>2325</v>
      </c>
    </row>
    <row r="6" spans="1:8" ht="25.5" customHeight="1" thickBot="1">
      <c r="B6" s="198" t="s">
        <v>1324</v>
      </c>
      <c r="C6" s="212">
        <v>3114</v>
      </c>
      <c r="D6" s="212">
        <v>2940</v>
      </c>
      <c r="E6" s="212">
        <v>3071</v>
      </c>
      <c r="F6" s="212">
        <v>2300</v>
      </c>
      <c r="G6" s="212">
        <v>2168</v>
      </c>
      <c r="H6" s="212">
        <v>2290</v>
      </c>
    </row>
    <row r="8" spans="1:8">
      <c r="B8" s="188" t="s">
        <v>1250</v>
      </c>
    </row>
    <row r="26" spans="2:2">
      <c r="B26" s="200" t="s">
        <v>1322</v>
      </c>
    </row>
    <row r="28" spans="2:2">
      <c r="B28" s="556" t="s">
        <v>737</v>
      </c>
    </row>
  </sheetData>
  <phoneticPr fontId="12" type="noConversion"/>
  <hyperlinks>
    <hyperlink ref="B28" location="Contents!B58" display="to contents"/>
  </hyperlinks>
  <pageMargins left="0.75" right="0.75" top="1" bottom="1" header="0.5" footer="0.5"/>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61"/>
  <sheetViews>
    <sheetView topLeftCell="A58" workbookViewId="0">
      <selection activeCell="B61" sqref="B61"/>
    </sheetView>
  </sheetViews>
  <sheetFormatPr defaultColWidth="10.6640625" defaultRowHeight="12.75"/>
  <cols>
    <col min="1" max="1" width="10.6640625" style="187" customWidth="1"/>
    <col min="2" max="2" width="40.6640625" style="187" customWidth="1"/>
    <col min="3" max="3" width="14.6640625" style="187" customWidth="1"/>
    <col min="4" max="4" width="13.5" style="187" customWidth="1"/>
    <col min="5" max="5" width="14.33203125" style="187" customWidth="1"/>
    <col min="6" max="6" width="12.83203125" style="187" customWidth="1"/>
    <col min="7" max="7" width="15.6640625" style="187" customWidth="1"/>
    <col min="8" max="8" width="13.83203125" style="187" customWidth="1"/>
    <col min="9" max="9" width="14.33203125" style="187" customWidth="1"/>
    <col min="10" max="10" width="13.83203125" style="187" customWidth="1"/>
    <col min="11" max="16384" width="10.6640625" style="187"/>
  </cols>
  <sheetData>
    <row r="2" spans="1:10">
      <c r="A2" s="187" t="s">
        <v>1303</v>
      </c>
      <c r="B2" s="188" t="s">
        <v>2329</v>
      </c>
    </row>
    <row r="4" spans="1:10" ht="13.5" thickBot="1">
      <c r="B4" s="213" t="s">
        <v>1329</v>
      </c>
      <c r="C4" s="214"/>
      <c r="D4" s="214"/>
      <c r="E4" s="215"/>
      <c r="F4" s="215"/>
      <c r="G4" s="215"/>
      <c r="H4" s="215"/>
    </row>
    <row r="5" spans="1:10" ht="13.5" thickBot="1"/>
    <row r="6" spans="1:10">
      <c r="B6" s="216"/>
      <c r="C6" s="1101">
        <v>2004</v>
      </c>
      <c r="D6" s="1102"/>
      <c r="E6" s="1101">
        <v>2005</v>
      </c>
      <c r="F6" s="1102"/>
      <c r="G6" s="1101">
        <v>2006</v>
      </c>
      <c r="H6" s="1102"/>
      <c r="I6" s="1103">
        <v>39356</v>
      </c>
      <c r="J6" s="1102"/>
    </row>
    <row r="7" spans="1:10" ht="13.5" thickBot="1">
      <c r="B7" s="217" t="s">
        <v>1328</v>
      </c>
      <c r="C7" s="218" t="s">
        <v>1237</v>
      </c>
      <c r="D7" s="219" t="s">
        <v>847</v>
      </c>
      <c r="E7" s="218" t="s">
        <v>1237</v>
      </c>
      <c r="F7" s="219" t="s">
        <v>847</v>
      </c>
      <c r="G7" s="218" t="s">
        <v>1237</v>
      </c>
      <c r="H7" s="219" t="s">
        <v>847</v>
      </c>
      <c r="I7" s="218" t="s">
        <v>1237</v>
      </c>
      <c r="J7" s="219" t="s">
        <v>847</v>
      </c>
    </row>
    <row r="8" spans="1:10">
      <c r="B8" s="220" t="s">
        <v>1330</v>
      </c>
      <c r="C8" s="221">
        <v>3891895.48704</v>
      </c>
      <c r="D8" s="222">
        <v>2.9788542716234073E-2</v>
      </c>
      <c r="E8" s="221">
        <v>739813.50899999996</v>
      </c>
      <c r="F8" s="222">
        <v>5.4975158988215863E-3</v>
      </c>
      <c r="G8" s="221">
        <v>1690433.87222</v>
      </c>
      <c r="H8" s="222">
        <v>3.3325497321774911E-3</v>
      </c>
      <c r="I8" s="223">
        <v>4582033.8596799998</v>
      </c>
      <c r="J8" s="222">
        <v>6.6924702890951426E-3</v>
      </c>
    </row>
    <row r="9" spans="1:10">
      <c r="B9" s="224" t="s">
        <v>1715</v>
      </c>
      <c r="C9" s="225">
        <v>181706.196</v>
      </c>
      <c r="D9" s="226">
        <v>1.3907780410277934E-3</v>
      </c>
      <c r="E9" s="225">
        <v>843237.09699999995</v>
      </c>
      <c r="F9" s="226">
        <v>6.2660512289099872E-3</v>
      </c>
      <c r="G9" s="225">
        <v>400393.43024999998</v>
      </c>
      <c r="H9" s="222">
        <v>7.8934233433983691E-4</v>
      </c>
      <c r="I9" s="227">
        <v>37235.50475</v>
      </c>
      <c r="J9" s="226">
        <v>5.4385785192831275E-5</v>
      </c>
    </row>
    <row r="10" spans="1:10">
      <c r="B10" s="224" t="s">
        <v>1325</v>
      </c>
      <c r="C10" s="228"/>
      <c r="D10" s="229"/>
      <c r="E10" s="228"/>
      <c r="F10" s="229"/>
      <c r="G10" s="225">
        <v>25859.4</v>
      </c>
      <c r="H10" s="222">
        <v>5.0979655554994167E-5</v>
      </c>
      <c r="I10" s="227">
        <v>19406.400000000001</v>
      </c>
      <c r="J10" s="226">
        <v>2.8344782992800999E-5</v>
      </c>
    </row>
    <row r="11" spans="1:10">
      <c r="B11" s="224" t="s">
        <v>1326</v>
      </c>
      <c r="C11" s="228"/>
      <c r="D11" s="229"/>
      <c r="E11" s="230">
        <v>631540.00029999996</v>
      </c>
      <c r="F11" s="226">
        <v>4.6929410590028026E-3</v>
      </c>
      <c r="G11" s="225">
        <v>2470236.6888000001</v>
      </c>
      <c r="H11" s="222">
        <v>4.8698661041761725E-3</v>
      </c>
      <c r="I11" s="227">
        <v>5691634.6919</v>
      </c>
      <c r="J11" s="226">
        <v>8.3131415520757718E-3</v>
      </c>
    </row>
    <row r="12" spans="1:10">
      <c r="B12" s="224" t="s">
        <v>1701</v>
      </c>
      <c r="C12" s="228"/>
      <c r="D12" s="229"/>
      <c r="E12" s="230">
        <v>1459636.4281299997</v>
      </c>
      <c r="F12" s="226">
        <v>1.0846482758864876E-2</v>
      </c>
      <c r="G12" s="225">
        <v>2428118.4055600003</v>
      </c>
      <c r="H12" s="222">
        <v>4.7868334130795939E-3</v>
      </c>
      <c r="I12" s="227">
        <v>834736.89228999987</v>
      </c>
      <c r="J12" s="226">
        <v>1.219207893686884E-3</v>
      </c>
    </row>
    <row r="13" spans="1:10">
      <c r="B13" s="224" t="s">
        <v>1236</v>
      </c>
      <c r="C13" s="230">
        <v>48094829.660440005</v>
      </c>
      <c r="D13" s="231">
        <v>0.3681175130577945</v>
      </c>
      <c r="E13" s="230">
        <v>11314894.161210001</v>
      </c>
      <c r="F13" s="226">
        <v>8.4080392947698271E-2</v>
      </c>
      <c r="G13" s="225">
        <v>35979776.90332</v>
      </c>
      <c r="H13" s="222">
        <v>7.0931136587731661E-2</v>
      </c>
      <c r="I13" s="227">
        <v>2360155.1411799998</v>
      </c>
      <c r="J13" s="226">
        <v>3.4472176862318975E-3</v>
      </c>
    </row>
    <row r="14" spans="1:10">
      <c r="B14" s="224" t="s">
        <v>1331</v>
      </c>
      <c r="C14" s="225">
        <v>1209975.1741800001</v>
      </c>
      <c r="D14" s="226">
        <v>9.2611421045781153E-3</v>
      </c>
      <c r="E14" s="225">
        <v>3587700.8670099997</v>
      </c>
      <c r="F14" s="226">
        <v>2.6660019473371717E-2</v>
      </c>
      <c r="G14" s="225">
        <v>3575841.2589300005</v>
      </c>
      <c r="H14" s="222">
        <v>7.049473526051963E-3</v>
      </c>
      <c r="I14" s="227">
        <v>18560714.199669998</v>
      </c>
      <c r="J14" s="226">
        <v>2.7109583239603746E-2</v>
      </c>
    </row>
    <row r="15" spans="1:10">
      <c r="B15" s="224" t="s">
        <v>1327</v>
      </c>
      <c r="C15" s="225">
        <v>58664996.467469998</v>
      </c>
      <c r="D15" s="226">
        <v>0.4490215009725389</v>
      </c>
      <c r="E15" s="225">
        <v>98386923.596170008</v>
      </c>
      <c r="F15" s="226">
        <v>0.73110813755914983</v>
      </c>
      <c r="G15" s="225">
        <v>223442169.12626004</v>
      </c>
      <c r="H15" s="222">
        <v>0.440497645673043</v>
      </c>
      <c r="I15" s="227">
        <v>570340867.53951025</v>
      </c>
      <c r="J15" s="226">
        <v>0.83303385080866499</v>
      </c>
    </row>
    <row r="16" spans="1:10" ht="13.5" thickBot="1">
      <c r="B16" s="232" t="s">
        <v>1332</v>
      </c>
      <c r="C16" s="233">
        <v>12081410.74955</v>
      </c>
      <c r="D16" s="234">
        <v>9.247103921052463E-2</v>
      </c>
      <c r="E16" s="233">
        <v>14669208.634310002</v>
      </c>
      <c r="F16" s="234">
        <v>0.10900613020605186</v>
      </c>
      <c r="G16" s="233">
        <v>234266604.93129009</v>
      </c>
      <c r="H16" s="222">
        <v>0.46183712025163254</v>
      </c>
      <c r="I16" s="235">
        <v>60401049.731399991</v>
      </c>
      <c r="J16" s="234">
        <v>8.8221135665240008E-2</v>
      </c>
    </row>
    <row r="17" spans="2:10" ht="13.5" thickBot="1">
      <c r="B17" s="192" t="s">
        <v>1333</v>
      </c>
      <c r="C17" s="236">
        <v>130650751.33464001</v>
      </c>
      <c r="D17" s="237">
        <v>1</v>
      </c>
      <c r="E17" s="236">
        <v>134572327.32307002</v>
      </c>
      <c r="F17" s="237">
        <v>1</v>
      </c>
      <c r="G17" s="238">
        <v>507249406.03226012</v>
      </c>
      <c r="H17" s="237">
        <v>1</v>
      </c>
      <c r="I17" s="239">
        <v>684655091.72989023</v>
      </c>
      <c r="J17" s="237">
        <v>1</v>
      </c>
    </row>
    <row r="18" spans="2:10">
      <c r="H18" s="240"/>
    </row>
    <row r="19" spans="2:10" ht="13.5" thickBot="1">
      <c r="B19" s="213" t="s">
        <v>1329</v>
      </c>
      <c r="C19" s="214"/>
      <c r="D19" s="214"/>
      <c r="E19" s="215"/>
      <c r="F19" s="215"/>
      <c r="G19" s="215"/>
      <c r="H19" s="215"/>
      <c r="I19" s="215"/>
    </row>
    <row r="20" spans="2:10" ht="13.5" thickBot="1"/>
    <row r="21" spans="2:10">
      <c r="B21" s="216"/>
      <c r="C21" s="1101">
        <v>2004</v>
      </c>
      <c r="D21" s="1102"/>
      <c r="E21" s="1101">
        <v>2005</v>
      </c>
      <c r="F21" s="1102"/>
      <c r="G21" s="1101">
        <v>2006</v>
      </c>
      <c r="H21" s="1102"/>
      <c r="I21" s="1103">
        <v>39356</v>
      </c>
      <c r="J21" s="1102"/>
    </row>
    <row r="22" spans="2:10" ht="13.5" thickBot="1">
      <c r="B22" s="217" t="s">
        <v>1328</v>
      </c>
      <c r="C22" s="218" t="s">
        <v>1237</v>
      </c>
      <c r="D22" s="219" t="s">
        <v>847</v>
      </c>
      <c r="E22" s="218" t="s">
        <v>1237</v>
      </c>
      <c r="F22" s="219" t="s">
        <v>847</v>
      </c>
      <c r="G22" s="218" t="s">
        <v>1237</v>
      </c>
      <c r="H22" s="219" t="s">
        <v>847</v>
      </c>
      <c r="I22" s="218" t="s">
        <v>1237</v>
      </c>
      <c r="J22" s="219" t="s">
        <v>847</v>
      </c>
    </row>
    <row r="23" spans="2:10">
      <c r="B23" s="220" t="s">
        <v>1330</v>
      </c>
      <c r="C23" s="221">
        <v>2738800.632040001</v>
      </c>
      <c r="D23" s="222">
        <v>2.3662498346286764E-2</v>
      </c>
      <c r="E23" s="221">
        <v>2327654.6934400001</v>
      </c>
      <c r="F23" s="222">
        <v>1.0179133625343966E-2</v>
      </c>
      <c r="G23" s="221">
        <v>468517.48317000002</v>
      </c>
      <c r="H23" s="222">
        <v>1.2321439853054479E-3</v>
      </c>
      <c r="I23" s="223">
        <v>34647.590660000002</v>
      </c>
      <c r="J23" s="222">
        <v>8.5422618908745471E-5</v>
      </c>
    </row>
    <row r="24" spans="2:10">
      <c r="B24" s="224" t="s">
        <v>1715</v>
      </c>
      <c r="C24" s="225">
        <v>901618.19220000005</v>
      </c>
      <c r="D24" s="226">
        <v>7.7897378627459594E-3</v>
      </c>
      <c r="E24" s="225">
        <v>233809.85597000003</v>
      </c>
      <c r="F24" s="226">
        <v>1.0224805996991433E-3</v>
      </c>
      <c r="G24" s="225">
        <v>807965.08051</v>
      </c>
      <c r="H24" s="226">
        <v>2.1248498723066946E-3</v>
      </c>
      <c r="I24" s="227">
        <v>114475.67083000002</v>
      </c>
      <c r="J24" s="226">
        <v>2.8223641001749478E-4</v>
      </c>
    </row>
    <row r="25" spans="2:10">
      <c r="B25" s="224" t="s">
        <v>1325</v>
      </c>
      <c r="C25" s="225">
        <v>49999.950950000006</v>
      </c>
      <c r="D25" s="226">
        <v>4.3198608282324748E-4</v>
      </c>
      <c r="E25" s="225">
        <v>1493670.62983</v>
      </c>
      <c r="F25" s="226">
        <v>6.5320139521301262E-3</v>
      </c>
      <c r="G25" s="225">
        <v>1598736.5649800005</v>
      </c>
      <c r="H25" s="226">
        <v>4.2044826786394179E-3</v>
      </c>
      <c r="I25" s="227">
        <v>905585.3788200001</v>
      </c>
      <c r="J25" s="226">
        <v>2.2326941998186481E-3</v>
      </c>
    </row>
    <row r="26" spans="2:10">
      <c r="B26" s="224" t="s">
        <v>1326</v>
      </c>
      <c r="C26" s="225">
        <v>1843720.7082400003</v>
      </c>
      <c r="D26" s="226">
        <v>1.5929249358047643E-2</v>
      </c>
      <c r="E26" s="225">
        <v>1054792.18624</v>
      </c>
      <c r="F26" s="226">
        <v>4.6127420192373231E-3</v>
      </c>
      <c r="G26" s="225">
        <v>2311431.6436700001</v>
      </c>
      <c r="H26" s="226">
        <v>6.078784035812133E-3</v>
      </c>
      <c r="I26" s="227">
        <v>3292771.4280600003</v>
      </c>
      <c r="J26" s="226">
        <v>8.1182314121917946E-3</v>
      </c>
    </row>
    <row r="27" spans="2:10">
      <c r="B27" s="241" t="s">
        <v>1334</v>
      </c>
      <c r="C27" s="225">
        <v>7688251.8761900002</v>
      </c>
      <c r="D27" s="226">
        <v>6.6424421397433403E-2</v>
      </c>
      <c r="E27" s="225">
        <v>10968001.736959999</v>
      </c>
      <c r="F27" s="226">
        <v>4.7964483562861607E-2</v>
      </c>
      <c r="G27" s="225">
        <v>44672371.453599997</v>
      </c>
      <c r="H27" s="226">
        <v>0.11748290250229985</v>
      </c>
      <c r="I27" s="227">
        <v>9353653.5753300004</v>
      </c>
      <c r="J27" s="226">
        <v>2.3061158641899032E-2</v>
      </c>
    </row>
    <row r="28" spans="2:10">
      <c r="B28" s="224" t="s">
        <v>1701</v>
      </c>
      <c r="C28" s="225">
        <v>7048.4496400000007</v>
      </c>
      <c r="D28" s="226">
        <v>6.0896702738875962E-5</v>
      </c>
      <c r="E28" s="228"/>
      <c r="F28" s="229"/>
      <c r="G28" s="225">
        <v>13808337.873029999</v>
      </c>
      <c r="H28" s="226">
        <v>3.6314248813519544E-2</v>
      </c>
      <c r="I28" s="227">
        <v>17517222.086070001</v>
      </c>
      <c r="J28" s="226">
        <v>4.3188197450212462E-2</v>
      </c>
    </row>
    <row r="29" spans="2:10">
      <c r="B29" s="224" t="s">
        <v>1236</v>
      </c>
      <c r="C29" s="225">
        <v>5029487.4813999999</v>
      </c>
      <c r="D29" s="226">
        <v>4.3453414541770596E-2</v>
      </c>
      <c r="E29" s="225">
        <v>4502549.4576700004</v>
      </c>
      <c r="F29" s="226">
        <v>1.9690228414683174E-2</v>
      </c>
      <c r="G29" s="225">
        <v>12412187.234310001</v>
      </c>
      <c r="H29" s="226">
        <v>3.2642542476245005E-2</v>
      </c>
      <c r="I29" s="227">
        <v>3746579.6592899999</v>
      </c>
      <c r="J29" s="226">
        <v>9.2370823006827536E-3</v>
      </c>
    </row>
    <row r="30" spans="2:10">
      <c r="B30" s="224" t="s">
        <v>1331</v>
      </c>
      <c r="C30" s="225">
        <v>3060350.6731400001</v>
      </c>
      <c r="D30" s="226">
        <v>2.6440603925337192E-2</v>
      </c>
      <c r="E30" s="225">
        <v>1456975.2310599999</v>
      </c>
      <c r="F30" s="226">
        <v>6.3715402493219643E-3</v>
      </c>
      <c r="G30" s="225">
        <v>744140.63590000011</v>
      </c>
      <c r="H30" s="226">
        <v>1.9569993472642014E-3</v>
      </c>
      <c r="I30" s="227">
        <v>96081.08786</v>
      </c>
      <c r="J30" s="226">
        <v>2.3688510503207588E-4</v>
      </c>
    </row>
    <row r="31" spans="2:10">
      <c r="B31" s="224" t="s">
        <v>1327</v>
      </c>
      <c r="C31" s="225">
        <v>81240706.400110021</v>
      </c>
      <c r="D31" s="226">
        <v>0.70189777903326234</v>
      </c>
      <c r="E31" s="225">
        <v>197287538.61347994</v>
      </c>
      <c r="F31" s="226">
        <v>0.86276380419378795</v>
      </c>
      <c r="G31" s="225">
        <v>296154628.71799976</v>
      </c>
      <c r="H31" s="226">
        <v>0.77885064614087596</v>
      </c>
      <c r="I31" s="227">
        <v>349102676.67786002</v>
      </c>
      <c r="J31" s="226">
        <v>0.86070241369781364</v>
      </c>
    </row>
    <row r="32" spans="2:10" ht="13.5" thickBot="1">
      <c r="B32" s="232" t="s">
        <v>1332</v>
      </c>
      <c r="C32" s="233">
        <v>13184371.619100001</v>
      </c>
      <c r="D32" s="234">
        <v>0.11390941274955402</v>
      </c>
      <c r="E32" s="233">
        <v>9344242.0422399975</v>
      </c>
      <c r="F32" s="234">
        <v>4.0863573382934747E-2</v>
      </c>
      <c r="G32" s="233">
        <v>7267408.4533500001</v>
      </c>
      <c r="H32" s="234">
        <v>1.9112400147731651E-2</v>
      </c>
      <c r="I32" s="235">
        <v>21438372.230419993</v>
      </c>
      <c r="J32" s="234">
        <v>5.2855678163423521E-2</v>
      </c>
    </row>
    <row r="33" spans="2:10" ht="13.5" thickBot="1">
      <c r="B33" s="192" t="s">
        <v>1333</v>
      </c>
      <c r="C33" s="236">
        <v>115744355.98301002</v>
      </c>
      <c r="D33" s="237">
        <v>1</v>
      </c>
      <c r="E33" s="236">
        <v>228669234.44688994</v>
      </c>
      <c r="F33" s="237">
        <v>1</v>
      </c>
      <c r="G33" s="236">
        <v>380245725.1405198</v>
      </c>
      <c r="H33" s="237">
        <v>1</v>
      </c>
      <c r="I33" s="238">
        <v>405602065.38519996</v>
      </c>
      <c r="J33" s="237">
        <v>1</v>
      </c>
    </row>
    <row r="35" spans="2:10">
      <c r="B35" s="188" t="s">
        <v>2329</v>
      </c>
    </row>
    <row r="59" spans="2:2">
      <c r="B59" s="200" t="s">
        <v>1335</v>
      </c>
    </row>
    <row r="61" spans="2:2">
      <c r="B61" s="556" t="s">
        <v>737</v>
      </c>
    </row>
  </sheetData>
  <mergeCells count="8">
    <mergeCell ref="C21:D21"/>
    <mergeCell ref="E21:F21"/>
    <mergeCell ref="G21:H21"/>
    <mergeCell ref="I21:J21"/>
    <mergeCell ref="C6:D6"/>
    <mergeCell ref="E6:F6"/>
    <mergeCell ref="G6:H6"/>
    <mergeCell ref="I6:J6"/>
  </mergeCells>
  <phoneticPr fontId="49" type="noConversion"/>
  <hyperlinks>
    <hyperlink ref="B61" location="Contents!B59" display="to contents"/>
  </hyperlinks>
  <pageMargins left="0.75" right="0.75" top="1" bottom="1" header="0.5" footer="0.5"/>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workbookViewId="0">
      <selection activeCell="B11" sqref="B11"/>
    </sheetView>
  </sheetViews>
  <sheetFormatPr defaultColWidth="10.6640625" defaultRowHeight="12.75"/>
  <cols>
    <col min="1" max="1" width="10.6640625" style="187" customWidth="1"/>
    <col min="2" max="2" width="17" style="187" customWidth="1"/>
    <col min="3" max="3" width="14.6640625" style="187" customWidth="1"/>
    <col min="4" max="4" width="16.1640625" style="187" customWidth="1"/>
    <col min="5" max="5" width="14.5" style="187" customWidth="1"/>
    <col min="6" max="6" width="14.33203125" style="187" customWidth="1"/>
    <col min="7" max="7" width="12.83203125" style="187" customWidth="1"/>
    <col min="8" max="8" width="14.1640625" style="187" customWidth="1"/>
    <col min="9" max="16384" width="10.6640625" style="187"/>
  </cols>
  <sheetData>
    <row r="1" spans="1:16" ht="11.25" customHeight="1">
      <c r="C1" s="242"/>
      <c r="D1" s="242"/>
      <c r="E1" s="242"/>
      <c r="F1" s="242"/>
      <c r="G1" s="242"/>
      <c r="H1" s="242"/>
      <c r="I1" s="243"/>
      <c r="J1" s="243"/>
      <c r="K1" s="243"/>
      <c r="L1" s="243"/>
      <c r="M1" s="243"/>
      <c r="N1" s="243"/>
      <c r="O1" s="242"/>
      <c r="P1" s="242"/>
    </row>
    <row r="2" spans="1:16">
      <c r="A2" s="187" t="s">
        <v>1303</v>
      </c>
      <c r="B2" s="188" t="s">
        <v>1251</v>
      </c>
    </row>
    <row r="3" spans="1:16" ht="13.5" thickBot="1">
      <c r="H3" s="244" t="s">
        <v>1238</v>
      </c>
    </row>
    <row r="4" spans="1:16" ht="13.5" thickBot="1">
      <c r="B4" s="947"/>
      <c r="C4" s="934">
        <v>37622</v>
      </c>
      <c r="D4" s="934">
        <v>37987</v>
      </c>
      <c r="E4" s="934">
        <v>38353</v>
      </c>
      <c r="F4" s="934">
        <v>38718</v>
      </c>
      <c r="G4" s="934">
        <v>39083</v>
      </c>
      <c r="H4" s="934">
        <v>39356</v>
      </c>
    </row>
    <row r="5" spans="1:16" ht="33" thickBot="1">
      <c r="B5" s="956" t="s">
        <v>1336</v>
      </c>
      <c r="C5" s="957">
        <v>3084495</v>
      </c>
      <c r="D5" s="957">
        <v>3456062</v>
      </c>
      <c r="E5" s="957">
        <v>6278155</v>
      </c>
      <c r="F5" s="957">
        <v>1754640</v>
      </c>
      <c r="G5" s="958">
        <v>4227032</v>
      </c>
      <c r="H5" s="941" t="s">
        <v>1342</v>
      </c>
    </row>
    <row r="6" spans="1:16" ht="13.5" thickBot="1">
      <c r="B6" s="956" t="s">
        <v>1252</v>
      </c>
      <c r="C6" s="957">
        <v>3299</v>
      </c>
      <c r="D6" s="941">
        <v>0</v>
      </c>
      <c r="E6" s="941">
        <v>0</v>
      </c>
      <c r="F6" s="957">
        <v>17812</v>
      </c>
      <c r="G6" s="958">
        <v>25456</v>
      </c>
      <c r="H6" s="957">
        <v>40282</v>
      </c>
    </row>
    <row r="7" spans="1:16" ht="22.5" thickBot="1">
      <c r="B7" s="946" t="s">
        <v>2136</v>
      </c>
      <c r="C7" s="957">
        <v>2784120</v>
      </c>
      <c r="D7" s="957">
        <v>2877082</v>
      </c>
      <c r="E7" s="957">
        <v>5525052</v>
      </c>
      <c r="F7" s="957">
        <v>1623701</v>
      </c>
      <c r="G7" s="958">
        <v>3849637</v>
      </c>
      <c r="H7" s="941" t="s">
        <v>1343</v>
      </c>
    </row>
    <row r="9" spans="1:16">
      <c r="B9" s="246" t="s">
        <v>1335</v>
      </c>
    </row>
    <row r="11" spans="1:16">
      <c r="B11" s="556" t="s">
        <v>737</v>
      </c>
    </row>
  </sheetData>
  <phoneticPr fontId="49" type="noConversion"/>
  <hyperlinks>
    <hyperlink ref="B11" location="Contents!B60" display="to contents"/>
  </hyperlinks>
  <pageMargins left="0.75" right="0.75" top="1" bottom="1" header="0.5" footer="0.5"/>
  <pageSetup paperSize="9" orientation="portrait" verticalDpi="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7"/>
  <sheetViews>
    <sheetView topLeftCell="A22" workbookViewId="0">
      <selection activeCell="B37" sqref="B37"/>
    </sheetView>
  </sheetViews>
  <sheetFormatPr defaultColWidth="10.6640625" defaultRowHeight="12.75"/>
  <cols>
    <col min="1" max="1" width="11.1640625" style="187" customWidth="1"/>
    <col min="2" max="2" width="44.1640625" style="187" customWidth="1"/>
    <col min="3" max="3" width="12.5" style="187" customWidth="1"/>
    <col min="4" max="4" width="13.33203125" style="187" customWidth="1"/>
    <col min="5" max="16384" width="10.6640625" style="187"/>
  </cols>
  <sheetData>
    <row r="2" spans="1:9">
      <c r="A2" s="187" t="s">
        <v>1303</v>
      </c>
      <c r="B2" s="188" t="s">
        <v>1216</v>
      </c>
    </row>
    <row r="3" spans="1:9" ht="13.5" thickBot="1">
      <c r="I3" s="187" t="s">
        <v>1240</v>
      </c>
    </row>
    <row r="4" spans="1:9" ht="12.75" customHeight="1" thickBot="1">
      <c r="B4" s="247"/>
      <c r="C4" s="248" t="s">
        <v>2303</v>
      </c>
      <c r="D4" s="248" t="s">
        <v>1239</v>
      </c>
      <c r="E4" s="248" t="s">
        <v>2305</v>
      </c>
      <c r="F4" s="248" t="s">
        <v>2306</v>
      </c>
      <c r="G4" s="248" t="s">
        <v>2307</v>
      </c>
      <c r="H4" s="248" t="s">
        <v>2308</v>
      </c>
      <c r="I4" s="249" t="s">
        <v>2351</v>
      </c>
    </row>
    <row r="5" spans="1:9">
      <c r="B5" s="250" t="s">
        <v>1337</v>
      </c>
      <c r="C5" s="251">
        <v>4948.0609999999997</v>
      </c>
      <c r="D5" s="251">
        <v>5016.8059999999996</v>
      </c>
      <c r="E5" s="251">
        <v>5223.6949999999997</v>
      </c>
      <c r="F5" s="251">
        <v>8827.02</v>
      </c>
      <c r="G5" s="251">
        <v>9590.48</v>
      </c>
      <c r="H5" s="252">
        <v>9882.2790000000005</v>
      </c>
      <c r="I5" s="253">
        <v>8811.7090000000007</v>
      </c>
    </row>
    <row r="6" spans="1:9">
      <c r="B6" s="254" t="s">
        <v>1338</v>
      </c>
      <c r="C6" s="255">
        <v>8061.8017</v>
      </c>
      <c r="D6" s="255">
        <v>8507.5131000000001</v>
      </c>
      <c r="E6" s="255">
        <v>9141.3170000000009</v>
      </c>
      <c r="F6" s="255">
        <v>10213.7312</v>
      </c>
      <c r="G6" s="255">
        <v>10756.031199999999</v>
      </c>
      <c r="H6" s="256">
        <v>11341.158200000002</v>
      </c>
      <c r="I6" s="257">
        <v>12007.692200000001</v>
      </c>
    </row>
    <row r="7" spans="1:9" ht="13.5" thickBot="1">
      <c r="B7" s="258" t="s">
        <v>1339</v>
      </c>
      <c r="C7" s="259">
        <v>0.61376615105777155</v>
      </c>
      <c r="D7" s="259">
        <v>0.58969124596469913</v>
      </c>
      <c r="E7" s="259">
        <v>0.57143790112518789</v>
      </c>
      <c r="F7" s="259">
        <v>0.86423069367637173</v>
      </c>
      <c r="G7" s="259">
        <v>0.89163742849686045</v>
      </c>
      <c r="H7" s="259">
        <v>0.87136417866034166</v>
      </c>
      <c r="I7" s="260">
        <v>0.73383868050848267</v>
      </c>
    </row>
    <row r="8" spans="1:9" ht="25.5">
      <c r="B8" s="261" t="s">
        <v>1340</v>
      </c>
      <c r="C8" s="262">
        <v>8.1320374345137925</v>
      </c>
      <c r="D8" s="262">
        <v>8.3982596963924596</v>
      </c>
      <c r="E8" s="262">
        <v>8.3417910156757191</v>
      </c>
      <c r="F8" s="262">
        <v>8.8366232004480505</v>
      </c>
      <c r="G8" s="262">
        <v>8.9724213260913412</v>
      </c>
      <c r="H8" s="262">
        <v>8.435880342074709</v>
      </c>
      <c r="I8" s="263">
        <v>8.76292520948763</v>
      </c>
    </row>
    <row r="9" spans="1:9" ht="25.5">
      <c r="B9" s="264" t="s">
        <v>1341</v>
      </c>
      <c r="C9" s="265">
        <v>12.547182396105169</v>
      </c>
      <c r="D9" s="265">
        <v>10.158412923076732</v>
      </c>
      <c r="E9" s="265">
        <v>11.21151503059569</v>
      </c>
      <c r="F9" s="265">
        <v>10.368531913987685</v>
      </c>
      <c r="G9" s="265">
        <v>10.741055507925337</v>
      </c>
      <c r="H9" s="265">
        <v>11.198030457286858</v>
      </c>
      <c r="I9" s="266">
        <v>12.124389976622552</v>
      </c>
    </row>
    <row r="10" spans="1:9" ht="13.5" thickBot="1">
      <c r="B10" s="267" t="s">
        <v>1241</v>
      </c>
      <c r="C10" s="268">
        <v>0.64811661915730956</v>
      </c>
      <c r="D10" s="268">
        <v>0.82672950587726601</v>
      </c>
      <c r="E10" s="268">
        <v>0.74403780335765235</v>
      </c>
      <c r="F10" s="268">
        <v>0.85225403883137885</v>
      </c>
      <c r="G10" s="268">
        <v>0.83533888447657678</v>
      </c>
      <c r="H10" s="268">
        <v>0.7533360776479453</v>
      </c>
      <c r="I10" s="269">
        <v>0.72275184371203194</v>
      </c>
    </row>
    <row r="12" spans="1:9">
      <c r="B12" s="188" t="s">
        <v>1253</v>
      </c>
    </row>
    <row r="31" spans="2:2">
      <c r="B31" s="200" t="s">
        <v>1335</v>
      </c>
    </row>
    <row r="33" spans="2:9">
      <c r="B33" s="1104" t="s">
        <v>1242</v>
      </c>
      <c r="C33" s="1104"/>
      <c r="D33" s="1104"/>
      <c r="E33" s="1104"/>
      <c r="F33" s="1104"/>
      <c r="G33" s="1104"/>
      <c r="H33" s="1104"/>
      <c r="I33" s="1104"/>
    </row>
    <row r="34" spans="2:9">
      <c r="B34" s="1104"/>
      <c r="C34" s="1104"/>
      <c r="D34" s="1104"/>
      <c r="E34" s="1104"/>
      <c r="F34" s="1104"/>
      <c r="G34" s="1104"/>
      <c r="H34" s="1104"/>
      <c r="I34" s="1104"/>
    </row>
    <row r="35" spans="2:9">
      <c r="B35" s="1104"/>
      <c r="C35" s="1104"/>
      <c r="D35" s="1104"/>
      <c r="E35" s="1104"/>
      <c r="F35" s="1104"/>
      <c r="G35" s="1104"/>
      <c r="H35" s="1104"/>
      <c r="I35" s="1104"/>
    </row>
    <row r="37" spans="2:9">
      <c r="B37" s="556" t="s">
        <v>737</v>
      </c>
    </row>
  </sheetData>
  <mergeCells count="1">
    <mergeCell ref="B33:I35"/>
  </mergeCells>
  <phoneticPr fontId="49" type="noConversion"/>
  <hyperlinks>
    <hyperlink ref="B37" location="Contents!B61" display="to contents"/>
  </hyperlinks>
  <pageMargins left="0.75" right="0.75" top="1" bottom="1" header="0.5" footer="0.5"/>
  <pageSetup paperSize="9" orientation="portrait" verticalDpi="0"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2"/>
  <sheetViews>
    <sheetView topLeftCell="A19" workbookViewId="0">
      <selection activeCell="B22" sqref="B22"/>
    </sheetView>
  </sheetViews>
  <sheetFormatPr defaultColWidth="10.6640625" defaultRowHeight="12.75"/>
  <cols>
    <col min="1" max="1" width="10.6640625" style="187" customWidth="1"/>
    <col min="2" max="2" width="31" style="187" customWidth="1"/>
    <col min="3" max="3" width="12.1640625" style="187" customWidth="1"/>
    <col min="4" max="4" width="12.33203125" style="187" customWidth="1"/>
    <col min="5" max="5" width="12.6640625" style="187" customWidth="1"/>
    <col min="6" max="16384" width="10.6640625" style="187"/>
  </cols>
  <sheetData>
    <row r="2" spans="1:9">
      <c r="A2" s="187" t="s">
        <v>1303</v>
      </c>
      <c r="B2" s="188" t="s">
        <v>1257</v>
      </c>
    </row>
    <row r="3" spans="1:9" ht="13.5" thickBot="1"/>
    <row r="4" spans="1:9" ht="13.5" thickBot="1">
      <c r="B4" s="959" t="s">
        <v>2137</v>
      </c>
      <c r="C4" s="960">
        <v>39203</v>
      </c>
      <c r="D4" s="961">
        <v>39302</v>
      </c>
      <c r="E4" s="961">
        <v>39394</v>
      </c>
    </row>
    <row r="5" spans="1:9" ht="13.5" customHeight="1" thickBot="1">
      <c r="B5" s="962" t="s">
        <v>2138</v>
      </c>
      <c r="C5" s="964" t="s">
        <v>401</v>
      </c>
      <c r="D5" s="965" t="s">
        <v>408</v>
      </c>
      <c r="E5" s="965" t="s">
        <v>413</v>
      </c>
    </row>
    <row r="6" spans="1:9" ht="13.5" thickBot="1">
      <c r="B6" s="962" t="s">
        <v>398</v>
      </c>
      <c r="C6" s="964" t="s">
        <v>402</v>
      </c>
      <c r="D6" s="965" t="s">
        <v>409</v>
      </c>
      <c r="E6" s="965" t="s">
        <v>414</v>
      </c>
    </row>
    <row r="7" spans="1:9" ht="16.5" customHeight="1" thickBot="1">
      <c r="B7" s="962" t="s">
        <v>2139</v>
      </c>
      <c r="C7" s="964" t="s">
        <v>403</v>
      </c>
      <c r="D7" s="965" t="s">
        <v>401</v>
      </c>
      <c r="E7" s="965" t="s">
        <v>415</v>
      </c>
    </row>
    <row r="8" spans="1:9" ht="13.5" thickBot="1">
      <c r="B8" s="962" t="s">
        <v>399</v>
      </c>
      <c r="C8" s="964" t="s">
        <v>404</v>
      </c>
      <c r="D8" s="965" t="s">
        <v>411</v>
      </c>
      <c r="E8" s="965" t="s">
        <v>416</v>
      </c>
    </row>
    <row r="9" spans="1:9" ht="15" customHeight="1" thickBot="1">
      <c r="B9" s="962" t="s">
        <v>400</v>
      </c>
      <c r="C9" s="964" t="s">
        <v>404</v>
      </c>
      <c r="D9" s="965" t="s">
        <v>410</v>
      </c>
      <c r="E9" s="965" t="s">
        <v>417</v>
      </c>
    </row>
    <row r="10" spans="1:9" ht="13.5" customHeight="1" thickBot="1">
      <c r="B10" s="962" t="s">
        <v>2140</v>
      </c>
      <c r="C10" s="964" t="s">
        <v>405</v>
      </c>
      <c r="D10" s="965" t="s">
        <v>411</v>
      </c>
      <c r="E10" s="965" t="s">
        <v>418</v>
      </c>
    </row>
    <row r="11" spans="1:9" ht="14.25" customHeight="1" thickBot="1">
      <c r="B11" s="962" t="s">
        <v>2141</v>
      </c>
      <c r="C11" s="964" t="s">
        <v>406</v>
      </c>
      <c r="D11" s="965" t="s">
        <v>412</v>
      </c>
      <c r="E11" s="965" t="s">
        <v>419</v>
      </c>
    </row>
    <row r="12" spans="1:9" ht="13.5" customHeight="1" thickBot="1">
      <c r="B12" s="962" t="s">
        <v>1460</v>
      </c>
      <c r="C12" s="964" t="s">
        <v>407</v>
      </c>
      <c r="D12" s="965" t="s">
        <v>405</v>
      </c>
      <c r="E12" s="965" t="s">
        <v>420</v>
      </c>
    </row>
    <row r="14" spans="1:9">
      <c r="B14" s="246" t="s">
        <v>1723</v>
      </c>
    </row>
    <row r="16" spans="1:9">
      <c r="B16" s="1100" t="s">
        <v>1256</v>
      </c>
      <c r="C16" s="1100"/>
      <c r="D16" s="1100"/>
      <c r="E16" s="1100"/>
      <c r="F16" s="1100"/>
      <c r="G16" s="1100"/>
      <c r="H16" s="1100"/>
      <c r="I16" s="1100"/>
    </row>
    <row r="17" spans="2:9">
      <c r="B17" s="1100"/>
      <c r="C17" s="1100"/>
      <c r="D17" s="1100"/>
      <c r="E17" s="1100"/>
      <c r="F17" s="1100"/>
      <c r="G17" s="1100"/>
      <c r="H17" s="1100"/>
      <c r="I17" s="1100"/>
    </row>
    <row r="18" spans="2:9">
      <c r="B18" s="1100"/>
      <c r="C18" s="1100"/>
      <c r="D18" s="1100"/>
      <c r="E18" s="1100"/>
      <c r="F18" s="1100"/>
      <c r="G18" s="1100"/>
      <c r="H18" s="1100"/>
      <c r="I18" s="1100"/>
    </row>
    <row r="19" spans="2:9">
      <c r="B19" s="1033"/>
      <c r="C19" s="1033"/>
      <c r="D19" s="1033"/>
      <c r="E19" s="1033"/>
      <c r="F19" s="1033"/>
      <c r="G19" s="1033"/>
      <c r="H19" s="1033"/>
      <c r="I19" s="1033"/>
    </row>
    <row r="20" spans="2:9">
      <c r="B20" s="1033"/>
      <c r="C20" s="1033"/>
      <c r="D20" s="1033"/>
      <c r="E20" s="1033"/>
      <c r="F20" s="1033"/>
      <c r="G20" s="1033"/>
      <c r="H20" s="1033"/>
      <c r="I20" s="1033"/>
    </row>
    <row r="22" spans="2:9">
      <c r="B22" s="556" t="s">
        <v>737</v>
      </c>
    </row>
  </sheetData>
  <mergeCells count="1">
    <mergeCell ref="B16:I18"/>
  </mergeCells>
  <phoneticPr fontId="49" type="noConversion"/>
  <hyperlinks>
    <hyperlink ref="B22" location="Contents!B62" display="to contents"/>
  </hyperlinks>
  <pageMargins left="0.75" right="0.75" top="1" bottom="1" header="0.5" footer="0.5"/>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82"/>
  <sheetViews>
    <sheetView topLeftCell="A16" workbookViewId="0">
      <selection activeCell="G21" sqref="G21"/>
    </sheetView>
  </sheetViews>
  <sheetFormatPr defaultColWidth="10.6640625" defaultRowHeight="12.75"/>
  <cols>
    <col min="1" max="1" width="10.6640625" style="187" customWidth="1"/>
    <col min="2" max="2" width="18.6640625" style="279" customWidth="1"/>
    <col min="3" max="3" width="18.5" style="279" customWidth="1"/>
    <col min="4" max="4" width="15.1640625" style="279" customWidth="1"/>
    <col min="5" max="5" width="19.5" style="279" customWidth="1"/>
    <col min="6" max="6" width="11.6640625" style="187" customWidth="1"/>
    <col min="7" max="7" width="16" style="187" customWidth="1"/>
    <col min="8" max="8" width="12.33203125" style="187" customWidth="1"/>
    <col min="9" max="16384" width="10.6640625" style="187"/>
  </cols>
  <sheetData>
    <row r="2" spans="1:7">
      <c r="A2" s="187" t="s">
        <v>1303</v>
      </c>
      <c r="B2" s="187"/>
      <c r="C2" s="558" t="s">
        <v>2331</v>
      </c>
      <c r="G2" s="1075" t="s">
        <v>2331</v>
      </c>
    </row>
    <row r="3" spans="1:7" ht="13.5" thickBot="1"/>
    <row r="4" spans="1:7" ht="27" customHeight="1" thickBot="1">
      <c r="B4" s="280"/>
      <c r="C4" s="281" t="s">
        <v>421</v>
      </c>
      <c r="D4" s="281" t="s">
        <v>422</v>
      </c>
      <c r="E4" s="281" t="s">
        <v>423</v>
      </c>
    </row>
    <row r="5" spans="1:7">
      <c r="B5" s="282" t="s">
        <v>1344</v>
      </c>
      <c r="C5" s="283" t="s">
        <v>1345</v>
      </c>
      <c r="D5" s="283" t="s">
        <v>1345</v>
      </c>
      <c r="E5" s="283" t="s">
        <v>1345</v>
      </c>
    </row>
    <row r="6" spans="1:7">
      <c r="B6" s="284" t="s">
        <v>392</v>
      </c>
      <c r="C6" s="285">
        <v>21.19</v>
      </c>
      <c r="D6" s="285">
        <v>12.8</v>
      </c>
      <c r="E6" s="286">
        <v>16.250869999999999</v>
      </c>
    </row>
    <row r="7" spans="1:7">
      <c r="B7" s="284" t="s">
        <v>393</v>
      </c>
      <c r="C7" s="285">
        <v>20.5</v>
      </c>
      <c r="D7" s="285">
        <v>12.3</v>
      </c>
      <c r="E7" s="286">
        <v>16.190660000000001</v>
      </c>
    </row>
    <row r="8" spans="1:7">
      <c r="B8" s="284" t="s">
        <v>394</v>
      </c>
      <c r="C8" s="285">
        <v>20.8</v>
      </c>
      <c r="D8" s="285">
        <v>12.94</v>
      </c>
      <c r="E8" s="286">
        <v>16.19848</v>
      </c>
    </row>
    <row r="9" spans="1:7">
      <c r="B9" s="284" t="s">
        <v>395</v>
      </c>
      <c r="C9" s="285">
        <v>20.9</v>
      </c>
      <c r="D9" s="285">
        <v>12.95</v>
      </c>
      <c r="E9" s="286">
        <v>16.193090000000002</v>
      </c>
    </row>
    <row r="10" spans="1:7">
      <c r="B10" s="284" t="s">
        <v>396</v>
      </c>
      <c r="C10" s="285">
        <v>20.55</v>
      </c>
      <c r="D10" s="285">
        <v>13.05</v>
      </c>
      <c r="E10" s="286">
        <v>16.059650000000001</v>
      </c>
    </row>
    <row r="11" spans="1:7">
      <c r="B11" s="284" t="s">
        <v>397</v>
      </c>
      <c r="C11" s="285">
        <v>19.5</v>
      </c>
      <c r="D11" s="285">
        <v>13.05</v>
      </c>
      <c r="E11" s="286">
        <v>16.030100000000001</v>
      </c>
    </row>
    <row r="12" spans="1:7">
      <c r="B12" s="284" t="s">
        <v>465</v>
      </c>
      <c r="C12" s="285">
        <v>20</v>
      </c>
      <c r="D12" s="285">
        <v>13.05</v>
      </c>
      <c r="E12" s="286">
        <v>16.065239999999999</v>
      </c>
    </row>
    <row r="13" spans="1:7">
      <c r="B13" s="284" t="s">
        <v>466</v>
      </c>
      <c r="C13" s="285">
        <v>19.350000000000001</v>
      </c>
      <c r="D13" s="285">
        <v>13</v>
      </c>
      <c r="E13" s="286">
        <v>16.14715</v>
      </c>
    </row>
    <row r="14" spans="1:7">
      <c r="B14" s="284" t="s">
        <v>467</v>
      </c>
      <c r="C14" s="285">
        <v>18.3</v>
      </c>
      <c r="D14" s="285">
        <v>12.9</v>
      </c>
      <c r="E14" s="286">
        <v>16.553619999999999</v>
      </c>
    </row>
    <row r="15" spans="1:7">
      <c r="B15" s="284" t="s">
        <v>468</v>
      </c>
      <c r="C15" s="285">
        <v>17.850000000000001</v>
      </c>
      <c r="D15" s="285">
        <v>12.51</v>
      </c>
      <c r="E15" s="286">
        <v>15.670439999999999</v>
      </c>
    </row>
    <row r="16" spans="1:7">
      <c r="B16" s="284" t="s">
        <v>469</v>
      </c>
      <c r="C16" s="285">
        <v>18.010000000000002</v>
      </c>
      <c r="D16" s="285">
        <v>13</v>
      </c>
      <c r="E16" s="286">
        <v>15.45683</v>
      </c>
    </row>
    <row r="17" spans="2:7">
      <c r="B17" s="284" t="s">
        <v>470</v>
      </c>
      <c r="C17" s="285">
        <v>17.7</v>
      </c>
      <c r="D17" s="285">
        <v>12.7</v>
      </c>
      <c r="E17" s="286">
        <v>15.72406</v>
      </c>
    </row>
    <row r="18" spans="2:7">
      <c r="B18" s="284" t="s">
        <v>471</v>
      </c>
      <c r="C18" s="285">
        <v>17.600000000000001</v>
      </c>
      <c r="D18" s="285">
        <v>12.43</v>
      </c>
      <c r="E18" s="286">
        <v>15.44758</v>
      </c>
    </row>
    <row r="19" spans="2:7">
      <c r="B19" s="284" t="s">
        <v>472</v>
      </c>
      <c r="C19" s="285">
        <v>17.52</v>
      </c>
      <c r="D19" s="285">
        <v>12.1</v>
      </c>
      <c r="E19" s="286">
        <v>15.350709999999999</v>
      </c>
      <c r="G19" s="246" t="s">
        <v>1723</v>
      </c>
    </row>
    <row r="20" spans="2:7">
      <c r="B20" s="284" t="s">
        <v>473</v>
      </c>
      <c r="C20" s="285">
        <v>16.5</v>
      </c>
      <c r="D20" s="285">
        <v>11</v>
      </c>
      <c r="E20" s="286">
        <v>15.253690000000001</v>
      </c>
    </row>
    <row r="21" spans="2:7">
      <c r="B21" s="284" t="s">
        <v>474</v>
      </c>
      <c r="C21" s="285">
        <v>16.100000000000001</v>
      </c>
      <c r="D21" s="285">
        <v>9.9</v>
      </c>
      <c r="E21" s="286">
        <v>15.54654</v>
      </c>
      <c r="G21" s="921" t="s">
        <v>737</v>
      </c>
    </row>
    <row r="22" spans="2:7">
      <c r="B22" s="284" t="s">
        <v>475</v>
      </c>
      <c r="C22" s="285">
        <v>16.71</v>
      </c>
      <c r="D22" s="285">
        <v>10.1</v>
      </c>
      <c r="E22" s="286">
        <v>15.257429999999999</v>
      </c>
    </row>
    <row r="23" spans="2:7">
      <c r="B23" s="284" t="s">
        <v>476</v>
      </c>
      <c r="C23" s="285">
        <v>16.2</v>
      </c>
      <c r="D23" s="285">
        <v>9.5</v>
      </c>
      <c r="E23" s="286">
        <v>15.20852</v>
      </c>
    </row>
    <row r="24" spans="2:7">
      <c r="B24" s="284" t="s">
        <v>477</v>
      </c>
      <c r="C24" s="285">
        <v>15.8</v>
      </c>
      <c r="D24" s="285">
        <v>9.2799999999999994</v>
      </c>
      <c r="E24" s="286">
        <v>14.8</v>
      </c>
    </row>
    <row r="25" spans="2:7">
      <c r="B25" s="284" t="s">
        <v>478</v>
      </c>
      <c r="C25" s="285">
        <v>16.2</v>
      </c>
      <c r="D25" s="285">
        <v>9.75</v>
      </c>
      <c r="E25" s="286">
        <v>15.081390000000001</v>
      </c>
    </row>
    <row r="26" spans="2:7">
      <c r="B26" s="284" t="s">
        <v>479</v>
      </c>
      <c r="C26" s="285">
        <v>15.95</v>
      </c>
      <c r="D26" s="285">
        <v>9.6999999999999993</v>
      </c>
      <c r="E26" s="286">
        <v>14.36552</v>
      </c>
    </row>
    <row r="27" spans="2:7">
      <c r="B27" s="284" t="s">
        <v>480</v>
      </c>
      <c r="C27" s="285">
        <v>15.4</v>
      </c>
      <c r="D27" s="285">
        <v>9.4499999999999993</v>
      </c>
      <c r="E27" s="286">
        <v>13.79805</v>
      </c>
    </row>
    <row r="28" spans="2:7">
      <c r="B28" s="284" t="s">
        <v>481</v>
      </c>
      <c r="C28" s="285">
        <v>13.8</v>
      </c>
      <c r="D28" s="285">
        <v>8.25</v>
      </c>
      <c r="E28" s="286">
        <v>12.789260000000001</v>
      </c>
    </row>
    <row r="29" spans="2:7">
      <c r="B29" s="284" t="s">
        <v>482</v>
      </c>
      <c r="C29" s="285">
        <v>13.55</v>
      </c>
      <c r="D29" s="285">
        <v>8.5</v>
      </c>
      <c r="E29" s="286">
        <v>11.77176</v>
      </c>
    </row>
    <row r="30" spans="2:7">
      <c r="B30" s="284" t="s">
        <v>483</v>
      </c>
      <c r="C30" s="285">
        <v>14.35</v>
      </c>
      <c r="D30" s="285">
        <v>9.1</v>
      </c>
      <c r="E30" s="286">
        <v>13.06484</v>
      </c>
    </row>
    <row r="31" spans="2:7">
      <c r="B31" s="284" t="s">
        <v>486</v>
      </c>
      <c r="C31" s="285">
        <v>14.3</v>
      </c>
      <c r="D31" s="285">
        <v>8.9499999999999993</v>
      </c>
      <c r="E31" s="286">
        <v>13.98545</v>
      </c>
    </row>
    <row r="32" spans="2:7">
      <c r="B32" s="284" t="s">
        <v>487</v>
      </c>
      <c r="C32" s="285">
        <v>16</v>
      </c>
      <c r="D32" s="285">
        <v>9.4</v>
      </c>
      <c r="E32" s="286">
        <v>14.508929999999999</v>
      </c>
    </row>
    <row r="33" spans="2:5">
      <c r="B33" s="284" t="s">
        <v>488</v>
      </c>
      <c r="C33" s="285">
        <v>16.010000000000002</v>
      </c>
      <c r="D33" s="285">
        <v>8.8000000000000007</v>
      </c>
      <c r="E33" s="286">
        <v>13.892759999999999</v>
      </c>
    </row>
    <row r="34" spans="2:5">
      <c r="B34" s="284" t="s">
        <v>489</v>
      </c>
      <c r="C34" s="285">
        <v>15.67</v>
      </c>
      <c r="D34" s="285">
        <v>8.58</v>
      </c>
      <c r="E34" s="286">
        <v>13.86806</v>
      </c>
    </row>
    <row r="35" spans="2:5">
      <c r="B35" s="284" t="s">
        <v>491</v>
      </c>
      <c r="C35" s="285">
        <v>15.4</v>
      </c>
      <c r="D35" s="285">
        <v>8.8000000000000007</v>
      </c>
      <c r="E35" s="286">
        <v>13.075519999999999</v>
      </c>
    </row>
    <row r="36" spans="2:5">
      <c r="B36" s="284" t="s">
        <v>492</v>
      </c>
      <c r="C36" s="285">
        <v>15.75</v>
      </c>
      <c r="D36" s="285">
        <v>8.8000000000000007</v>
      </c>
      <c r="E36" s="286">
        <v>13.648770000000001</v>
      </c>
    </row>
    <row r="37" spans="2:5">
      <c r="B37" s="284" t="s">
        <v>1346</v>
      </c>
      <c r="C37" s="285">
        <v>16.170000000000002</v>
      </c>
      <c r="D37" s="285">
        <v>8.57</v>
      </c>
      <c r="E37" s="286">
        <v>13.23237</v>
      </c>
    </row>
    <row r="38" spans="2:5">
      <c r="B38" s="284" t="s">
        <v>495</v>
      </c>
      <c r="C38" s="285">
        <v>15.9</v>
      </c>
      <c r="D38" s="285">
        <v>8.5500000000000007</v>
      </c>
      <c r="E38" s="286">
        <v>14.223369999999999</v>
      </c>
    </row>
    <row r="39" spans="2:5">
      <c r="B39" s="284" t="s">
        <v>496</v>
      </c>
      <c r="C39" s="285">
        <v>15.5</v>
      </c>
      <c r="D39" s="285">
        <v>8.75</v>
      </c>
      <c r="E39" s="286">
        <v>13.395580000000001</v>
      </c>
    </row>
    <row r="40" spans="2:5">
      <c r="B40" s="284" t="s">
        <v>497</v>
      </c>
      <c r="C40" s="285">
        <v>15.4</v>
      </c>
      <c r="D40" s="285">
        <v>8.75</v>
      </c>
      <c r="E40" s="286">
        <v>13.65662</v>
      </c>
    </row>
    <row r="41" spans="2:5">
      <c r="B41" s="284" t="s">
        <v>498</v>
      </c>
      <c r="C41" s="285">
        <v>14.9</v>
      </c>
      <c r="D41" s="285">
        <v>8.85</v>
      </c>
      <c r="E41" s="286">
        <v>13.058109999999999</v>
      </c>
    </row>
    <row r="42" spans="2:5">
      <c r="B42" s="284" t="s">
        <v>499</v>
      </c>
      <c r="C42" s="285">
        <v>14.35</v>
      </c>
      <c r="D42" s="285">
        <v>8.93</v>
      </c>
      <c r="E42" s="286">
        <v>13.08267</v>
      </c>
    </row>
    <row r="43" spans="2:5">
      <c r="B43" s="284" t="s">
        <v>500</v>
      </c>
      <c r="C43" s="285">
        <v>14.22</v>
      </c>
      <c r="D43" s="285">
        <v>8.93</v>
      </c>
      <c r="E43" s="286">
        <v>12.681609999999999</v>
      </c>
    </row>
    <row r="44" spans="2:5">
      <c r="B44" s="284" t="s">
        <v>501</v>
      </c>
      <c r="C44" s="285">
        <v>14.3</v>
      </c>
      <c r="D44" s="285">
        <v>9.0500000000000007</v>
      </c>
      <c r="E44" s="286">
        <v>12.46264</v>
      </c>
    </row>
    <row r="45" spans="2:5">
      <c r="B45" s="284" t="s">
        <v>502</v>
      </c>
      <c r="C45" s="285">
        <v>14.4</v>
      </c>
      <c r="D45" s="285">
        <v>9.1999999999999993</v>
      </c>
      <c r="E45" s="286">
        <v>12.439439999999999</v>
      </c>
    </row>
    <row r="46" spans="2:5">
      <c r="B46" s="284" t="s">
        <v>503</v>
      </c>
      <c r="C46" s="285">
        <v>13.98</v>
      </c>
      <c r="D46" s="285">
        <v>9.0500000000000007</v>
      </c>
      <c r="E46" s="286">
        <v>13.13252</v>
      </c>
    </row>
    <row r="47" spans="2:5">
      <c r="B47" s="284" t="s">
        <v>504</v>
      </c>
      <c r="C47" s="285">
        <v>13.4</v>
      </c>
      <c r="D47" s="285">
        <v>8.85</v>
      </c>
      <c r="E47" s="286">
        <v>12.474299999999999</v>
      </c>
    </row>
    <row r="48" spans="2:5">
      <c r="B48" s="284" t="s">
        <v>505</v>
      </c>
      <c r="C48" s="285">
        <v>14.01</v>
      </c>
      <c r="D48" s="285">
        <v>8.7799999999999994</v>
      </c>
      <c r="E48" s="286">
        <v>11.90996</v>
      </c>
    </row>
    <row r="49" spans="2:5">
      <c r="B49" s="284" t="s">
        <v>506</v>
      </c>
      <c r="C49" s="285">
        <v>15.1</v>
      </c>
      <c r="D49" s="285">
        <v>8.9</v>
      </c>
      <c r="E49" s="286">
        <v>12.81629</v>
      </c>
    </row>
    <row r="50" spans="2:5">
      <c r="B50" s="284" t="s">
        <v>507</v>
      </c>
      <c r="C50" s="285">
        <v>15.05</v>
      </c>
      <c r="D50" s="285">
        <v>8.6</v>
      </c>
      <c r="E50" s="286">
        <v>13.16028</v>
      </c>
    </row>
    <row r="51" spans="2:5">
      <c r="B51" s="284" t="s">
        <v>508</v>
      </c>
      <c r="C51" s="285">
        <v>15.6</v>
      </c>
      <c r="D51" s="285">
        <v>8.6999999999999993</v>
      </c>
      <c r="E51" s="286">
        <v>12.728389999999999</v>
      </c>
    </row>
    <row r="52" spans="2:5">
      <c r="B52" s="284" t="s">
        <v>509</v>
      </c>
      <c r="C52" s="285">
        <v>15.5</v>
      </c>
      <c r="D52" s="285">
        <v>8.75</v>
      </c>
      <c r="E52" s="286">
        <v>12.77929</v>
      </c>
    </row>
    <row r="53" spans="2:5">
      <c r="B53" s="284" t="s">
        <v>510</v>
      </c>
      <c r="C53" s="285">
        <v>15.29</v>
      </c>
      <c r="D53" s="285">
        <v>8.58</v>
      </c>
      <c r="E53" s="286">
        <v>12.858029999999999</v>
      </c>
    </row>
    <row r="54" spans="2:5">
      <c r="B54" s="284" t="s">
        <v>511</v>
      </c>
      <c r="C54" s="285">
        <v>15.05</v>
      </c>
      <c r="D54" s="285">
        <v>8.6</v>
      </c>
      <c r="E54" s="286">
        <v>12.365019999999999</v>
      </c>
    </row>
    <row r="55" spans="2:5">
      <c r="B55" s="284" t="s">
        <v>512</v>
      </c>
      <c r="C55" s="285">
        <v>14.8</v>
      </c>
      <c r="D55" s="285">
        <v>8.6</v>
      </c>
      <c r="E55" s="286">
        <v>12.143979999999999</v>
      </c>
    </row>
    <row r="56" spans="2:5">
      <c r="B56" s="284" t="s">
        <v>513</v>
      </c>
      <c r="C56" s="285">
        <v>13.71</v>
      </c>
      <c r="D56" s="285">
        <v>8.25</v>
      </c>
      <c r="E56" s="286">
        <v>12.245570000000001</v>
      </c>
    </row>
    <row r="57" spans="2:5">
      <c r="B57" s="284" t="s">
        <v>1347</v>
      </c>
      <c r="C57" s="285">
        <v>13.58</v>
      </c>
      <c r="D57" s="285">
        <v>8</v>
      </c>
      <c r="E57" s="286">
        <v>12.395670000000001</v>
      </c>
    </row>
    <row r="58" spans="2:5">
      <c r="B58" s="284" t="s">
        <v>1348</v>
      </c>
      <c r="C58" s="285">
        <v>13.6</v>
      </c>
      <c r="D58" s="285">
        <v>7.5</v>
      </c>
      <c r="E58" s="286">
        <v>11.48903</v>
      </c>
    </row>
    <row r="59" spans="2:5">
      <c r="B59" s="284" t="s">
        <v>1349</v>
      </c>
      <c r="C59" s="285">
        <v>12.05</v>
      </c>
      <c r="D59" s="285">
        <v>6.65</v>
      </c>
      <c r="E59" s="286">
        <v>11.611090000000001</v>
      </c>
    </row>
    <row r="60" spans="2:5">
      <c r="B60" s="284" t="s">
        <v>1350</v>
      </c>
      <c r="C60" s="285">
        <v>12.25</v>
      </c>
      <c r="D60" s="285">
        <v>6.55</v>
      </c>
      <c r="E60" s="286">
        <v>10.7407</v>
      </c>
    </row>
    <row r="61" spans="2:5">
      <c r="B61" s="284" t="s">
        <v>1351</v>
      </c>
      <c r="C61" s="285">
        <v>12.2</v>
      </c>
      <c r="D61" s="285">
        <v>6.21</v>
      </c>
      <c r="E61" s="286">
        <v>10.74558</v>
      </c>
    </row>
    <row r="62" spans="2:5">
      <c r="B62" s="284" t="s">
        <v>1352</v>
      </c>
      <c r="C62" s="285">
        <v>14.02</v>
      </c>
      <c r="D62" s="285">
        <v>7.1</v>
      </c>
      <c r="E62" s="286">
        <v>8.7262699999999995</v>
      </c>
    </row>
    <row r="63" spans="2:5">
      <c r="B63" s="284" t="s">
        <v>1353</v>
      </c>
      <c r="C63" s="285">
        <v>13.7</v>
      </c>
      <c r="D63" s="285">
        <v>7.3</v>
      </c>
      <c r="E63" s="286">
        <v>8.6802799999999998</v>
      </c>
    </row>
    <row r="64" spans="2:5">
      <c r="B64" s="284" t="s">
        <v>1354</v>
      </c>
      <c r="C64" s="285">
        <v>14.7</v>
      </c>
      <c r="D64" s="285">
        <v>7.5</v>
      </c>
      <c r="E64" s="286">
        <v>9.8412199999999999</v>
      </c>
    </row>
    <row r="65" spans="2:5">
      <c r="B65" s="284" t="s">
        <v>1355</v>
      </c>
      <c r="C65" s="285">
        <v>15.5</v>
      </c>
      <c r="D65" s="285">
        <v>7.95</v>
      </c>
      <c r="E65" s="286">
        <v>11.177350000000001</v>
      </c>
    </row>
    <row r="66" spans="2:5">
      <c r="B66" s="284" t="s">
        <v>1356</v>
      </c>
      <c r="C66" s="285">
        <v>15.3</v>
      </c>
      <c r="D66" s="285">
        <v>7.8</v>
      </c>
      <c r="E66" s="286">
        <v>11.811019999999999</v>
      </c>
    </row>
    <row r="67" spans="2:5">
      <c r="B67" s="284" t="s">
        <v>1357</v>
      </c>
      <c r="C67" s="285">
        <v>14.45</v>
      </c>
      <c r="D67" s="285">
        <v>7.2</v>
      </c>
      <c r="E67" s="286">
        <v>11.375109999999999</v>
      </c>
    </row>
    <row r="68" spans="2:5">
      <c r="B68" s="284" t="s">
        <v>1358</v>
      </c>
      <c r="C68" s="285">
        <v>14.35</v>
      </c>
      <c r="D68" s="285">
        <v>7.3</v>
      </c>
      <c r="E68" s="286">
        <v>11.588990000000001</v>
      </c>
    </row>
    <row r="69" spans="2:5">
      <c r="B69" s="284" t="s">
        <v>1359</v>
      </c>
      <c r="C69" s="285">
        <v>13.9</v>
      </c>
      <c r="D69" s="285">
        <v>7.04</v>
      </c>
      <c r="E69" s="286">
        <v>11.71791</v>
      </c>
    </row>
    <row r="70" spans="2:5">
      <c r="B70" s="284" t="s">
        <v>1360</v>
      </c>
      <c r="C70" s="285">
        <v>13.85</v>
      </c>
      <c r="D70" s="285">
        <v>6.92</v>
      </c>
      <c r="E70" s="286">
        <v>11.19032</v>
      </c>
    </row>
    <row r="71" spans="2:5">
      <c r="B71" s="284" t="s">
        <v>1361</v>
      </c>
      <c r="C71" s="285">
        <v>13.15</v>
      </c>
      <c r="D71" s="285">
        <v>6.88</v>
      </c>
      <c r="E71" s="286">
        <v>11.21874</v>
      </c>
    </row>
    <row r="72" spans="2:5">
      <c r="B72" s="284" t="s">
        <v>1362</v>
      </c>
      <c r="C72" s="285">
        <v>13.15</v>
      </c>
      <c r="D72" s="285">
        <v>6.92</v>
      </c>
      <c r="E72" s="286">
        <v>11.579689999999999</v>
      </c>
    </row>
    <row r="73" spans="2:5">
      <c r="B73" s="284" t="s">
        <v>1363</v>
      </c>
      <c r="C73" s="285">
        <v>12.78</v>
      </c>
      <c r="D73" s="285">
        <v>6.7</v>
      </c>
      <c r="E73" s="286">
        <v>11.26023</v>
      </c>
    </row>
    <row r="74" spans="2:5">
      <c r="B74" s="284" t="s">
        <v>1364</v>
      </c>
      <c r="C74" s="285">
        <v>12.9</v>
      </c>
      <c r="D74" s="285">
        <v>6.9</v>
      </c>
      <c r="E74" s="286">
        <v>12.58487</v>
      </c>
    </row>
    <row r="75" spans="2:5">
      <c r="B75" s="284" t="s">
        <v>1365</v>
      </c>
      <c r="C75" s="285">
        <v>12.7</v>
      </c>
      <c r="D75" s="285">
        <v>6.95</v>
      </c>
      <c r="E75" s="286">
        <v>12.809799999999999</v>
      </c>
    </row>
    <row r="76" spans="2:5">
      <c r="B76" s="284" t="s">
        <v>1366</v>
      </c>
      <c r="C76" s="285">
        <v>12.23</v>
      </c>
      <c r="D76" s="285">
        <v>7</v>
      </c>
      <c r="E76" s="286">
        <v>12.33986</v>
      </c>
    </row>
    <row r="77" spans="2:5">
      <c r="B77" s="284" t="s">
        <v>1367</v>
      </c>
      <c r="C77" s="285">
        <v>11.79</v>
      </c>
      <c r="D77" s="285">
        <v>6.7</v>
      </c>
      <c r="E77" s="286">
        <v>11.98001</v>
      </c>
    </row>
    <row r="78" spans="2:5">
      <c r="B78" s="284" t="s">
        <v>1368</v>
      </c>
      <c r="C78" s="285">
        <v>11.65</v>
      </c>
      <c r="D78" s="285">
        <v>6.74</v>
      </c>
      <c r="E78" s="286">
        <v>12.34252</v>
      </c>
    </row>
    <row r="79" spans="2:5">
      <c r="B79" s="284" t="s">
        <v>1369</v>
      </c>
      <c r="C79" s="285">
        <v>11.65</v>
      </c>
      <c r="D79" s="285">
        <v>6.5</v>
      </c>
      <c r="E79" s="286">
        <v>11.56977</v>
      </c>
    </row>
    <row r="80" spans="2:5">
      <c r="B80" s="284" t="s">
        <v>1370</v>
      </c>
      <c r="C80" s="285">
        <v>11.88</v>
      </c>
      <c r="D80" s="285">
        <v>7.1</v>
      </c>
      <c r="E80" s="286">
        <v>11.583169999999999</v>
      </c>
    </row>
    <row r="81" spans="2:5">
      <c r="B81" s="284" t="s">
        <v>1371</v>
      </c>
      <c r="C81" s="285">
        <v>11.89</v>
      </c>
      <c r="D81" s="285">
        <v>7</v>
      </c>
      <c r="E81" s="286">
        <v>11.60045</v>
      </c>
    </row>
    <row r="82" spans="2:5" ht="13.5" thickBot="1">
      <c r="B82" s="287" t="s">
        <v>1372</v>
      </c>
      <c r="C82" s="288">
        <v>11.55</v>
      </c>
      <c r="D82" s="288">
        <v>6.93</v>
      </c>
      <c r="E82" s="289">
        <v>10.77051</v>
      </c>
    </row>
  </sheetData>
  <phoneticPr fontId="49" type="noConversion"/>
  <hyperlinks>
    <hyperlink ref="G21" location="Contents!B64" display="to content"/>
  </hyperlinks>
  <pageMargins left="0.75" right="0.75" top="1" bottom="1" header="0.5" footer="0.5"/>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3"/>
  <sheetViews>
    <sheetView topLeftCell="A31" workbookViewId="0">
      <selection activeCell="B33" sqref="B33"/>
    </sheetView>
  </sheetViews>
  <sheetFormatPr defaultColWidth="10.6640625" defaultRowHeight="12.75"/>
  <cols>
    <col min="1" max="2" width="10.6640625" style="187" customWidth="1"/>
    <col min="3" max="3" width="11.5" style="187" customWidth="1"/>
    <col min="4" max="16384" width="10.6640625" style="187"/>
  </cols>
  <sheetData>
    <row r="2" spans="1:6">
      <c r="A2" s="187" t="s">
        <v>1303</v>
      </c>
      <c r="B2" s="188" t="s">
        <v>1254</v>
      </c>
    </row>
    <row r="3" spans="1:6" ht="13.5" thickBot="1"/>
    <row r="4" spans="1:6" s="215" customFormat="1" ht="27" customHeight="1" thickBot="1">
      <c r="B4" s="291" t="s">
        <v>1344</v>
      </c>
      <c r="C4" s="245" t="s">
        <v>424</v>
      </c>
      <c r="D4" s="292"/>
      <c r="E4" s="292"/>
      <c r="F4" s="292"/>
    </row>
    <row r="5" spans="1:6" ht="15" customHeight="1">
      <c r="B5" s="293" t="s">
        <v>1314</v>
      </c>
      <c r="C5" s="294">
        <v>284.89880253240818</v>
      </c>
    </row>
    <row r="6" spans="1:6" ht="12" customHeight="1">
      <c r="B6" s="295" t="s">
        <v>425</v>
      </c>
      <c r="C6" s="296">
        <v>161.93686741026249</v>
      </c>
    </row>
    <row r="7" spans="1:6" ht="12.75" customHeight="1">
      <c r="B7" s="295" t="s">
        <v>426</v>
      </c>
      <c r="C7" s="296">
        <v>118.92381535486398</v>
      </c>
    </row>
    <row r="8" spans="1:6" ht="12" customHeight="1">
      <c r="B8" s="295" t="s">
        <v>427</v>
      </c>
      <c r="C8" s="296">
        <v>87.652876123759398</v>
      </c>
    </row>
    <row r="9" spans="1:6" ht="11.25" customHeight="1">
      <c r="B9" s="295" t="s">
        <v>428</v>
      </c>
      <c r="C9" s="296">
        <v>39.326275705255398</v>
      </c>
    </row>
    <row r="10" spans="1:6" ht="12.75" customHeight="1">
      <c r="B10" s="295" t="s">
        <v>429</v>
      </c>
      <c r="C10" s="296">
        <v>56.776403728372586</v>
      </c>
    </row>
    <row r="11" spans="1:6" ht="13.5" customHeight="1">
      <c r="B11" s="295" t="s">
        <v>430</v>
      </c>
      <c r="C11" s="296">
        <v>68.206596996845576</v>
      </c>
    </row>
    <row r="12" spans="1:6" ht="12.75" customHeight="1">
      <c r="B12" s="295" t="s">
        <v>431</v>
      </c>
      <c r="C12" s="296">
        <v>77.82543959327009</v>
      </c>
    </row>
    <row r="13" spans="1:6" ht="11.25" customHeight="1">
      <c r="B13" s="295" t="s">
        <v>432</v>
      </c>
      <c r="C13" s="296">
        <v>29.711300139138046</v>
      </c>
    </row>
    <row r="14" spans="1:6" ht="14.25" customHeight="1" thickBot="1">
      <c r="B14" s="297" t="s">
        <v>1315</v>
      </c>
      <c r="C14" s="298">
        <v>13.834678207849855</v>
      </c>
    </row>
    <row r="16" spans="1:6">
      <c r="B16" s="188" t="s">
        <v>1254</v>
      </c>
    </row>
    <row r="31" spans="2:2">
      <c r="B31" s="200" t="s">
        <v>1335</v>
      </c>
    </row>
    <row r="33" spans="2:2">
      <c r="B33" s="556" t="s">
        <v>737</v>
      </c>
    </row>
  </sheetData>
  <phoneticPr fontId="49" type="noConversion"/>
  <hyperlinks>
    <hyperlink ref="B33" location="Contents!B65" display="to contents"/>
  </hyperlinks>
  <pageMargins left="0.75" right="0.75" top="1" bottom="1" header="0.5" footer="0.5"/>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L84"/>
  <sheetViews>
    <sheetView topLeftCell="E13" workbookViewId="0">
      <selection activeCell="J23" sqref="J23"/>
    </sheetView>
  </sheetViews>
  <sheetFormatPr defaultRowHeight="12.75"/>
  <cols>
    <col min="1" max="1" width="10.33203125" style="1" bestFit="1" customWidth="1"/>
    <col min="2" max="2" width="12" style="31" customWidth="1"/>
    <col min="3" max="3" width="14" style="1" customWidth="1"/>
    <col min="4" max="4" width="12.83203125" style="1" customWidth="1"/>
    <col min="5" max="5" width="15.5" style="1" customWidth="1"/>
    <col min="6" max="6" width="14.1640625" style="1" customWidth="1"/>
    <col min="7" max="7" width="12.83203125" style="1" customWidth="1"/>
    <col min="8" max="8" width="17" customWidth="1"/>
    <col min="9" max="10" width="9.6640625" style="1" customWidth="1"/>
    <col min="11" max="11" width="10.5" style="1" customWidth="1"/>
    <col min="12" max="16384" width="9.33203125" style="1"/>
  </cols>
  <sheetData>
    <row r="1" spans="1:12">
      <c r="B1" s="4"/>
      <c r="G1" s="11"/>
      <c r="H1" s="27"/>
      <c r="I1" s="15"/>
      <c r="J1" s="15"/>
      <c r="K1" s="15"/>
      <c r="L1" s="15"/>
    </row>
    <row r="2" spans="1:12">
      <c r="A2" s="1" t="s">
        <v>1303</v>
      </c>
      <c r="B2" s="42" t="s">
        <v>2111</v>
      </c>
      <c r="G2" s="11"/>
      <c r="H2" s="27"/>
      <c r="I2" s="15"/>
      <c r="J2" s="15"/>
      <c r="K2" s="15"/>
      <c r="L2" s="15"/>
    </row>
    <row r="3" spans="1:12" ht="13.5" thickBot="1">
      <c r="B3" s="4"/>
      <c r="G3" s="11"/>
      <c r="H3" s="27"/>
      <c r="I3" s="15"/>
      <c r="J3" s="26" t="s">
        <v>2111</v>
      </c>
      <c r="K3" s="15"/>
      <c r="L3" s="15"/>
    </row>
    <row r="4" spans="1:12" ht="25.5">
      <c r="B4" s="594" t="s">
        <v>1304</v>
      </c>
      <c r="C4" s="597" t="s">
        <v>824</v>
      </c>
      <c r="D4" s="597" t="s">
        <v>825</v>
      </c>
      <c r="E4" s="597" t="s">
        <v>826</v>
      </c>
      <c r="F4" s="597" t="s">
        <v>827</v>
      </c>
      <c r="G4" s="597" t="s">
        <v>2120</v>
      </c>
      <c r="H4" s="597" t="s">
        <v>2121</v>
      </c>
      <c r="L4" s="15"/>
    </row>
    <row r="5" spans="1:12" ht="39" thickBot="1">
      <c r="B5" s="596" t="s">
        <v>823</v>
      </c>
      <c r="C5" s="630" t="s">
        <v>828</v>
      </c>
      <c r="D5" s="630" t="s">
        <v>828</v>
      </c>
      <c r="E5" s="630" t="s">
        <v>829</v>
      </c>
      <c r="F5" s="630" t="s">
        <v>828</v>
      </c>
      <c r="G5" s="630" t="s">
        <v>828</v>
      </c>
      <c r="H5" s="630" t="s">
        <v>830</v>
      </c>
      <c r="L5" s="15"/>
    </row>
    <row r="6" spans="1:12">
      <c r="B6" s="632" t="s">
        <v>725</v>
      </c>
      <c r="C6" s="629">
        <v>1371.363636</v>
      </c>
      <c r="D6" s="629">
        <v>1508.227273</v>
      </c>
      <c r="E6" s="629">
        <v>29.33</v>
      </c>
      <c r="F6" s="629">
        <v>794.19545449999998</v>
      </c>
      <c r="G6" s="629">
        <v>125.3104074</v>
      </c>
      <c r="H6" s="629">
        <v>282.3</v>
      </c>
      <c r="L6" s="15"/>
    </row>
    <row r="7" spans="1:12">
      <c r="B7" s="595" t="s">
        <v>726</v>
      </c>
      <c r="C7" s="592">
        <v>1371.08</v>
      </c>
      <c r="D7" s="592">
        <v>1561.3675000000001</v>
      </c>
      <c r="E7" s="592">
        <v>29.33</v>
      </c>
      <c r="F7" s="592">
        <v>773.47</v>
      </c>
      <c r="G7" s="592">
        <v>123.2846711</v>
      </c>
      <c r="H7" s="592">
        <v>296.85000000000002</v>
      </c>
      <c r="L7" s="15"/>
    </row>
    <row r="8" spans="1:12">
      <c r="B8" s="595" t="s">
        <v>756</v>
      </c>
      <c r="C8" s="592">
        <v>1404.9849999999999</v>
      </c>
      <c r="D8" s="592">
        <v>1607.3924999999999</v>
      </c>
      <c r="E8" s="592">
        <v>29.33</v>
      </c>
      <c r="F8" s="592">
        <v>819.995</v>
      </c>
      <c r="G8" s="592">
        <v>122.5562955</v>
      </c>
      <c r="H8" s="592">
        <v>301.39999999999998</v>
      </c>
      <c r="L8" s="15"/>
    </row>
    <row r="9" spans="1:12">
      <c r="B9" s="595" t="s">
        <v>831</v>
      </c>
      <c r="C9" s="592">
        <v>1370.385714</v>
      </c>
      <c r="D9" s="592">
        <v>1588.5714290000001</v>
      </c>
      <c r="E9" s="592">
        <v>29.33</v>
      </c>
      <c r="F9" s="592">
        <v>807.57619050000005</v>
      </c>
      <c r="G9" s="592">
        <v>123.7217713</v>
      </c>
      <c r="H9" s="592">
        <v>308.2</v>
      </c>
      <c r="L9" s="15"/>
    </row>
    <row r="10" spans="1:12">
      <c r="B10" s="595" t="s">
        <v>757</v>
      </c>
      <c r="C10" s="592">
        <v>1344.427273</v>
      </c>
      <c r="D10" s="592">
        <v>1597.022727</v>
      </c>
      <c r="E10" s="592">
        <v>29.33</v>
      </c>
      <c r="F10" s="592">
        <v>768.25</v>
      </c>
      <c r="G10" s="592">
        <v>121.46406380000001</v>
      </c>
      <c r="H10" s="592">
        <v>326.60000000000002</v>
      </c>
      <c r="L10" s="15"/>
    </row>
    <row r="11" spans="1:12">
      <c r="B11" s="595" t="s">
        <v>758</v>
      </c>
      <c r="C11" s="592">
        <v>1356.9333329999999</v>
      </c>
      <c r="D11" s="592">
        <v>1650.5944440000001</v>
      </c>
      <c r="E11" s="592">
        <v>29.33</v>
      </c>
      <c r="F11" s="592">
        <v>769.42222219999996</v>
      </c>
      <c r="G11" s="592">
        <v>132.0341406</v>
      </c>
      <c r="H11" s="592">
        <v>318.5</v>
      </c>
      <c r="L11" s="15"/>
    </row>
    <row r="12" spans="1:12">
      <c r="B12" s="595" t="s">
        <v>759</v>
      </c>
      <c r="C12" s="592">
        <v>1337.865217</v>
      </c>
      <c r="D12" s="592">
        <v>1588.2847830000001</v>
      </c>
      <c r="E12" s="592">
        <v>29.33</v>
      </c>
      <c r="F12" s="592">
        <v>795.01304349999998</v>
      </c>
      <c r="G12" s="592">
        <v>149.3049887</v>
      </c>
      <c r="H12" s="592">
        <v>304.64999999999998</v>
      </c>
      <c r="L12" s="15"/>
    </row>
    <row r="13" spans="1:12">
      <c r="B13" s="595" t="s">
        <v>760</v>
      </c>
      <c r="C13" s="592">
        <v>1293.357143</v>
      </c>
      <c r="D13" s="592">
        <v>1482.916667</v>
      </c>
      <c r="E13" s="592">
        <v>29.33</v>
      </c>
      <c r="F13" s="592">
        <v>748.80952379999997</v>
      </c>
      <c r="G13" s="592">
        <v>161.2589341</v>
      </c>
      <c r="H13" s="592">
        <v>312.8</v>
      </c>
      <c r="L13" s="15"/>
    </row>
    <row r="14" spans="1:12">
      <c r="B14" s="595" t="s">
        <v>761</v>
      </c>
      <c r="C14" s="592">
        <v>1301.7</v>
      </c>
      <c r="D14" s="592">
        <v>1478.9333329999999</v>
      </c>
      <c r="E14" s="592">
        <v>29.33</v>
      </c>
      <c r="F14" s="592">
        <v>756.17619049999996</v>
      </c>
      <c r="G14" s="592">
        <v>187.84280989999999</v>
      </c>
      <c r="H14" s="592">
        <v>323.7</v>
      </c>
      <c r="L14" s="15"/>
    </row>
    <row r="15" spans="1:12">
      <c r="B15" s="595" t="s">
        <v>762</v>
      </c>
      <c r="C15" s="592">
        <v>1311.4608700000001</v>
      </c>
      <c r="D15" s="592">
        <v>1486.1717389999999</v>
      </c>
      <c r="E15" s="592">
        <v>29.33</v>
      </c>
      <c r="F15" s="592">
        <v>755.08695650000004</v>
      </c>
      <c r="G15" s="592">
        <v>190.3162178</v>
      </c>
      <c r="H15" s="592">
        <v>316.89999999999998</v>
      </c>
      <c r="L15" s="15"/>
    </row>
    <row r="16" spans="1:12">
      <c r="B16" s="595" t="s">
        <v>763</v>
      </c>
      <c r="C16" s="592">
        <v>1373.2666670000001</v>
      </c>
      <c r="D16" s="592">
        <v>1581.0357140000001</v>
      </c>
      <c r="E16" s="592">
        <v>29.33</v>
      </c>
      <c r="F16" s="592">
        <v>764.56666670000004</v>
      </c>
      <c r="G16" s="592">
        <v>176.26157359999999</v>
      </c>
      <c r="H16" s="592">
        <v>319.05</v>
      </c>
      <c r="L16" s="15"/>
    </row>
    <row r="17" spans="2:12">
      <c r="B17" s="595" t="s">
        <v>764</v>
      </c>
      <c r="C17" s="592">
        <v>1375.861905</v>
      </c>
      <c r="D17" s="592">
        <v>1592.9642859999999</v>
      </c>
      <c r="E17" s="592">
        <v>29.33</v>
      </c>
      <c r="F17" s="592">
        <v>794.26190480000002</v>
      </c>
      <c r="G17" s="592">
        <v>168.97712419999999</v>
      </c>
      <c r="H17" s="592">
        <v>342.75</v>
      </c>
      <c r="L17" s="15"/>
    </row>
    <row r="18" spans="2:12">
      <c r="B18" s="595" t="s">
        <v>765</v>
      </c>
      <c r="C18" s="592">
        <v>1379.2909090000001</v>
      </c>
      <c r="D18" s="592">
        <v>1650.3113639999999</v>
      </c>
      <c r="E18" s="592">
        <v>31.95</v>
      </c>
      <c r="F18" s="592">
        <v>782.34090909999998</v>
      </c>
      <c r="G18" s="592">
        <v>149.5992143</v>
      </c>
      <c r="H18" s="592">
        <v>367.5</v>
      </c>
      <c r="L18" s="15"/>
    </row>
    <row r="19" spans="2:12">
      <c r="B19" s="595" t="s">
        <v>766</v>
      </c>
      <c r="C19" s="592">
        <v>1421.5550000000001</v>
      </c>
      <c r="D19" s="592">
        <v>1682.145</v>
      </c>
      <c r="E19" s="592">
        <v>31.95</v>
      </c>
      <c r="F19" s="592">
        <v>785.66499999999996</v>
      </c>
      <c r="G19" s="592">
        <v>150.83815509999999</v>
      </c>
      <c r="H19" s="592">
        <v>347.45</v>
      </c>
      <c r="L19" s="15"/>
    </row>
    <row r="20" spans="2:12">
      <c r="B20" s="595" t="s">
        <v>767</v>
      </c>
      <c r="C20" s="592">
        <v>1386.5476189999999</v>
      </c>
      <c r="D20" s="592">
        <v>1655.692857</v>
      </c>
      <c r="E20" s="592">
        <v>31.95</v>
      </c>
      <c r="F20" s="592">
        <v>790.32857139999999</v>
      </c>
      <c r="G20" s="592">
        <v>141.8086821</v>
      </c>
      <c r="H20" s="592">
        <v>334.85</v>
      </c>
      <c r="I20" s="9"/>
      <c r="J20" s="9"/>
      <c r="K20" s="9"/>
      <c r="L20" s="15"/>
    </row>
    <row r="21" spans="2:12">
      <c r="B21" s="595" t="s">
        <v>768</v>
      </c>
      <c r="C21" s="592">
        <v>1334.32</v>
      </c>
      <c r="D21" s="592">
        <v>1587.8675000000001</v>
      </c>
      <c r="E21" s="592">
        <v>31.95</v>
      </c>
      <c r="F21" s="592">
        <v>756.75</v>
      </c>
      <c r="G21" s="592">
        <v>138.61548250000001</v>
      </c>
      <c r="H21" s="592">
        <v>336.75</v>
      </c>
      <c r="I21" s="9"/>
      <c r="J21" s="79" t="s">
        <v>717</v>
      </c>
      <c r="K21" s="9"/>
      <c r="L21" s="15"/>
    </row>
    <row r="22" spans="2:12">
      <c r="B22" s="595" t="s">
        <v>769</v>
      </c>
      <c r="C22" s="592">
        <v>1400.415</v>
      </c>
      <c r="D22" s="592">
        <v>1651.1</v>
      </c>
      <c r="E22" s="592">
        <v>31.95</v>
      </c>
      <c r="F22" s="592">
        <v>776.11500000000001</v>
      </c>
      <c r="G22" s="592">
        <v>141.96178069999999</v>
      </c>
      <c r="H22" s="592">
        <v>361.4</v>
      </c>
      <c r="I22" s="9"/>
      <c r="K22" s="9"/>
      <c r="L22" s="15"/>
    </row>
    <row r="23" spans="2:12">
      <c r="B23" s="595" t="s">
        <v>770</v>
      </c>
      <c r="C23" s="592">
        <v>1410.5380950000001</v>
      </c>
      <c r="D23" s="592">
        <v>1685.107143</v>
      </c>
      <c r="E23" s="592">
        <v>31.95</v>
      </c>
      <c r="F23" s="592">
        <v>790.6619048</v>
      </c>
      <c r="G23" s="592">
        <v>131.3475852</v>
      </c>
      <c r="H23" s="592">
        <v>346</v>
      </c>
      <c r="I23" s="29"/>
      <c r="J23" s="556" t="s">
        <v>737</v>
      </c>
      <c r="K23" s="29"/>
      <c r="L23" s="15"/>
    </row>
    <row r="24" spans="2:12">
      <c r="B24" s="595" t="s">
        <v>771</v>
      </c>
      <c r="C24" s="592">
        <v>1440.904348</v>
      </c>
      <c r="D24" s="592">
        <v>1712.8260869999999</v>
      </c>
      <c r="E24" s="592">
        <v>31.95</v>
      </c>
      <c r="F24" s="592">
        <v>828.5</v>
      </c>
      <c r="G24" s="592">
        <v>131.61736110000001</v>
      </c>
      <c r="H24" s="592">
        <v>354.75</v>
      </c>
      <c r="I24" s="15"/>
      <c r="J24" s="15"/>
      <c r="K24" s="15"/>
      <c r="L24" s="15"/>
    </row>
    <row r="25" spans="2:12">
      <c r="B25" s="595" t="s">
        <v>772</v>
      </c>
      <c r="C25" s="592">
        <v>1457.24</v>
      </c>
      <c r="D25" s="592">
        <v>1756.7249999999999</v>
      </c>
      <c r="E25" s="592">
        <v>31.95</v>
      </c>
      <c r="F25" s="592">
        <v>815.2</v>
      </c>
      <c r="G25" s="592">
        <v>148.71718100000001</v>
      </c>
      <c r="H25" s="592">
        <v>375.6</v>
      </c>
    </row>
    <row r="26" spans="2:12">
      <c r="B26" s="595" t="s">
        <v>773</v>
      </c>
      <c r="C26" s="592">
        <v>1416.5954549999999</v>
      </c>
      <c r="D26" s="592">
        <v>1789.6704549999999</v>
      </c>
      <c r="E26" s="592">
        <v>31.95</v>
      </c>
      <c r="F26" s="592">
        <v>818.9409091</v>
      </c>
      <c r="G26" s="592">
        <v>145.62302460000001</v>
      </c>
      <c r="H26" s="592">
        <v>388</v>
      </c>
    </row>
    <row r="27" spans="2:12">
      <c r="B27" s="595" t="s">
        <v>774</v>
      </c>
      <c r="C27" s="592">
        <v>1477.247826</v>
      </c>
      <c r="D27" s="592">
        <v>1925.582609</v>
      </c>
      <c r="E27" s="592">
        <v>31.95</v>
      </c>
      <c r="F27" s="592">
        <v>900.10434780000003</v>
      </c>
      <c r="G27" s="592">
        <v>147.4558337</v>
      </c>
      <c r="H27" s="592">
        <v>386.25</v>
      </c>
    </row>
    <row r="28" spans="2:12">
      <c r="B28" s="595" t="s">
        <v>775</v>
      </c>
      <c r="C28" s="592">
        <v>1511.6</v>
      </c>
      <c r="D28" s="592">
        <v>2053.2750000000001</v>
      </c>
      <c r="E28" s="592">
        <v>31.95</v>
      </c>
      <c r="F28" s="592">
        <v>914.23500000000001</v>
      </c>
      <c r="G28" s="592">
        <v>160.54532760000001</v>
      </c>
      <c r="H28" s="592">
        <v>398.35</v>
      </c>
    </row>
    <row r="29" spans="2:12">
      <c r="B29" s="595" t="s">
        <v>776</v>
      </c>
      <c r="C29" s="592">
        <v>1557.7785710000001</v>
      </c>
      <c r="D29" s="592">
        <v>2202.0357140000001</v>
      </c>
      <c r="E29" s="592">
        <v>31.95</v>
      </c>
      <c r="F29" s="592">
        <v>976.75714289999996</v>
      </c>
      <c r="G29" s="592">
        <v>165.57344620000001</v>
      </c>
      <c r="H29" s="592">
        <v>417.25</v>
      </c>
    </row>
    <row r="30" spans="2:12">
      <c r="B30" s="595" t="s">
        <v>777</v>
      </c>
      <c r="C30" s="592">
        <v>1608.892857</v>
      </c>
      <c r="D30" s="592">
        <v>2421.4761899999999</v>
      </c>
      <c r="E30" s="592">
        <v>37.9</v>
      </c>
      <c r="F30" s="592">
        <v>1015.888095</v>
      </c>
      <c r="G30" s="592">
        <v>166.32712359999999</v>
      </c>
      <c r="H30" s="592">
        <v>399.75</v>
      </c>
      <c r="I30" s="11"/>
      <c r="J30" s="11"/>
    </row>
    <row r="31" spans="2:12">
      <c r="B31" s="595" t="s">
        <v>778</v>
      </c>
      <c r="C31" s="592">
        <v>1685.2249999999999</v>
      </c>
      <c r="D31" s="592">
        <v>2751.7175000000002</v>
      </c>
      <c r="E31" s="592">
        <v>37.9</v>
      </c>
      <c r="F31" s="592">
        <v>1085.7874999999999</v>
      </c>
      <c r="G31" s="592">
        <v>161.39145250000001</v>
      </c>
      <c r="H31" s="592">
        <v>395.85</v>
      </c>
      <c r="I31" s="11"/>
      <c r="J31" s="11"/>
    </row>
    <row r="32" spans="2:12">
      <c r="B32" s="595" t="s">
        <v>779</v>
      </c>
      <c r="C32" s="592">
        <v>1657.3543480000001</v>
      </c>
      <c r="D32" s="592">
        <v>3000.2826089999999</v>
      </c>
      <c r="E32" s="592">
        <v>37.9</v>
      </c>
      <c r="F32" s="592">
        <v>1101.795652</v>
      </c>
      <c r="G32" s="592">
        <v>166.27978909999999</v>
      </c>
      <c r="H32" s="592">
        <v>423.7</v>
      </c>
      <c r="I32" s="11"/>
      <c r="J32" s="11"/>
    </row>
    <row r="33" spans="2:10">
      <c r="B33" s="595" t="s">
        <v>780</v>
      </c>
      <c r="C33" s="592">
        <v>1731.68</v>
      </c>
      <c r="D33" s="592">
        <v>2926.9749999999999</v>
      </c>
      <c r="E33" s="592">
        <v>37.9</v>
      </c>
      <c r="F33" s="592">
        <v>1028.9124999999999</v>
      </c>
      <c r="G33" s="592">
        <v>166.58441160000001</v>
      </c>
      <c r="H33" s="592">
        <v>388.5</v>
      </c>
      <c r="I33" s="11"/>
      <c r="J33" s="11"/>
    </row>
    <row r="34" spans="2:10">
      <c r="B34" s="595" t="s">
        <v>781</v>
      </c>
      <c r="C34" s="592">
        <v>1625.273684</v>
      </c>
      <c r="D34" s="592">
        <v>2728.463158</v>
      </c>
      <c r="E34" s="592">
        <v>37.9</v>
      </c>
      <c r="F34" s="592">
        <v>1030.9789470000001</v>
      </c>
      <c r="G34" s="592">
        <v>163.7343716</v>
      </c>
      <c r="H34" s="592">
        <v>393.25</v>
      </c>
      <c r="I34" s="11"/>
      <c r="J34" s="11"/>
    </row>
    <row r="35" spans="2:10">
      <c r="B35" s="595" t="s">
        <v>782</v>
      </c>
      <c r="C35" s="592">
        <v>1682.0409090000001</v>
      </c>
      <c r="D35" s="592">
        <v>2689.054545</v>
      </c>
      <c r="E35" s="592">
        <v>37.9</v>
      </c>
      <c r="F35" s="592">
        <v>1018.863636</v>
      </c>
      <c r="G35" s="592">
        <v>154.74332759999999</v>
      </c>
      <c r="H35" s="592">
        <v>395.8</v>
      </c>
      <c r="I35" s="11"/>
      <c r="J35" s="11"/>
    </row>
    <row r="36" spans="2:10">
      <c r="B36" s="595" t="s">
        <v>783</v>
      </c>
      <c r="C36" s="592">
        <v>1707.8681819999999</v>
      </c>
      <c r="D36" s="592">
        <v>2816.8</v>
      </c>
      <c r="E36" s="592">
        <v>37.9</v>
      </c>
      <c r="F36" s="592">
        <v>988.10454549999997</v>
      </c>
      <c r="G36" s="592">
        <v>150.60091660000001</v>
      </c>
      <c r="H36" s="592">
        <v>391.4</v>
      </c>
      <c r="I36" s="11"/>
      <c r="J36" s="11"/>
    </row>
    <row r="37" spans="2:10">
      <c r="B37" s="595" t="s">
        <v>784</v>
      </c>
      <c r="C37" s="592">
        <v>1692.1</v>
      </c>
      <c r="D37" s="592">
        <v>2844.2047619999998</v>
      </c>
      <c r="E37" s="592">
        <v>37.9</v>
      </c>
      <c r="F37" s="592">
        <v>976.8</v>
      </c>
      <c r="G37" s="592">
        <v>141.29479570000001</v>
      </c>
      <c r="H37" s="592">
        <v>407.25</v>
      </c>
      <c r="I37" s="11"/>
      <c r="J37" s="11"/>
    </row>
    <row r="38" spans="2:10">
      <c r="B38" s="595" t="s">
        <v>785</v>
      </c>
      <c r="C38" s="592">
        <v>1731.022727</v>
      </c>
      <c r="D38" s="592">
        <v>2903.1727270000001</v>
      </c>
      <c r="E38" s="592">
        <v>37.9</v>
      </c>
      <c r="F38" s="592">
        <v>980.02727270000003</v>
      </c>
      <c r="G38" s="592">
        <v>151.03484180000001</v>
      </c>
      <c r="H38" s="592">
        <v>415.65</v>
      </c>
      <c r="I38" s="11"/>
      <c r="J38" s="11"/>
    </row>
    <row r="39" spans="2:10">
      <c r="B39" s="595" t="s">
        <v>786</v>
      </c>
      <c r="C39" s="592">
        <v>1830.366667</v>
      </c>
      <c r="D39" s="592">
        <v>3009.4047620000001</v>
      </c>
      <c r="E39" s="592">
        <v>37.9</v>
      </c>
      <c r="F39" s="592">
        <v>1066.9523810000001</v>
      </c>
      <c r="G39" s="592">
        <v>150.145995</v>
      </c>
      <c r="H39" s="592">
        <v>425.55</v>
      </c>
      <c r="I39" s="11"/>
      <c r="J39" s="11"/>
    </row>
    <row r="40" spans="2:10">
      <c r="B40" s="595" t="s">
        <v>787</v>
      </c>
      <c r="C40" s="592">
        <v>1817.35</v>
      </c>
      <c r="D40" s="592">
        <v>3130.3090910000001</v>
      </c>
      <c r="E40" s="592">
        <v>37.9</v>
      </c>
      <c r="F40" s="592">
        <v>1100.231818</v>
      </c>
      <c r="G40" s="592">
        <v>156.5686542</v>
      </c>
      <c r="H40" s="592">
        <v>453.4</v>
      </c>
      <c r="I40" s="11"/>
      <c r="J40" s="11"/>
    </row>
    <row r="41" spans="2:10">
      <c r="B41" s="595" t="s">
        <v>788</v>
      </c>
      <c r="C41" s="592">
        <v>1852.92381</v>
      </c>
      <c r="D41" s="592">
        <v>3139.7857140000001</v>
      </c>
      <c r="E41" s="592">
        <v>37.9</v>
      </c>
      <c r="F41" s="592">
        <v>1182.138095</v>
      </c>
      <c r="G41" s="592">
        <v>153.8743107</v>
      </c>
      <c r="H41" s="592">
        <v>438</v>
      </c>
      <c r="I41" s="11"/>
      <c r="J41" s="11"/>
    </row>
    <row r="42" spans="2:10">
      <c r="B42" s="595" t="s">
        <v>789</v>
      </c>
      <c r="C42" s="592">
        <v>1836.21</v>
      </c>
      <c r="D42" s="592">
        <v>3168.1</v>
      </c>
      <c r="E42" s="592">
        <v>65</v>
      </c>
      <c r="F42" s="592">
        <v>1245.55</v>
      </c>
      <c r="G42" s="592">
        <v>153.59311959999999</v>
      </c>
      <c r="H42" s="592">
        <v>422.15</v>
      </c>
      <c r="I42" s="11"/>
      <c r="J42" s="11"/>
    </row>
    <row r="43" spans="2:10">
      <c r="B43" s="595" t="s">
        <v>790</v>
      </c>
      <c r="C43" s="592">
        <v>1882.8</v>
      </c>
      <c r="D43" s="592">
        <v>3247.1</v>
      </c>
      <c r="E43" s="592">
        <v>65</v>
      </c>
      <c r="F43" s="592">
        <v>1323.105</v>
      </c>
      <c r="G43" s="592">
        <v>151.3047037</v>
      </c>
      <c r="H43" s="592">
        <v>435.45</v>
      </c>
      <c r="I43" s="11"/>
      <c r="J43" s="11"/>
    </row>
    <row r="44" spans="2:10">
      <c r="B44" s="595" t="s">
        <v>791</v>
      </c>
      <c r="C44" s="592">
        <v>1987.5190480000001</v>
      </c>
      <c r="D44" s="592">
        <v>3378.9047620000001</v>
      </c>
      <c r="E44" s="592">
        <v>65</v>
      </c>
      <c r="F44" s="592">
        <v>1373.9571430000001</v>
      </c>
      <c r="G44" s="592">
        <v>150.98585030000001</v>
      </c>
      <c r="H44" s="592">
        <v>427.5</v>
      </c>
      <c r="I44" s="11"/>
      <c r="J44" s="11"/>
    </row>
    <row r="45" spans="2:10">
      <c r="B45" s="595" t="s">
        <v>792</v>
      </c>
      <c r="C45" s="592">
        <v>1892.0095240000001</v>
      </c>
      <c r="D45" s="592">
        <v>3389.8095239999998</v>
      </c>
      <c r="E45" s="592">
        <v>65</v>
      </c>
      <c r="F45" s="592">
        <v>1297.809524</v>
      </c>
      <c r="G45" s="592">
        <v>140.87696769999999</v>
      </c>
      <c r="H45" s="592">
        <v>435.7</v>
      </c>
      <c r="I45" s="11"/>
      <c r="J45" s="11"/>
    </row>
    <row r="46" spans="2:10">
      <c r="B46" s="595" t="s">
        <v>793</v>
      </c>
      <c r="C46" s="592">
        <v>1741.45</v>
      </c>
      <c r="D46" s="592">
        <v>3241.9</v>
      </c>
      <c r="E46" s="592">
        <v>65</v>
      </c>
      <c r="F46" s="592">
        <v>1245.5350000000001</v>
      </c>
      <c r="G46" s="592">
        <v>144.25388559999999</v>
      </c>
      <c r="H46" s="592">
        <v>414.45</v>
      </c>
      <c r="I46" s="11"/>
      <c r="J46" s="11"/>
    </row>
    <row r="47" spans="2:10">
      <c r="B47" s="595" t="s">
        <v>794</v>
      </c>
      <c r="C47" s="592">
        <v>1731.943182</v>
      </c>
      <c r="D47" s="592">
        <v>3529.727273</v>
      </c>
      <c r="E47" s="592">
        <v>65</v>
      </c>
      <c r="F47" s="592">
        <v>1273.1181819999999</v>
      </c>
      <c r="G47" s="592">
        <v>141.9307633</v>
      </c>
      <c r="H47" s="592">
        <v>437.1</v>
      </c>
      <c r="I47" s="11"/>
      <c r="J47" s="11"/>
    </row>
    <row r="48" spans="2:10">
      <c r="B48" s="595" t="s">
        <v>795</v>
      </c>
      <c r="C48" s="592">
        <v>1783.2619050000001</v>
      </c>
      <c r="D48" s="592">
        <v>3608.4761899999999</v>
      </c>
      <c r="E48" s="592">
        <v>65</v>
      </c>
      <c r="F48" s="592">
        <v>1196.857143</v>
      </c>
      <c r="G48" s="592">
        <v>143.8698268</v>
      </c>
      <c r="H48" s="592">
        <v>429</v>
      </c>
      <c r="I48" s="11"/>
      <c r="J48" s="11"/>
    </row>
    <row r="49" spans="2:10">
      <c r="B49" s="595" t="s">
        <v>796</v>
      </c>
      <c r="C49" s="592">
        <v>1871.272727</v>
      </c>
      <c r="D49" s="592">
        <v>3791.909091</v>
      </c>
      <c r="E49" s="592">
        <v>65</v>
      </c>
      <c r="F49" s="592">
        <v>1300.75</v>
      </c>
      <c r="G49" s="592">
        <v>149.3590111</v>
      </c>
      <c r="H49" s="592">
        <v>433.25</v>
      </c>
      <c r="I49" s="11"/>
      <c r="J49" s="11"/>
    </row>
    <row r="50" spans="2:10">
      <c r="B50" s="595" t="s">
        <v>797</v>
      </c>
      <c r="C50" s="592">
        <v>1837.693182</v>
      </c>
      <c r="D50" s="592">
        <v>3850.659091</v>
      </c>
      <c r="E50" s="592">
        <v>65</v>
      </c>
      <c r="F50" s="592">
        <v>1396.663636</v>
      </c>
      <c r="G50" s="592">
        <v>159.70864359999999</v>
      </c>
      <c r="H50" s="592">
        <v>473.25</v>
      </c>
      <c r="I50" s="11"/>
      <c r="J50" s="11"/>
    </row>
    <row r="51" spans="2:10">
      <c r="B51" s="595" t="s">
        <v>798</v>
      </c>
      <c r="C51" s="592">
        <v>1934.142857</v>
      </c>
      <c r="D51" s="592">
        <v>4056.166667</v>
      </c>
      <c r="E51" s="592">
        <v>65</v>
      </c>
      <c r="F51" s="592">
        <v>1483.2190479999999</v>
      </c>
      <c r="G51" s="592">
        <v>167.82669749999999</v>
      </c>
      <c r="H51" s="592">
        <v>470.75</v>
      </c>
      <c r="I51" s="11"/>
      <c r="J51" s="11"/>
    </row>
    <row r="52" spans="2:10">
      <c r="B52" s="595" t="s">
        <v>799</v>
      </c>
      <c r="C52" s="592">
        <v>2056.9704550000001</v>
      </c>
      <c r="D52" s="592">
        <v>4278.1590910000004</v>
      </c>
      <c r="E52" s="592">
        <v>65</v>
      </c>
      <c r="F52" s="592">
        <v>1610.65</v>
      </c>
      <c r="G52" s="592">
        <v>161.11633699999999</v>
      </c>
      <c r="H52" s="592">
        <v>495.65</v>
      </c>
      <c r="I52" s="11"/>
      <c r="J52" s="11"/>
    </row>
    <row r="53" spans="2:10">
      <c r="B53" s="595" t="s">
        <v>800</v>
      </c>
      <c r="C53" s="592">
        <v>2250.9</v>
      </c>
      <c r="D53" s="592">
        <v>4577.0249999999996</v>
      </c>
      <c r="E53" s="592">
        <v>65</v>
      </c>
      <c r="F53" s="592">
        <v>1819.355</v>
      </c>
      <c r="G53" s="592">
        <v>164.4410311</v>
      </c>
      <c r="H53" s="592">
        <v>513</v>
      </c>
      <c r="I53" s="11"/>
      <c r="J53" s="11"/>
    </row>
    <row r="54" spans="2:10">
      <c r="B54" s="595" t="s">
        <v>801</v>
      </c>
      <c r="C54" s="592">
        <v>2383.302381</v>
      </c>
      <c r="D54" s="592">
        <v>4743.8619049999998</v>
      </c>
      <c r="E54" s="592">
        <v>77.349999999999994</v>
      </c>
      <c r="F54" s="592">
        <v>2091.7666669999999</v>
      </c>
      <c r="G54" s="592">
        <v>167.1607185</v>
      </c>
      <c r="H54" s="592">
        <v>568.75</v>
      </c>
      <c r="I54" s="11"/>
      <c r="J54" s="11"/>
    </row>
    <row r="55" spans="2:10">
      <c r="B55" s="595" t="s">
        <v>832</v>
      </c>
      <c r="C55" s="592">
        <v>2453.375</v>
      </c>
      <c r="D55" s="592">
        <v>4974.9750000000004</v>
      </c>
      <c r="E55" s="592">
        <v>77.349999999999994</v>
      </c>
      <c r="F55" s="592">
        <v>2219.7449999999999</v>
      </c>
      <c r="G55" s="592">
        <v>179.8409096</v>
      </c>
      <c r="H55" s="592">
        <v>556</v>
      </c>
      <c r="I55" s="11"/>
      <c r="J55" s="11"/>
    </row>
    <row r="56" spans="2:10">
      <c r="B56" s="595" t="s">
        <v>803</v>
      </c>
      <c r="C56" s="592">
        <v>2432.4782610000002</v>
      </c>
      <c r="D56" s="592">
        <v>5123.6739129999996</v>
      </c>
      <c r="E56" s="592">
        <v>77.349999999999994</v>
      </c>
      <c r="F56" s="592">
        <v>2427.6565220000002</v>
      </c>
      <c r="G56" s="592">
        <v>174.43596450000001</v>
      </c>
      <c r="H56" s="592">
        <v>582</v>
      </c>
      <c r="I56" s="11"/>
      <c r="J56" s="11"/>
    </row>
    <row r="57" spans="2:10">
      <c r="B57" s="595" t="s">
        <v>804</v>
      </c>
      <c r="C57" s="592">
        <v>2623.8583330000001</v>
      </c>
      <c r="D57" s="592">
        <v>6404.4444439999997</v>
      </c>
      <c r="E57" s="592">
        <v>77.349999999999994</v>
      </c>
      <c r="F57" s="592">
        <v>3068.3388890000001</v>
      </c>
      <c r="G57" s="592">
        <v>180.3460383</v>
      </c>
      <c r="H57" s="592">
        <v>644</v>
      </c>
      <c r="I57" s="11"/>
      <c r="J57" s="11"/>
    </row>
    <row r="58" spans="2:10">
      <c r="B58" s="595" t="s">
        <v>805</v>
      </c>
      <c r="C58" s="592">
        <v>2852.0714290000001</v>
      </c>
      <c r="D58" s="592">
        <v>8059.1904759999998</v>
      </c>
      <c r="E58" s="592">
        <v>77.349999999999994</v>
      </c>
      <c r="F58" s="592">
        <v>3544.6428569999998</v>
      </c>
      <c r="G58" s="592">
        <v>193.16670479999999</v>
      </c>
      <c r="H58" s="592">
        <v>653</v>
      </c>
      <c r="I58" s="37"/>
      <c r="J58" s="37"/>
    </row>
    <row r="59" spans="2:10">
      <c r="B59" s="595" t="s">
        <v>806</v>
      </c>
      <c r="C59" s="592">
        <v>2490.9545450000001</v>
      </c>
      <c r="D59" s="592">
        <v>7222.7727269999996</v>
      </c>
      <c r="E59" s="592">
        <v>77.349999999999994</v>
      </c>
      <c r="F59" s="592">
        <v>3197.590909</v>
      </c>
      <c r="G59" s="592">
        <v>195.1639855</v>
      </c>
      <c r="H59" s="592">
        <v>613.5</v>
      </c>
      <c r="I59" s="24"/>
      <c r="J59" s="24"/>
    </row>
    <row r="60" spans="2:10">
      <c r="B60" s="595" t="s">
        <v>807</v>
      </c>
      <c r="C60" s="592">
        <v>2511.833333</v>
      </c>
      <c r="D60" s="592">
        <v>7726.7380949999997</v>
      </c>
      <c r="E60" s="592">
        <v>77.349999999999994</v>
      </c>
      <c r="F60" s="592">
        <v>3320.7380950000002</v>
      </c>
      <c r="G60" s="592">
        <v>202.42859519999999</v>
      </c>
      <c r="H60" s="592">
        <v>632.5</v>
      </c>
      <c r="I60" s="24"/>
      <c r="J60" s="24"/>
    </row>
    <row r="61" spans="2:10">
      <c r="B61" s="595" t="s">
        <v>808</v>
      </c>
      <c r="C61" s="592">
        <v>2461.5522729999998</v>
      </c>
      <c r="D61" s="592">
        <v>7690.25</v>
      </c>
      <c r="E61" s="592">
        <v>77.349999999999994</v>
      </c>
      <c r="F61" s="592">
        <v>3339.965909</v>
      </c>
      <c r="G61" s="592">
        <v>189.91465170000001</v>
      </c>
      <c r="H61" s="592">
        <v>623.5</v>
      </c>
      <c r="I61" s="24"/>
      <c r="J61" s="24"/>
    </row>
    <row r="62" spans="2:10">
      <c r="B62" s="595" t="s">
        <v>809</v>
      </c>
      <c r="C62" s="592">
        <v>2484.380952</v>
      </c>
      <c r="D62" s="592">
        <v>7622.6428569999998</v>
      </c>
      <c r="E62" s="592">
        <v>77.349999999999994</v>
      </c>
      <c r="F62" s="592">
        <v>3394.0595239999998</v>
      </c>
      <c r="G62" s="592">
        <v>195.98153210000001</v>
      </c>
      <c r="H62" s="592">
        <v>599.25</v>
      </c>
      <c r="I62" s="24"/>
      <c r="J62" s="24"/>
    </row>
    <row r="63" spans="2:10">
      <c r="B63" s="595" t="s">
        <v>810</v>
      </c>
      <c r="C63" s="592">
        <v>2657.147727</v>
      </c>
      <c r="D63" s="592">
        <v>7497.4090910000004</v>
      </c>
      <c r="E63" s="592">
        <v>77.349999999999994</v>
      </c>
      <c r="F63" s="592">
        <v>3829.602273</v>
      </c>
      <c r="G63" s="592">
        <v>212.09406730000001</v>
      </c>
      <c r="H63" s="592">
        <v>603.75</v>
      </c>
      <c r="I63" s="24"/>
      <c r="J63" s="24"/>
    </row>
    <row r="64" spans="2:10">
      <c r="B64" s="595" t="s">
        <v>811</v>
      </c>
      <c r="C64" s="592">
        <v>2702.136364</v>
      </c>
      <c r="D64" s="592">
        <v>7029.2954550000004</v>
      </c>
      <c r="E64" s="592">
        <v>77.349999999999994</v>
      </c>
      <c r="F64" s="592">
        <v>4378.613636</v>
      </c>
      <c r="G64" s="592">
        <v>205.81288029999999</v>
      </c>
      <c r="H64" s="592">
        <v>646.70000000000005</v>
      </c>
      <c r="I64" s="24"/>
      <c r="J64" s="24"/>
    </row>
    <row r="65" spans="2:10">
      <c r="B65" s="595" t="s">
        <v>812</v>
      </c>
      <c r="C65" s="592">
        <v>2823.671053</v>
      </c>
      <c r="D65" s="592">
        <v>6680.9736839999996</v>
      </c>
      <c r="E65" s="592">
        <v>77.349999999999994</v>
      </c>
      <c r="F65" s="592">
        <v>4381.4473680000001</v>
      </c>
      <c r="G65" s="592">
        <v>204.30626910000001</v>
      </c>
      <c r="H65" s="592">
        <v>635.70000000000005</v>
      </c>
      <c r="I65" s="24"/>
      <c r="J65" s="24"/>
    </row>
    <row r="66" spans="2:10">
      <c r="B66" s="595" t="s">
        <v>813</v>
      </c>
      <c r="C66" s="592">
        <v>2799.0590910000001</v>
      </c>
      <c r="D66" s="592">
        <v>5689.3409089999996</v>
      </c>
      <c r="E66" s="592">
        <v>84.7</v>
      </c>
      <c r="F66" s="592">
        <v>3784.863636</v>
      </c>
      <c r="G66" s="592">
        <v>196.06613920000001</v>
      </c>
      <c r="H66" s="592">
        <v>650.5</v>
      </c>
      <c r="I66" s="24"/>
      <c r="J66" s="24"/>
    </row>
    <row r="67" spans="2:10">
      <c r="B67" s="595" t="s">
        <v>814</v>
      </c>
      <c r="C67" s="592">
        <v>2839.05</v>
      </c>
      <c r="D67" s="592">
        <v>5718.15</v>
      </c>
      <c r="E67" s="592">
        <v>84.7</v>
      </c>
      <c r="F67" s="592">
        <v>3321.375</v>
      </c>
      <c r="G67" s="592">
        <v>199.98224049999999</v>
      </c>
      <c r="H67" s="592">
        <v>664.2</v>
      </c>
      <c r="I67" s="24"/>
      <c r="J67" s="24"/>
    </row>
    <row r="68" spans="2:10">
      <c r="B68" s="595" t="s">
        <v>833</v>
      </c>
      <c r="C68" s="592">
        <v>2757.0795450000001</v>
      </c>
      <c r="D68" s="592">
        <v>6465.2954550000004</v>
      </c>
      <c r="E68" s="592">
        <v>84.7</v>
      </c>
      <c r="F68" s="592">
        <v>3256.181818</v>
      </c>
      <c r="G68" s="592">
        <v>199.09818240000001</v>
      </c>
      <c r="H68" s="592">
        <v>661.75</v>
      </c>
      <c r="I68" s="24"/>
      <c r="J68" s="24"/>
    </row>
    <row r="69" spans="2:10">
      <c r="B69" s="595" t="s">
        <v>816</v>
      </c>
      <c r="C69" s="592">
        <v>2817.0526319999999</v>
      </c>
      <c r="D69" s="592">
        <v>7753.3421049999997</v>
      </c>
      <c r="E69" s="592">
        <v>84.7</v>
      </c>
      <c r="F69" s="592">
        <v>3566.8552629999999</v>
      </c>
      <c r="G69" s="592">
        <v>198.30777359999999</v>
      </c>
      <c r="H69" s="592">
        <v>677</v>
      </c>
      <c r="I69" s="24"/>
      <c r="J69" s="24"/>
    </row>
    <row r="70" spans="2:10">
      <c r="B70" s="595" t="s">
        <v>817</v>
      </c>
      <c r="C70" s="592">
        <v>2804.6047619999999</v>
      </c>
      <c r="D70" s="592">
        <v>7677.9523810000001</v>
      </c>
      <c r="E70" s="592">
        <v>84.7</v>
      </c>
      <c r="F70" s="592">
        <v>3847.5238100000001</v>
      </c>
      <c r="G70" s="592">
        <v>195.7212644</v>
      </c>
      <c r="H70" s="592">
        <v>659.1</v>
      </c>
      <c r="I70" s="24"/>
      <c r="J70" s="24"/>
    </row>
    <row r="71" spans="2:10">
      <c r="B71" s="595" t="s">
        <v>818</v>
      </c>
      <c r="C71" s="592">
        <v>2681.3095239999998</v>
      </c>
      <c r="D71" s="592">
        <v>7514.2380949999997</v>
      </c>
      <c r="E71" s="592">
        <v>84.7</v>
      </c>
      <c r="F71" s="592">
        <v>3628.6547620000001</v>
      </c>
      <c r="G71" s="592">
        <v>223.03916000000001</v>
      </c>
      <c r="H71" s="592">
        <v>650.5</v>
      </c>
      <c r="I71" s="24"/>
      <c r="J71" s="24"/>
    </row>
    <row r="72" spans="2:10">
      <c r="B72" s="595" t="s">
        <v>819</v>
      </c>
      <c r="C72" s="592">
        <v>2738.090909</v>
      </c>
      <c r="D72" s="592">
        <v>7980.931818</v>
      </c>
      <c r="E72" s="592">
        <v>84.7</v>
      </c>
      <c r="F72" s="592">
        <v>3546.2954549999999</v>
      </c>
      <c r="G72" s="592">
        <v>238.40668819999999</v>
      </c>
      <c r="H72" s="592">
        <v>665.5</v>
      </c>
      <c r="I72" s="24"/>
      <c r="J72" s="24"/>
    </row>
    <row r="73" spans="2:10">
      <c r="B73" s="595" t="s">
        <v>820</v>
      </c>
      <c r="C73" s="592">
        <v>2512.602273</v>
      </c>
      <c r="D73" s="592">
        <v>7500.2045449999996</v>
      </c>
      <c r="E73" s="592">
        <v>84.7</v>
      </c>
      <c r="F73" s="592">
        <v>3244.1704549999999</v>
      </c>
      <c r="G73" s="592">
        <v>259.72728430000001</v>
      </c>
      <c r="H73" s="592">
        <v>672</v>
      </c>
      <c r="I73" s="24"/>
      <c r="J73" s="24"/>
    </row>
    <row r="74" spans="2:10" ht="13.5" thickBot="1">
      <c r="B74" s="596" t="s">
        <v>821</v>
      </c>
      <c r="C74" s="593">
        <v>2394.9625000000001</v>
      </c>
      <c r="D74" s="593">
        <v>7671.35</v>
      </c>
      <c r="E74" s="593">
        <v>84.7</v>
      </c>
      <c r="F74" s="593">
        <v>2887.6</v>
      </c>
      <c r="G74" s="593">
        <v>326.54483340000002</v>
      </c>
      <c r="H74" s="593">
        <v>743</v>
      </c>
      <c r="I74" s="24"/>
      <c r="J74" s="24"/>
    </row>
    <row r="75" spans="2:10">
      <c r="C75" s="23"/>
      <c r="D75" s="23"/>
      <c r="E75" s="23"/>
      <c r="F75" s="23"/>
      <c r="G75" s="23"/>
      <c r="I75" s="24"/>
      <c r="J75" s="24"/>
    </row>
    <row r="76" spans="2:10">
      <c r="C76" s="23"/>
      <c r="D76" s="23"/>
      <c r="E76" s="23"/>
      <c r="F76" s="23"/>
      <c r="G76" s="23"/>
      <c r="I76" s="24"/>
      <c r="J76" s="24"/>
    </row>
    <row r="77" spans="2:10">
      <c r="B77" s="12"/>
      <c r="G77" s="23"/>
      <c r="I77" s="24"/>
      <c r="J77" s="24"/>
    </row>
    <row r="78" spans="2:10">
      <c r="I78" s="24"/>
      <c r="J78" s="24"/>
    </row>
    <row r="79" spans="2:10">
      <c r="I79" s="24"/>
      <c r="J79" s="24"/>
    </row>
    <row r="80" spans="2:10">
      <c r="B80" s="32"/>
      <c r="I80" s="24"/>
      <c r="J80" s="24"/>
    </row>
    <row r="81" spans="2:10">
      <c r="B81" s="32"/>
      <c r="I81" s="11"/>
      <c r="J81" s="11"/>
    </row>
    <row r="82" spans="2:10">
      <c r="B82" s="32"/>
      <c r="I82" s="11"/>
      <c r="J82" s="11"/>
    </row>
    <row r="83" spans="2:10">
      <c r="B83" s="32"/>
    </row>
    <row r="84" spans="2:10">
      <c r="B84" s="32"/>
    </row>
  </sheetData>
  <phoneticPr fontId="5" type="noConversion"/>
  <hyperlinks>
    <hyperlink ref="J23" location="Contents!B7" display="to contents"/>
  </hyperlinks>
  <pageMargins left="0.75" right="0.75" top="1" bottom="1" header="0.5" footer="0.5"/>
  <pageSetup paperSize="9" orientation="portrait" verticalDpi="0"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3"/>
  <sheetViews>
    <sheetView topLeftCell="A10" workbookViewId="0">
      <selection activeCell="B13" sqref="B13"/>
    </sheetView>
  </sheetViews>
  <sheetFormatPr defaultColWidth="10.6640625" defaultRowHeight="12.75"/>
  <cols>
    <col min="1" max="1" width="11.33203125" style="187" customWidth="1"/>
    <col min="2" max="2" width="26.5" style="187" customWidth="1"/>
    <col min="3" max="3" width="20.6640625" style="187" customWidth="1"/>
    <col min="4" max="4" width="19.6640625" style="187" customWidth="1"/>
    <col min="5" max="16384" width="10.6640625" style="187"/>
  </cols>
  <sheetData>
    <row r="2" spans="1:4">
      <c r="A2" s="187" t="s">
        <v>1303</v>
      </c>
      <c r="B2" s="188" t="s">
        <v>1223</v>
      </c>
    </row>
    <row r="3" spans="1:4" ht="13.5" thickBot="1"/>
    <row r="4" spans="1:4" ht="15.75" customHeight="1" thickBot="1">
      <c r="B4" s="966"/>
      <c r="C4" s="967" t="s">
        <v>2142</v>
      </c>
      <c r="D4" s="967" t="s">
        <v>2143</v>
      </c>
    </row>
    <row r="5" spans="1:4" ht="15" customHeight="1" thickBot="1">
      <c r="B5" s="968" t="s">
        <v>1373</v>
      </c>
      <c r="C5" s="963" t="s">
        <v>2144</v>
      </c>
      <c r="D5" s="963" t="s">
        <v>2145</v>
      </c>
    </row>
    <row r="6" spans="1:4" ht="12.75" customHeight="1" thickBot="1">
      <c r="B6" s="968" t="s">
        <v>1374</v>
      </c>
      <c r="C6" s="963" t="s">
        <v>2146</v>
      </c>
      <c r="D6" s="969">
        <v>0.11</v>
      </c>
    </row>
    <row r="7" spans="1:4" ht="12.75" customHeight="1" thickBot="1">
      <c r="B7" s="968" t="s">
        <v>1375</v>
      </c>
      <c r="C7" s="963" t="s">
        <v>2147</v>
      </c>
      <c r="D7" s="963" t="s">
        <v>2145</v>
      </c>
    </row>
    <row r="8" spans="1:4" ht="15.75" customHeight="1" thickBot="1">
      <c r="B8" s="968" t="s">
        <v>1376</v>
      </c>
      <c r="C8" s="963" t="s">
        <v>2148</v>
      </c>
      <c r="D8" s="963" t="s">
        <v>2149</v>
      </c>
    </row>
    <row r="9" spans="1:4" ht="13.5" customHeight="1" thickBot="1">
      <c r="B9" s="968" t="s">
        <v>1377</v>
      </c>
      <c r="C9" s="963" t="s">
        <v>2150</v>
      </c>
      <c r="D9" s="963" t="s">
        <v>2151</v>
      </c>
    </row>
    <row r="11" spans="1:4">
      <c r="B11" s="290" t="s">
        <v>1723</v>
      </c>
    </row>
    <row r="13" spans="1:4">
      <c r="B13" s="556" t="s">
        <v>737</v>
      </c>
    </row>
  </sheetData>
  <phoneticPr fontId="49" type="noConversion"/>
  <hyperlinks>
    <hyperlink ref="B13" location="Contents!B63" display="to contents"/>
  </hyperlinks>
  <pageMargins left="0.75" right="0.75" top="1" bottom="1" header="0.5" footer="0.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8"/>
  <sheetViews>
    <sheetView topLeftCell="A13" workbookViewId="0">
      <selection activeCell="B28" sqref="B28"/>
    </sheetView>
  </sheetViews>
  <sheetFormatPr defaultColWidth="10.6640625" defaultRowHeight="12.75"/>
  <cols>
    <col min="1" max="1" width="12" style="873" customWidth="1"/>
    <col min="2" max="2" width="32.5" style="873" customWidth="1"/>
    <col min="3" max="3" width="0" style="873" hidden="1" customWidth="1"/>
    <col min="4" max="4" width="10.83203125" style="873" hidden="1" customWidth="1"/>
    <col min="5" max="16" width="10.83203125" style="873" bestFit="1" customWidth="1"/>
    <col min="17" max="17" width="12.83203125" style="873" customWidth="1"/>
    <col min="18" max="18" width="12.6640625" style="873" bestFit="1" customWidth="1"/>
    <col min="19" max="16384" width="10.6640625" style="873"/>
  </cols>
  <sheetData>
    <row r="1" spans="1:68">
      <c r="A1" s="872"/>
    </row>
    <row r="2" spans="1:68">
      <c r="A2" s="873" t="s">
        <v>1303</v>
      </c>
      <c r="B2" s="872" t="s">
        <v>1440</v>
      </c>
    </row>
    <row r="3" spans="1:68" ht="13.5" thickBot="1">
      <c r="B3" s="873" t="s">
        <v>433</v>
      </c>
    </row>
    <row r="4" spans="1:68" ht="27.75" thickBot="1">
      <c r="B4" s="874"/>
      <c r="C4" s="875" t="s">
        <v>976</v>
      </c>
      <c r="D4" s="875" t="s">
        <v>977</v>
      </c>
      <c r="E4" s="876">
        <v>1995</v>
      </c>
      <c r="F4" s="876">
        <v>1996</v>
      </c>
      <c r="G4" s="876">
        <v>1997</v>
      </c>
      <c r="H4" s="876">
        <v>1998</v>
      </c>
      <c r="I4" s="876">
        <v>1999</v>
      </c>
      <c r="J4" s="876">
        <v>2000</v>
      </c>
      <c r="K4" s="876">
        <v>2001</v>
      </c>
      <c r="L4" s="876">
        <v>2002</v>
      </c>
      <c r="M4" s="876">
        <v>2003</v>
      </c>
      <c r="N4" s="876">
        <v>2004</v>
      </c>
      <c r="O4" s="876">
        <v>2005</v>
      </c>
      <c r="P4" s="876">
        <v>2006</v>
      </c>
      <c r="Q4" s="877" t="s">
        <v>978</v>
      </c>
    </row>
    <row r="5" spans="1:68" ht="13.5" thickBot="1">
      <c r="B5" s="878" t="s">
        <v>435</v>
      </c>
      <c r="C5" s="879"/>
      <c r="D5" s="880">
        <v>13.086464929647709</v>
      </c>
      <c r="E5" s="880">
        <v>11.417461660779701</v>
      </c>
      <c r="F5" s="880">
        <v>9.5349623217322712</v>
      </c>
      <c r="G5" s="880">
        <v>10.345948062925959</v>
      </c>
      <c r="H5" s="880">
        <v>8.5704898880060654</v>
      </c>
      <c r="I5" s="880">
        <v>13.582256158985443</v>
      </c>
      <c r="J5" s="880">
        <v>15.270388771636592</v>
      </c>
      <c r="K5" s="880">
        <v>17.720558643863569</v>
      </c>
      <c r="L5" s="880">
        <v>20.256819195984363</v>
      </c>
      <c r="M5" s="880">
        <v>21.070136130082485</v>
      </c>
      <c r="N5" s="880">
        <v>28.11099544866968</v>
      </c>
      <c r="O5" s="880">
        <v>27.2</v>
      </c>
      <c r="P5" s="880">
        <v>36.01</v>
      </c>
      <c r="Q5" s="880">
        <v>35.78</v>
      </c>
      <c r="R5" s="881"/>
    </row>
    <row r="6" spans="1:68" ht="12.75" customHeight="1" thickBot="1">
      <c r="B6" s="878" t="s">
        <v>436</v>
      </c>
      <c r="C6" s="878"/>
      <c r="D6" s="878"/>
      <c r="E6" s="880">
        <v>6.1171575345842495</v>
      </c>
      <c r="F6" s="880">
        <v>4.3053231796552733</v>
      </c>
      <c r="G6" s="880">
        <v>4.288043581356928</v>
      </c>
      <c r="H6" s="880">
        <v>5.3911018145827212</v>
      </c>
      <c r="I6" s="880">
        <v>7.3806275725266559</v>
      </c>
      <c r="J6" s="880">
        <v>10.624167468491885</v>
      </c>
      <c r="K6" s="880">
        <v>15.068122808096966</v>
      </c>
      <c r="L6" s="880">
        <v>17.944249893253634</v>
      </c>
      <c r="M6" s="880">
        <v>21.9813937255607</v>
      </c>
      <c r="N6" s="880">
        <v>26.775097410915649</v>
      </c>
      <c r="O6" s="880">
        <v>34.200000000000003</v>
      </c>
      <c r="P6" s="880">
        <v>45.93</v>
      </c>
      <c r="Q6" s="880">
        <v>57.2</v>
      </c>
      <c r="R6" s="881"/>
      <c r="S6" s="882"/>
      <c r="T6" s="882"/>
      <c r="U6" s="882"/>
      <c r="V6" s="882"/>
      <c r="W6" s="882"/>
      <c r="X6" s="882"/>
      <c r="Y6" s="882"/>
      <c r="Z6" s="882"/>
      <c r="AA6" s="882"/>
      <c r="AB6" s="882"/>
      <c r="AC6" s="882"/>
      <c r="AD6" s="882"/>
      <c r="AE6" s="882"/>
      <c r="AF6" s="882"/>
      <c r="AG6" s="882"/>
      <c r="AH6" s="882"/>
      <c r="AI6" s="882"/>
      <c r="AJ6" s="882"/>
      <c r="AK6" s="882"/>
      <c r="AL6" s="882"/>
      <c r="AM6" s="882"/>
      <c r="AN6" s="882"/>
      <c r="AO6" s="882"/>
      <c r="AP6" s="882"/>
      <c r="AQ6" s="882"/>
      <c r="AR6" s="882"/>
      <c r="AS6" s="882"/>
      <c r="AT6" s="882"/>
      <c r="AU6" s="882"/>
      <c r="AV6" s="882"/>
      <c r="AW6" s="882"/>
      <c r="AX6" s="882"/>
      <c r="AY6" s="882"/>
      <c r="AZ6" s="882"/>
      <c r="BA6" s="882"/>
      <c r="BB6" s="882"/>
      <c r="BC6" s="882"/>
      <c r="BD6" s="882"/>
      <c r="BE6" s="882"/>
      <c r="BF6" s="882"/>
      <c r="BG6" s="882"/>
      <c r="BH6" s="882"/>
      <c r="BI6" s="882"/>
      <c r="BJ6" s="882"/>
      <c r="BK6" s="882"/>
      <c r="BL6" s="882"/>
      <c r="BM6" s="882"/>
      <c r="BN6" s="882"/>
      <c r="BO6" s="882"/>
      <c r="BP6" s="882"/>
    </row>
    <row r="7" spans="1:68" ht="12.75" customHeight="1" thickBot="1">
      <c r="B7" s="878" t="s">
        <v>434</v>
      </c>
      <c r="C7" s="878"/>
      <c r="D7" s="878"/>
      <c r="E7" s="880">
        <v>2.0902493615594708</v>
      </c>
      <c r="F7" s="880">
        <v>5.1582069909674004</v>
      </c>
      <c r="G7" s="880">
        <v>4.7964043758662394</v>
      </c>
      <c r="H7" s="880">
        <v>4.6052432304724578</v>
      </c>
      <c r="I7" s="880">
        <v>8.4499966560872792</v>
      </c>
      <c r="J7" s="880">
        <v>11.176866523333036</v>
      </c>
      <c r="K7" s="880">
        <v>13.685128622408168</v>
      </c>
      <c r="L7" s="880">
        <v>16.098747197907773</v>
      </c>
      <c r="M7" s="880">
        <v>16.461025147197628</v>
      </c>
      <c r="N7" s="880">
        <v>22.911811670295712</v>
      </c>
      <c r="O7" s="880">
        <v>22.179543974486247</v>
      </c>
      <c r="P7" s="880">
        <v>30.1</v>
      </c>
      <c r="Q7" s="880">
        <v>29.6</v>
      </c>
      <c r="R7" s="881"/>
    </row>
    <row r="8" spans="1:68" ht="12.75" customHeight="1">
      <c r="B8" s="883" t="s">
        <v>2373</v>
      </c>
    </row>
    <row r="9" spans="1:68" ht="12.75" customHeight="1"/>
    <row r="10" spans="1:68">
      <c r="B10" s="872" t="s">
        <v>1440</v>
      </c>
    </row>
    <row r="25" spans="2:2">
      <c r="B25" s="883" t="s">
        <v>2373</v>
      </c>
    </row>
    <row r="26" spans="2:2">
      <c r="B26" s="884" t="s">
        <v>1747</v>
      </c>
    </row>
    <row r="28" spans="2:2">
      <c r="B28" s="556" t="s">
        <v>737</v>
      </c>
    </row>
  </sheetData>
  <phoneticPr fontId="5" type="noConversion"/>
  <hyperlinks>
    <hyperlink ref="B28" location="Contents!B68" display="to contents"/>
  </hyperlinks>
  <pageMargins left="0.75" right="0.75" top="1" bottom="1" header="0.5" footer="0.5"/>
  <pageSetup paperSize="9" orientation="portrait" verticalDpi="0"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8"/>
  <sheetViews>
    <sheetView workbookViewId="0">
      <selection activeCell="B28" sqref="B28"/>
    </sheetView>
  </sheetViews>
  <sheetFormatPr defaultColWidth="10.6640625" defaultRowHeight="12.75"/>
  <cols>
    <col min="1" max="16384" width="10.6640625" style="873"/>
  </cols>
  <sheetData>
    <row r="2" spans="1:14">
      <c r="A2" s="873" t="s">
        <v>1303</v>
      </c>
      <c r="B2" s="872" t="s">
        <v>1437</v>
      </c>
    </row>
    <row r="3" spans="1:14" ht="13.5" thickBot="1">
      <c r="B3" s="873" t="s">
        <v>433</v>
      </c>
    </row>
    <row r="4" spans="1:14">
      <c r="B4" s="1105"/>
      <c r="C4" s="1109" t="s">
        <v>839</v>
      </c>
      <c r="D4" s="1109"/>
      <c r="E4" s="1109" t="s">
        <v>652</v>
      </c>
      <c r="F4" s="1109"/>
      <c r="G4" s="1109" t="s">
        <v>841</v>
      </c>
      <c r="H4" s="1109"/>
      <c r="I4" s="1109" t="s">
        <v>437</v>
      </c>
      <c r="J4" s="1109"/>
      <c r="K4" s="1107" t="s">
        <v>1745</v>
      </c>
      <c r="L4" s="1107"/>
      <c r="M4" s="1107" t="s">
        <v>711</v>
      </c>
      <c r="N4" s="1108"/>
    </row>
    <row r="5" spans="1:14">
      <c r="B5" s="1106"/>
      <c r="C5" s="885">
        <v>2005</v>
      </c>
      <c r="D5" s="885">
        <v>2006</v>
      </c>
      <c r="E5" s="885">
        <v>2005</v>
      </c>
      <c r="F5" s="885">
        <v>2006</v>
      </c>
      <c r="G5" s="885">
        <v>2005</v>
      </c>
      <c r="H5" s="885">
        <v>2006</v>
      </c>
      <c r="I5" s="885">
        <v>2005</v>
      </c>
      <c r="J5" s="885">
        <v>2006</v>
      </c>
      <c r="K5" s="885">
        <v>2005</v>
      </c>
      <c r="L5" s="885">
        <v>2006</v>
      </c>
      <c r="M5" s="885">
        <v>2005</v>
      </c>
      <c r="N5" s="886">
        <v>2006</v>
      </c>
    </row>
    <row r="6" spans="1:14">
      <c r="B6" s="887" t="s">
        <v>438</v>
      </c>
      <c r="C6" s="888">
        <v>22.179543974486247</v>
      </c>
      <c r="D6" s="889">
        <v>30.123550028180279</v>
      </c>
      <c r="E6" s="885">
        <v>26.5</v>
      </c>
      <c r="F6" s="889">
        <v>20.120271385417329</v>
      </c>
      <c r="G6" s="888">
        <v>27.293574201689967</v>
      </c>
      <c r="H6" s="889">
        <v>34.26544682861325</v>
      </c>
      <c r="I6" s="888">
        <v>35.801289023285548</v>
      </c>
      <c r="J6" s="889">
        <v>34.411532229007143</v>
      </c>
      <c r="K6" s="888">
        <v>43.111047916962889</v>
      </c>
      <c r="L6" s="889">
        <v>39.4</v>
      </c>
      <c r="M6" s="888">
        <v>62.165739824639218</v>
      </c>
      <c r="N6" s="890">
        <v>56.293608681786154</v>
      </c>
    </row>
    <row r="7" spans="1:14">
      <c r="B7" s="887" t="s">
        <v>439</v>
      </c>
      <c r="C7" s="888">
        <v>34.778754984569971</v>
      </c>
      <c r="D7" s="889">
        <v>45.928484065519839</v>
      </c>
      <c r="E7" s="885">
        <v>25.3</v>
      </c>
      <c r="F7" s="889">
        <v>32.807106504213792</v>
      </c>
      <c r="G7" s="888">
        <v>22.883828026962313</v>
      </c>
      <c r="H7" s="889">
        <v>45.609271165981916</v>
      </c>
      <c r="I7" s="888">
        <v>31.238951338400785</v>
      </c>
      <c r="J7" s="889">
        <v>30.503115467546504</v>
      </c>
      <c r="K7" s="888">
        <v>62.871807102920343</v>
      </c>
      <c r="L7" s="889">
        <v>57.535644902554459</v>
      </c>
      <c r="M7" s="888">
        <v>44.278939647231411</v>
      </c>
      <c r="N7" s="890">
        <v>39.468875019059027</v>
      </c>
    </row>
    <row r="8" spans="1:14" ht="13.5" thickBot="1">
      <c r="B8" s="891" t="s">
        <v>440</v>
      </c>
      <c r="C8" s="892">
        <v>27.711638339350998</v>
      </c>
      <c r="D8" s="893">
        <v>36.006158047694861</v>
      </c>
      <c r="E8" s="894">
        <v>33.4</v>
      </c>
      <c r="F8" s="893">
        <v>33.5901064556721</v>
      </c>
      <c r="G8" s="894">
        <v>45.5</v>
      </c>
      <c r="H8" s="893">
        <v>48.554774609563168</v>
      </c>
      <c r="I8" s="894">
        <v>42.7</v>
      </c>
      <c r="J8" s="893">
        <v>46.7187579820297</v>
      </c>
      <c r="K8" s="894">
        <v>50.5</v>
      </c>
      <c r="L8" s="895">
        <v>53.8</v>
      </c>
      <c r="M8" s="892">
        <v>71.242536931527411</v>
      </c>
      <c r="N8" s="896">
        <v>67.963477471843106</v>
      </c>
    </row>
    <row r="9" spans="1:14">
      <c r="B9" s="897"/>
      <c r="C9" s="898"/>
      <c r="D9" s="899"/>
      <c r="E9" s="900"/>
      <c r="F9" s="899"/>
      <c r="G9" s="900"/>
      <c r="H9" s="899"/>
      <c r="I9" s="900"/>
      <c r="J9" s="899"/>
      <c r="K9" s="900"/>
      <c r="L9" s="883"/>
      <c r="M9" s="898"/>
      <c r="N9" s="899"/>
    </row>
    <row r="10" spans="1:14">
      <c r="B10" s="872" t="s">
        <v>1437</v>
      </c>
    </row>
    <row r="26" spans="2:2">
      <c r="B26" s="884" t="s">
        <v>441</v>
      </c>
    </row>
    <row r="28" spans="2:2">
      <c r="B28" s="556" t="s">
        <v>737</v>
      </c>
    </row>
  </sheetData>
  <mergeCells count="7">
    <mergeCell ref="B4:B5"/>
    <mergeCell ref="K4:L4"/>
    <mergeCell ref="M4:N4"/>
    <mergeCell ref="C4:D4"/>
    <mergeCell ref="E4:F4"/>
    <mergeCell ref="G4:H4"/>
    <mergeCell ref="I4:J4"/>
  </mergeCells>
  <phoneticPr fontId="5" type="noConversion"/>
  <hyperlinks>
    <hyperlink ref="B28" location="Contents!B69" display="to contents"/>
  </hyperlinks>
  <pageMargins left="0.75" right="0.75" top="1" bottom="1" header="0.5" footer="0.5"/>
  <pageSetup paperSize="9" orientation="portrait" verticalDpi="0"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1"/>
  <sheetViews>
    <sheetView topLeftCell="A13" workbookViewId="0">
      <selection activeCell="B31" sqref="B31"/>
    </sheetView>
  </sheetViews>
  <sheetFormatPr defaultColWidth="10.6640625" defaultRowHeight="12.75"/>
  <cols>
    <col min="1" max="1" width="10.33203125" style="873" bestFit="1" customWidth="1"/>
    <col min="2" max="2" width="35.1640625" style="873" customWidth="1"/>
    <col min="3" max="6" width="10.6640625" style="873" customWidth="1"/>
    <col min="7" max="7" width="37.33203125" style="873" bestFit="1" customWidth="1"/>
    <col min="8" max="16384" width="10.6640625" style="873"/>
  </cols>
  <sheetData>
    <row r="2" spans="1:8">
      <c r="A2" s="873" t="s">
        <v>1303</v>
      </c>
      <c r="B2" s="872" t="s">
        <v>1438</v>
      </c>
    </row>
    <row r="4" spans="1:8">
      <c r="B4" s="872" t="s">
        <v>2107</v>
      </c>
      <c r="G4" s="872" t="s">
        <v>2108</v>
      </c>
    </row>
    <row r="5" spans="1:8" ht="13.5" thickBot="1"/>
    <row r="6" spans="1:8">
      <c r="B6" s="901" t="s">
        <v>1757</v>
      </c>
      <c r="C6" s="904">
        <v>77</v>
      </c>
      <c r="D6" s="900"/>
      <c r="E6" s="900"/>
      <c r="G6" s="901" t="s">
        <v>1757</v>
      </c>
      <c r="H6" s="904">
        <v>81.900000000000006</v>
      </c>
    </row>
    <row r="7" spans="1:8">
      <c r="B7" s="902" t="s">
        <v>451</v>
      </c>
      <c r="C7" s="905">
        <v>1.2</v>
      </c>
      <c r="D7" s="900"/>
      <c r="E7" s="900"/>
      <c r="G7" s="902" t="s">
        <v>451</v>
      </c>
      <c r="H7" s="905">
        <v>1.3</v>
      </c>
    </row>
    <row r="8" spans="1:8">
      <c r="B8" s="902" t="s">
        <v>442</v>
      </c>
      <c r="C8" s="905">
        <v>0.5</v>
      </c>
      <c r="D8" s="900"/>
      <c r="E8" s="900"/>
      <c r="G8" s="902" t="s">
        <v>442</v>
      </c>
      <c r="H8" s="905">
        <v>2.6</v>
      </c>
    </row>
    <row r="9" spans="1:8">
      <c r="B9" s="902" t="s">
        <v>1317</v>
      </c>
      <c r="C9" s="905">
        <v>11.1</v>
      </c>
      <c r="D9" s="900"/>
      <c r="E9" s="900"/>
      <c r="G9" s="902" t="s">
        <v>1317</v>
      </c>
      <c r="H9" s="905">
        <v>7.9</v>
      </c>
    </row>
    <row r="10" spans="1:8">
      <c r="B10" s="902" t="s">
        <v>443</v>
      </c>
      <c r="C10" s="905">
        <v>1.3</v>
      </c>
      <c r="D10" s="900"/>
      <c r="E10" s="900"/>
      <c r="G10" s="902" t="s">
        <v>443</v>
      </c>
      <c r="H10" s="905">
        <v>1.3</v>
      </c>
    </row>
    <row r="11" spans="1:8" ht="13.5" thickBot="1">
      <c r="B11" s="903" t="s">
        <v>2374</v>
      </c>
      <c r="C11" s="906">
        <v>8.9</v>
      </c>
      <c r="D11" s="900"/>
      <c r="E11" s="900"/>
      <c r="G11" s="903" t="s">
        <v>2374</v>
      </c>
      <c r="H11" s="906">
        <v>4.9000000000000004</v>
      </c>
    </row>
    <row r="14" spans="1:8">
      <c r="B14" s="872" t="s">
        <v>2107</v>
      </c>
      <c r="G14" s="872" t="s">
        <v>2108</v>
      </c>
    </row>
    <row r="29" spans="2:7">
      <c r="B29" s="884" t="s">
        <v>1322</v>
      </c>
      <c r="G29" s="884" t="s">
        <v>1322</v>
      </c>
    </row>
    <row r="31" spans="2:7">
      <c r="B31" s="556" t="s">
        <v>737</v>
      </c>
    </row>
  </sheetData>
  <phoneticPr fontId="5" type="noConversion"/>
  <hyperlinks>
    <hyperlink ref="B31" location="Contents!B70" display="to contents"/>
  </hyperlinks>
  <pageMargins left="0.75" right="0.75" top="1" bottom="1" header="0.5" footer="0.5"/>
  <pageSetup paperSize="9" orientation="portrait" verticalDpi="0"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3"/>
  <sheetViews>
    <sheetView topLeftCell="A22" workbookViewId="0">
      <selection activeCell="B23" sqref="B23"/>
    </sheetView>
  </sheetViews>
  <sheetFormatPr defaultColWidth="10.6640625" defaultRowHeight="12.75"/>
  <cols>
    <col min="1" max="1" width="10.6640625" style="873" customWidth="1"/>
    <col min="2" max="2" width="32.33203125" style="873" customWidth="1"/>
    <col min="3" max="7" width="11.83203125" style="873" bestFit="1" customWidth="1"/>
    <col min="8" max="16384" width="10.6640625" style="873"/>
  </cols>
  <sheetData>
    <row r="2" spans="1:7">
      <c r="A2" s="873" t="s">
        <v>1303</v>
      </c>
      <c r="B2" s="872" t="s">
        <v>1441</v>
      </c>
    </row>
    <row r="3" spans="1:7">
      <c r="B3" s="873" t="s">
        <v>444</v>
      </c>
    </row>
    <row r="4" spans="1:7" ht="13.5" thickBot="1"/>
    <row r="5" spans="1:7" ht="13.5" thickBot="1">
      <c r="B5" s="977"/>
      <c r="C5" s="978">
        <v>37987</v>
      </c>
      <c r="D5" s="978">
        <v>38353</v>
      </c>
      <c r="E5" s="978">
        <v>38718</v>
      </c>
      <c r="F5" s="978">
        <v>39083</v>
      </c>
      <c r="G5" s="978">
        <v>39356</v>
      </c>
    </row>
    <row r="6" spans="1:7" ht="13.5" thickBot="1">
      <c r="B6" s="979" t="s">
        <v>445</v>
      </c>
      <c r="C6" s="980">
        <v>35</v>
      </c>
      <c r="D6" s="980">
        <v>35</v>
      </c>
      <c r="E6" s="980">
        <v>34</v>
      </c>
      <c r="F6" s="980">
        <v>33</v>
      </c>
      <c r="G6" s="980" t="s">
        <v>979</v>
      </c>
    </row>
    <row r="7" spans="1:7" ht="13.5" thickBot="1">
      <c r="B7" s="979" t="s">
        <v>611</v>
      </c>
      <c r="C7" s="980">
        <v>32</v>
      </c>
      <c r="D7" s="980">
        <v>36</v>
      </c>
      <c r="E7" s="980">
        <v>37</v>
      </c>
      <c r="F7" s="980">
        <v>40</v>
      </c>
      <c r="G7" s="980">
        <v>41</v>
      </c>
    </row>
    <row r="8" spans="1:7" ht="13.5" thickBot="1">
      <c r="B8" s="981" t="s">
        <v>446</v>
      </c>
      <c r="C8" s="980">
        <v>6</v>
      </c>
      <c r="D8" s="980">
        <v>8</v>
      </c>
      <c r="E8" s="980">
        <v>12</v>
      </c>
      <c r="F8" s="980">
        <v>12</v>
      </c>
      <c r="G8" s="980">
        <v>14</v>
      </c>
    </row>
    <row r="9" spans="1:7" ht="13.5" thickBot="1">
      <c r="B9" s="981" t="s">
        <v>447</v>
      </c>
      <c r="C9" s="980">
        <v>28</v>
      </c>
      <c r="D9" s="980">
        <v>27</v>
      </c>
      <c r="E9" s="980">
        <v>30</v>
      </c>
      <c r="F9" s="980">
        <v>33</v>
      </c>
      <c r="G9" s="980">
        <v>41</v>
      </c>
    </row>
    <row r="10" spans="1:7" ht="13.5" thickBot="1">
      <c r="B10" s="981" t="s">
        <v>1317</v>
      </c>
      <c r="C10" s="980">
        <v>16</v>
      </c>
      <c r="D10" s="980">
        <v>16</v>
      </c>
      <c r="E10" s="980">
        <v>14</v>
      </c>
      <c r="F10" s="980">
        <v>14</v>
      </c>
      <c r="G10" s="980">
        <v>14</v>
      </c>
    </row>
    <row r="11" spans="1:7" ht="23.25" thickBot="1">
      <c r="B11" s="981" t="s">
        <v>612</v>
      </c>
      <c r="C11" s="980">
        <v>10</v>
      </c>
      <c r="D11" s="980">
        <v>10</v>
      </c>
      <c r="E11" s="980">
        <v>10</v>
      </c>
      <c r="F11" s="980">
        <v>13</v>
      </c>
      <c r="G11" s="980">
        <v>11</v>
      </c>
    </row>
    <row r="12" spans="1:7" ht="13.5" thickBot="1">
      <c r="B12" s="981" t="s">
        <v>443</v>
      </c>
      <c r="C12" s="980">
        <v>2</v>
      </c>
      <c r="D12" s="980">
        <v>3</v>
      </c>
      <c r="E12" s="980">
        <v>7</v>
      </c>
      <c r="F12" s="980">
        <v>10</v>
      </c>
      <c r="G12" s="980">
        <v>10</v>
      </c>
    </row>
    <row r="13" spans="1:7" ht="13.5" thickBot="1">
      <c r="B13" s="981" t="s">
        <v>2374</v>
      </c>
      <c r="C13" s="941">
        <v>157</v>
      </c>
      <c r="D13" s="941">
        <v>201</v>
      </c>
      <c r="E13" s="941">
        <v>270</v>
      </c>
      <c r="F13" s="941">
        <v>16</v>
      </c>
      <c r="G13" s="941">
        <v>22</v>
      </c>
    </row>
    <row r="14" spans="1:7" ht="13.5" thickBot="1">
      <c r="B14" s="979" t="s">
        <v>2375</v>
      </c>
      <c r="C14" s="941">
        <v>52</v>
      </c>
      <c r="D14" s="980">
        <v>57</v>
      </c>
      <c r="E14" s="980">
        <v>62</v>
      </c>
      <c r="F14" s="980">
        <v>69</v>
      </c>
      <c r="G14" s="980">
        <v>99</v>
      </c>
    </row>
    <row r="15" spans="1:7" ht="13.5" thickBot="1">
      <c r="B15" s="979" t="s">
        <v>613</v>
      </c>
      <c r="C15" s="980">
        <v>19</v>
      </c>
      <c r="D15" s="980">
        <v>18</v>
      </c>
      <c r="E15" s="980">
        <v>18</v>
      </c>
      <c r="F15" s="980">
        <v>16</v>
      </c>
      <c r="G15" s="980">
        <v>17</v>
      </c>
    </row>
    <row r="16" spans="1:7" ht="13.5" thickBot="1">
      <c r="B16" s="979" t="s">
        <v>2376</v>
      </c>
      <c r="C16" s="980">
        <v>2</v>
      </c>
      <c r="D16" s="980">
        <v>2</v>
      </c>
      <c r="E16" s="980">
        <v>2</v>
      </c>
      <c r="F16" s="980">
        <v>2</v>
      </c>
      <c r="G16" s="980">
        <v>2</v>
      </c>
    </row>
    <row r="17" spans="2:7" ht="13.5" thickBot="1">
      <c r="B17" s="979" t="s">
        <v>614</v>
      </c>
      <c r="C17" s="980">
        <v>0</v>
      </c>
      <c r="D17" s="980">
        <v>0</v>
      </c>
      <c r="E17" s="980">
        <v>0</v>
      </c>
      <c r="F17" s="980">
        <v>2</v>
      </c>
      <c r="G17" s="980">
        <v>2</v>
      </c>
    </row>
    <row r="18" spans="2:7" ht="13.5" thickBot="1">
      <c r="B18" s="979" t="s">
        <v>615</v>
      </c>
      <c r="C18" s="980">
        <v>10</v>
      </c>
      <c r="D18" s="980">
        <v>14</v>
      </c>
      <c r="E18" s="980">
        <v>28</v>
      </c>
      <c r="F18" s="980">
        <v>37</v>
      </c>
      <c r="G18" s="980">
        <v>55</v>
      </c>
    </row>
    <row r="19" spans="2:7">
      <c r="B19" s="873" t="s">
        <v>2377</v>
      </c>
    </row>
    <row r="21" spans="2:7">
      <c r="B21" s="884" t="s">
        <v>1322</v>
      </c>
    </row>
    <row r="23" spans="2:7">
      <c r="B23" s="556" t="s">
        <v>737</v>
      </c>
    </row>
  </sheetData>
  <phoneticPr fontId="5" type="noConversion"/>
  <hyperlinks>
    <hyperlink ref="B23" location="Contents!B71" display="to contents"/>
  </hyperlinks>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5"/>
  <sheetViews>
    <sheetView topLeftCell="A28" workbookViewId="0">
      <selection activeCell="B35" sqref="B35"/>
    </sheetView>
  </sheetViews>
  <sheetFormatPr defaultColWidth="10.6640625" defaultRowHeight="12.75"/>
  <cols>
    <col min="1" max="1" width="10.6640625" style="873" customWidth="1"/>
    <col min="2" max="2" width="54.6640625" style="873" customWidth="1"/>
    <col min="3" max="16384" width="10.6640625" style="873"/>
  </cols>
  <sheetData>
    <row r="2" spans="1:3">
      <c r="A2" s="873" t="s">
        <v>1303</v>
      </c>
      <c r="B2" s="872" t="s">
        <v>2333</v>
      </c>
    </row>
    <row r="3" spans="1:3">
      <c r="B3" s="873" t="s">
        <v>448</v>
      </c>
    </row>
    <row r="4" spans="1:3" ht="13.5" thickBot="1"/>
    <row r="5" spans="1:3">
      <c r="B5" s="907" t="s">
        <v>449</v>
      </c>
      <c r="C5" s="904">
        <v>56.3</v>
      </c>
    </row>
    <row r="6" spans="1:3">
      <c r="B6" s="908" t="s">
        <v>2378</v>
      </c>
      <c r="C6" s="905">
        <v>3.96</v>
      </c>
    </row>
    <row r="7" spans="1:3" ht="26.25" customHeight="1">
      <c r="B7" s="908" t="s">
        <v>2381</v>
      </c>
      <c r="C7" s="905">
        <v>1.4</v>
      </c>
    </row>
    <row r="8" spans="1:3">
      <c r="B8" s="908" t="s">
        <v>2382</v>
      </c>
      <c r="C8" s="905">
        <v>20.57</v>
      </c>
    </row>
    <row r="9" spans="1:3">
      <c r="B9" s="908" t="s">
        <v>2379</v>
      </c>
      <c r="C9" s="905">
        <v>9.5299999999999994</v>
      </c>
    </row>
    <row r="10" spans="1:3" ht="13.5" thickBot="1">
      <c r="B10" s="909" t="s">
        <v>2380</v>
      </c>
      <c r="C10" s="906">
        <v>8.24</v>
      </c>
    </row>
    <row r="11" spans="1:3">
      <c r="B11" s="910"/>
      <c r="C11" s="900"/>
    </row>
    <row r="12" spans="1:3">
      <c r="B12" s="872" t="s">
        <v>2333</v>
      </c>
    </row>
    <row r="13" spans="1:3">
      <c r="B13" s="873" t="s">
        <v>448</v>
      </c>
    </row>
    <row r="33" spans="2:2">
      <c r="B33" s="884" t="s">
        <v>450</v>
      </c>
    </row>
    <row r="35" spans="2:2">
      <c r="B35" s="556" t="s">
        <v>737</v>
      </c>
    </row>
  </sheetData>
  <phoneticPr fontId="5" type="noConversion"/>
  <hyperlinks>
    <hyperlink ref="B35" location="Contents!B72" display="to contents"/>
  </hyperlinks>
  <pageMargins left="0.75" right="0.75" top="1" bottom="1" header="0.5" footer="0.5"/>
  <pageSetup paperSize="9" orientation="portrait" verticalDpi="0"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1"/>
  <sheetViews>
    <sheetView workbookViewId="0">
      <selection activeCell="B11" sqref="B11"/>
    </sheetView>
  </sheetViews>
  <sheetFormatPr defaultColWidth="10.6640625" defaultRowHeight="12.75"/>
  <cols>
    <col min="1" max="1" width="11.83203125" style="667" customWidth="1"/>
    <col min="2" max="2" width="31.1640625" style="667" customWidth="1"/>
    <col min="3" max="8" width="11.83203125" style="667" bestFit="1" customWidth="1"/>
    <col min="9" max="16384" width="10.6640625" style="667"/>
  </cols>
  <sheetData>
    <row r="2" spans="1:8">
      <c r="A2" s="667" t="s">
        <v>1303</v>
      </c>
      <c r="B2" s="668" t="s">
        <v>1434</v>
      </c>
    </row>
    <row r="3" spans="1:8" ht="13.5" thickBot="1"/>
    <row r="4" spans="1:8" ht="13.5" thickBot="1">
      <c r="B4" s="669"/>
      <c r="C4" s="670">
        <v>37622</v>
      </c>
      <c r="D4" s="670">
        <v>37987</v>
      </c>
      <c r="E4" s="670">
        <v>38353</v>
      </c>
      <c r="F4" s="670">
        <v>38718</v>
      </c>
      <c r="G4" s="670">
        <v>39083</v>
      </c>
      <c r="H4" s="670">
        <v>39356</v>
      </c>
    </row>
    <row r="5" spans="1:8" ht="13.5" thickBot="1">
      <c r="B5" s="671" t="s">
        <v>445</v>
      </c>
      <c r="C5" s="672" t="s">
        <v>861</v>
      </c>
      <c r="D5" s="672" t="s">
        <v>862</v>
      </c>
      <c r="E5" s="672" t="s">
        <v>863</v>
      </c>
      <c r="F5" s="672" t="s">
        <v>863</v>
      </c>
      <c r="G5" s="672" t="s">
        <v>864</v>
      </c>
      <c r="H5" s="672" t="s">
        <v>865</v>
      </c>
    </row>
    <row r="6" spans="1:8" ht="13.5" thickBot="1">
      <c r="B6" s="671" t="s">
        <v>451</v>
      </c>
      <c r="C6" s="672" t="s">
        <v>866</v>
      </c>
      <c r="D6" s="672" t="s">
        <v>867</v>
      </c>
      <c r="E6" s="672" t="s">
        <v>868</v>
      </c>
      <c r="F6" s="672" t="s">
        <v>869</v>
      </c>
      <c r="G6" s="672" t="s">
        <v>870</v>
      </c>
      <c r="H6" s="672" t="s">
        <v>871</v>
      </c>
    </row>
    <row r="7" spans="1:8" ht="13.5" thickBot="1">
      <c r="B7" s="671" t="s">
        <v>1317</v>
      </c>
      <c r="C7" s="672" t="s">
        <v>872</v>
      </c>
      <c r="D7" s="672" t="s">
        <v>873</v>
      </c>
      <c r="E7" s="672" t="s">
        <v>874</v>
      </c>
      <c r="F7" s="672" t="s">
        <v>875</v>
      </c>
      <c r="G7" s="672" t="s">
        <v>876</v>
      </c>
      <c r="H7" s="672" t="s">
        <v>877</v>
      </c>
    </row>
    <row r="9" spans="1:8">
      <c r="B9" s="673" t="s">
        <v>1322</v>
      </c>
    </row>
    <row r="11" spans="1:8">
      <c r="B11" s="556" t="s">
        <v>737</v>
      </c>
    </row>
  </sheetData>
  <phoneticPr fontId="5" type="noConversion"/>
  <hyperlinks>
    <hyperlink ref="B11" location="Contents!B75" display="to contents"/>
  </hyperlinks>
  <pageMargins left="0.75" right="0.75" top="1" bottom="1" header="0.5" footer="0.5"/>
  <pageSetup paperSize="9" orientation="portrait" verticalDpi="0"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7"/>
  <sheetViews>
    <sheetView topLeftCell="A13" workbookViewId="0">
      <selection activeCell="B27" sqref="B27"/>
    </sheetView>
  </sheetViews>
  <sheetFormatPr defaultColWidth="10.6640625" defaultRowHeight="12.75"/>
  <cols>
    <col min="1" max="1" width="11.33203125" style="667" bestFit="1" customWidth="1"/>
    <col min="2" max="2" width="27.1640625" style="667" customWidth="1"/>
    <col min="3" max="16384" width="10.6640625" style="667"/>
  </cols>
  <sheetData>
    <row r="2" spans="1:3">
      <c r="A2" s="667" t="s">
        <v>1303</v>
      </c>
      <c r="B2" s="668" t="s">
        <v>1442</v>
      </c>
    </row>
    <row r="3" spans="1:3">
      <c r="B3" s="667" t="s">
        <v>452</v>
      </c>
    </row>
    <row r="4" spans="1:3" ht="13.5" thickBot="1"/>
    <row r="5" spans="1:3">
      <c r="B5" s="674" t="s">
        <v>1317</v>
      </c>
      <c r="C5" s="675">
        <v>79.900000000000006</v>
      </c>
    </row>
    <row r="6" spans="1:3">
      <c r="B6" s="676" t="s">
        <v>445</v>
      </c>
      <c r="C6" s="677">
        <v>77.900000000000006</v>
      </c>
    </row>
    <row r="7" spans="1:3" ht="13.5" thickBot="1">
      <c r="B7" s="678" t="s">
        <v>451</v>
      </c>
      <c r="C7" s="679">
        <v>52.5</v>
      </c>
    </row>
    <row r="9" spans="1:3">
      <c r="B9" s="668" t="s">
        <v>1442</v>
      </c>
    </row>
    <row r="23" spans="2:2">
      <c r="B23" s="667" t="s">
        <v>453</v>
      </c>
    </row>
    <row r="25" spans="2:2">
      <c r="B25" s="673" t="s">
        <v>1322</v>
      </c>
    </row>
    <row r="27" spans="2:2">
      <c r="B27" s="556" t="s">
        <v>737</v>
      </c>
    </row>
  </sheetData>
  <phoneticPr fontId="5" type="noConversion"/>
  <hyperlinks>
    <hyperlink ref="B27" location="Contents!B76" display="to contents"/>
  </hyperlinks>
  <pageMargins left="0.75" right="0.75" top="1" bottom="1" header="0.5" footer="0.5"/>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8"/>
  <sheetViews>
    <sheetView topLeftCell="A16" workbookViewId="0">
      <selection activeCell="B28" sqref="B28"/>
    </sheetView>
  </sheetViews>
  <sheetFormatPr defaultColWidth="10.6640625" defaultRowHeight="12.75"/>
  <cols>
    <col min="1" max="1" width="12.5" style="667" bestFit="1" customWidth="1"/>
    <col min="2" max="2" width="38.5" style="667" customWidth="1"/>
    <col min="3" max="10" width="11.83203125" style="667" bestFit="1" customWidth="1"/>
    <col min="11" max="16384" width="10.6640625" style="667"/>
  </cols>
  <sheetData>
    <row r="2" spans="1:10">
      <c r="A2" s="667" t="s">
        <v>1303</v>
      </c>
      <c r="B2" s="668" t="s">
        <v>454</v>
      </c>
    </row>
    <row r="3" spans="1:10" ht="13.5" thickBot="1">
      <c r="B3" s="668"/>
    </row>
    <row r="4" spans="1:10" ht="13.5" thickBot="1">
      <c r="B4" s="680"/>
      <c r="C4" s="681" t="s">
        <v>879</v>
      </c>
      <c r="D4" s="681" t="s">
        <v>880</v>
      </c>
      <c r="E4" s="681" t="s">
        <v>881</v>
      </c>
      <c r="F4" s="681" t="s">
        <v>882</v>
      </c>
      <c r="G4" s="681" t="s">
        <v>883</v>
      </c>
      <c r="H4" s="681" t="s">
        <v>884</v>
      </c>
      <c r="I4" s="681" t="s">
        <v>885</v>
      </c>
      <c r="J4" s="681" t="s">
        <v>1347</v>
      </c>
    </row>
    <row r="5" spans="1:10" ht="25.5">
      <c r="B5" s="682" t="s">
        <v>455</v>
      </c>
      <c r="C5" s="683">
        <v>24.94</v>
      </c>
      <c r="D5" s="683">
        <v>19.920000000000002</v>
      </c>
      <c r="E5" s="683">
        <v>49.42</v>
      </c>
      <c r="F5" s="683">
        <v>47.43</v>
      </c>
      <c r="G5" s="683">
        <v>36.630000000000003</v>
      </c>
      <c r="H5" s="683">
        <v>10.38</v>
      </c>
      <c r="I5" s="683">
        <v>5.63</v>
      </c>
      <c r="J5" s="683">
        <v>4.49</v>
      </c>
    </row>
    <row r="6" spans="1:10" ht="39" thickBot="1">
      <c r="B6" s="678" t="s">
        <v>456</v>
      </c>
      <c r="C6" s="684">
        <v>19.78</v>
      </c>
      <c r="D6" s="684">
        <v>17.29</v>
      </c>
      <c r="E6" s="684">
        <v>34.299999999999997</v>
      </c>
      <c r="F6" s="684">
        <v>56.91</v>
      </c>
      <c r="G6" s="684">
        <v>32.4</v>
      </c>
      <c r="H6" s="684">
        <v>7.24</v>
      </c>
      <c r="I6" s="684">
        <v>5.94</v>
      </c>
      <c r="J6" s="684">
        <v>5.39</v>
      </c>
    </row>
    <row r="8" spans="1:10">
      <c r="B8" s="668" t="s">
        <v>454</v>
      </c>
    </row>
    <row r="26" spans="2:2">
      <c r="B26" s="685" t="s">
        <v>1322</v>
      </c>
    </row>
    <row r="28" spans="2:2">
      <c r="B28" s="556" t="s">
        <v>737</v>
      </c>
    </row>
  </sheetData>
  <phoneticPr fontId="5" type="noConversion"/>
  <hyperlinks>
    <hyperlink ref="B28" location="Contents!B77" display="to contents"/>
  </hyperlinks>
  <pageMargins left="0.75" right="0.75" top="1" bottom="1" header="0.5" footer="0.5"/>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6"/>
  <sheetViews>
    <sheetView workbookViewId="0">
      <selection activeCell="B26" sqref="B26"/>
    </sheetView>
  </sheetViews>
  <sheetFormatPr defaultColWidth="10.6640625" defaultRowHeight="12.75"/>
  <cols>
    <col min="1" max="1" width="11.33203125" style="667" bestFit="1" customWidth="1"/>
    <col min="2" max="2" width="26.33203125" style="667" customWidth="1"/>
    <col min="3" max="3" width="15.5" style="667" customWidth="1"/>
    <col min="4" max="4" width="16.6640625" style="667" customWidth="1"/>
    <col min="5" max="5" width="15.83203125" style="667" customWidth="1"/>
    <col min="6" max="6" width="15.6640625" style="667" customWidth="1"/>
    <col min="7" max="7" width="14.33203125" style="667" customWidth="1"/>
    <col min="8" max="8" width="14" style="667" customWidth="1"/>
    <col min="9" max="16384" width="10.6640625" style="667"/>
  </cols>
  <sheetData>
    <row r="2" spans="1:7">
      <c r="A2" s="667" t="s">
        <v>1303</v>
      </c>
      <c r="B2" s="668" t="s">
        <v>1443</v>
      </c>
    </row>
    <row r="3" spans="1:7" ht="13.5" thickBot="1"/>
    <row r="4" spans="1:7" ht="13.5" thickBot="1">
      <c r="B4" s="680"/>
      <c r="C4" s="686">
        <v>37987</v>
      </c>
      <c r="D4" s="686" t="s">
        <v>887</v>
      </c>
      <c r="E4" s="686">
        <v>38718</v>
      </c>
      <c r="F4" s="686">
        <v>39083</v>
      </c>
      <c r="G4" s="686">
        <v>39356</v>
      </c>
    </row>
    <row r="5" spans="1:7" ht="13.5" thickBot="1">
      <c r="B5" s="687" t="s">
        <v>2383</v>
      </c>
      <c r="C5" s="688">
        <v>1086.5999999999999</v>
      </c>
      <c r="D5" s="688">
        <v>1812.9</v>
      </c>
      <c r="E5" s="688">
        <v>3062</v>
      </c>
      <c r="F5" s="688">
        <v>5991.8</v>
      </c>
      <c r="G5" s="688">
        <v>8701.6</v>
      </c>
    </row>
    <row r="6" spans="1:7" ht="39" thickBot="1">
      <c r="B6" s="689" t="s">
        <v>457</v>
      </c>
      <c r="C6" s="690">
        <v>51.463618622804574</v>
      </c>
      <c r="D6" s="690">
        <v>66.841524019878563</v>
      </c>
      <c r="E6" s="690">
        <v>68.900656406861913</v>
      </c>
      <c r="F6" s="690">
        <v>95.682560418027435</v>
      </c>
      <c r="G6" s="690">
        <v>45.225141026068968</v>
      </c>
    </row>
    <row r="8" spans="1:7">
      <c r="B8" s="668" t="s">
        <v>1443</v>
      </c>
    </row>
    <row r="24" spans="2:2">
      <c r="B24" s="673" t="s">
        <v>1322</v>
      </c>
    </row>
    <row r="26" spans="2:2">
      <c r="B26" s="556" t="s">
        <v>737</v>
      </c>
    </row>
  </sheetData>
  <phoneticPr fontId="5" type="noConversion"/>
  <hyperlinks>
    <hyperlink ref="B26" location="Contents!B78" display="to contents"/>
  </hyperlinks>
  <pageMargins left="0.75" right="0.75" top="1" bottom="1" header="0.5" footer="0.5"/>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dimension ref="A1:R37"/>
  <sheetViews>
    <sheetView topLeftCell="A16" workbookViewId="0"/>
  </sheetViews>
  <sheetFormatPr defaultRowHeight="12.75"/>
  <cols>
    <col min="1" max="1" width="10.33203125" bestFit="1" customWidth="1"/>
    <col min="3" max="3" width="16.83203125" customWidth="1"/>
    <col min="4" max="4" width="17.1640625" customWidth="1"/>
    <col min="7" max="7" width="10.83203125" customWidth="1"/>
  </cols>
  <sheetData>
    <row r="1" spans="1:18">
      <c r="A1" s="27"/>
      <c r="B1" s="27"/>
      <c r="C1" s="27"/>
      <c r="D1" s="27"/>
      <c r="E1" s="27"/>
      <c r="F1" s="27"/>
      <c r="G1" s="27"/>
      <c r="H1" s="27"/>
      <c r="I1" s="27"/>
    </row>
    <row r="2" spans="1:18">
      <c r="A2" s="27" t="s">
        <v>1303</v>
      </c>
      <c r="B2" s="26" t="s">
        <v>1607</v>
      </c>
      <c r="C2" s="27"/>
      <c r="D2" s="27"/>
      <c r="E2" s="27"/>
      <c r="F2" s="27"/>
      <c r="G2" s="27"/>
      <c r="H2" s="27"/>
      <c r="I2" s="27"/>
    </row>
    <row r="3" spans="1:18" ht="13.5" thickBot="1">
      <c r="A3" s="27"/>
      <c r="C3" s="27"/>
      <c r="D3" s="50"/>
      <c r="E3" s="5"/>
      <c r="F3" s="5"/>
      <c r="G3" s="5"/>
      <c r="H3" s="5"/>
      <c r="I3" s="5"/>
      <c r="J3" s="1"/>
      <c r="K3" s="15"/>
      <c r="L3" s="18"/>
      <c r="M3" s="15"/>
      <c r="N3" s="15"/>
      <c r="O3" s="15"/>
      <c r="P3" s="15"/>
      <c r="Q3" s="15"/>
      <c r="R3" s="15"/>
    </row>
    <row r="4" spans="1:18" ht="26.25" thickBot="1">
      <c r="A4" s="27"/>
      <c r="B4" s="633" t="s">
        <v>1304</v>
      </c>
      <c r="C4" s="621" t="s">
        <v>716</v>
      </c>
      <c r="D4" s="621" t="s">
        <v>646</v>
      </c>
      <c r="E4" s="621" t="s">
        <v>647</v>
      </c>
      <c r="F4" s="621" t="s">
        <v>649</v>
      </c>
      <c r="G4" s="621" t="s">
        <v>648</v>
      </c>
      <c r="H4" s="621" t="s">
        <v>651</v>
      </c>
      <c r="I4" s="621" t="s">
        <v>652</v>
      </c>
      <c r="J4" s="1"/>
      <c r="K4" s="1"/>
      <c r="L4" s="15"/>
      <c r="M4" s="15"/>
      <c r="N4" s="15"/>
      <c r="O4" s="15"/>
      <c r="P4" s="15"/>
      <c r="Q4" s="15"/>
      <c r="R4" s="8"/>
    </row>
    <row r="5" spans="1:18">
      <c r="A5" s="27"/>
      <c r="B5" s="611">
        <v>2002</v>
      </c>
      <c r="C5" s="620">
        <v>1.5</v>
      </c>
      <c r="D5" s="620">
        <v>5.7</v>
      </c>
      <c r="E5" s="620">
        <v>1.6</v>
      </c>
      <c r="F5" s="620">
        <v>-0.9</v>
      </c>
      <c r="G5" s="620">
        <v>2.2999999999999998</v>
      </c>
      <c r="H5" s="620">
        <v>-0.8</v>
      </c>
      <c r="I5" s="620">
        <v>15.8</v>
      </c>
      <c r="J5" s="1"/>
      <c r="K5" s="1"/>
      <c r="L5" s="15"/>
      <c r="M5" s="19"/>
      <c r="N5" s="19"/>
      <c r="O5" s="19"/>
      <c r="P5" s="19"/>
      <c r="Q5" s="15"/>
      <c r="R5" s="8"/>
    </row>
    <row r="6" spans="1:18">
      <c r="A6" s="27"/>
      <c r="B6" s="577">
        <v>2003</v>
      </c>
      <c r="C6" s="585">
        <v>1.8</v>
      </c>
      <c r="D6" s="585">
        <v>5.7</v>
      </c>
      <c r="E6" s="585">
        <v>2.2999999999999998</v>
      </c>
      <c r="F6" s="585">
        <v>-0.3</v>
      </c>
      <c r="G6" s="585">
        <v>2.1</v>
      </c>
      <c r="H6" s="585">
        <v>1.2</v>
      </c>
      <c r="I6" s="585">
        <v>13.7</v>
      </c>
      <c r="J6" s="1"/>
      <c r="K6" s="1"/>
      <c r="L6" s="20"/>
      <c r="M6" s="14"/>
      <c r="N6" s="14"/>
      <c r="O6" s="14"/>
      <c r="P6" s="15"/>
      <c r="Q6" s="21"/>
      <c r="R6" s="8"/>
    </row>
    <row r="7" spans="1:18">
      <c r="A7" s="27"/>
      <c r="B7" s="577">
        <v>2004</v>
      </c>
      <c r="C7" s="585">
        <v>2</v>
      </c>
      <c r="D7" s="585">
        <v>5.4</v>
      </c>
      <c r="E7" s="585">
        <v>2.7</v>
      </c>
      <c r="F7" s="585">
        <v>0</v>
      </c>
      <c r="G7" s="585">
        <v>2.1</v>
      </c>
      <c r="H7" s="585">
        <v>3.9</v>
      </c>
      <c r="I7" s="585">
        <v>10.9</v>
      </c>
      <c r="J7" s="1"/>
      <c r="K7" s="1"/>
      <c r="L7" s="20"/>
      <c r="M7" s="14"/>
      <c r="N7" s="14"/>
      <c r="O7" s="14"/>
      <c r="P7" s="15"/>
      <c r="Q7" s="21"/>
      <c r="R7" s="8"/>
    </row>
    <row r="8" spans="1:18">
      <c r="A8" s="27"/>
      <c r="B8" s="577">
        <v>2005</v>
      </c>
      <c r="C8" s="585">
        <v>2.2999999999999998</v>
      </c>
      <c r="D8" s="585">
        <v>5.2</v>
      </c>
      <c r="E8" s="585">
        <v>3.4</v>
      </c>
      <c r="F8" s="585">
        <v>-0.3</v>
      </c>
      <c r="G8" s="585">
        <v>2.2000000000000002</v>
      </c>
      <c r="H8" s="585">
        <v>1.8</v>
      </c>
      <c r="I8" s="585">
        <v>12.7</v>
      </c>
      <c r="J8" s="1"/>
      <c r="K8" s="1"/>
      <c r="L8" s="20"/>
      <c r="M8" s="14"/>
      <c r="N8" s="14"/>
      <c r="O8" s="14"/>
      <c r="P8" s="15"/>
      <c r="Q8" s="21"/>
      <c r="R8" s="8"/>
    </row>
    <row r="9" spans="1:18">
      <c r="A9" s="27"/>
      <c r="B9" s="577">
        <v>2006</v>
      </c>
      <c r="C9" s="585">
        <v>2.2999999999999998</v>
      </c>
      <c r="D9" s="585">
        <v>5.0999999999999996</v>
      </c>
      <c r="E9" s="585">
        <v>3.2</v>
      </c>
      <c r="F9" s="585">
        <v>0.3</v>
      </c>
      <c r="G9" s="585">
        <v>2.2000000000000002</v>
      </c>
      <c r="H9" s="585">
        <v>1.5</v>
      </c>
      <c r="I9" s="585">
        <v>9.6999999999999993</v>
      </c>
      <c r="J9" s="1"/>
      <c r="K9" s="1"/>
      <c r="L9" s="20"/>
      <c r="M9" s="14"/>
      <c r="N9" s="14"/>
      <c r="O9" s="14"/>
      <c r="P9" s="15"/>
      <c r="Q9" s="21"/>
      <c r="R9" s="8"/>
    </row>
    <row r="10" spans="1:18">
      <c r="A10" s="27"/>
      <c r="B10" s="567" t="s">
        <v>514</v>
      </c>
      <c r="C10" s="592">
        <v>2.1</v>
      </c>
      <c r="D10" s="592">
        <v>5.9</v>
      </c>
      <c r="E10" s="592">
        <v>2.7</v>
      </c>
      <c r="F10" s="592">
        <v>0</v>
      </c>
      <c r="G10" s="592">
        <v>2</v>
      </c>
      <c r="H10" s="592">
        <v>4.5</v>
      </c>
      <c r="I10" s="592">
        <v>8.4</v>
      </c>
      <c r="J10" s="1"/>
      <c r="K10" s="1"/>
      <c r="L10" s="20"/>
      <c r="M10" s="14"/>
      <c r="N10" s="14"/>
      <c r="O10" s="14"/>
      <c r="P10" s="15"/>
      <c r="Q10" s="21"/>
      <c r="R10" s="8"/>
    </row>
    <row r="11" spans="1:18" ht="13.5" thickBot="1">
      <c r="A11" s="27"/>
      <c r="B11" s="570" t="s">
        <v>515</v>
      </c>
      <c r="C11" s="593">
        <v>2</v>
      </c>
      <c r="D11" s="593">
        <v>5.3</v>
      </c>
      <c r="E11" s="593">
        <v>2.2999999999999998</v>
      </c>
      <c r="F11" s="593">
        <v>0.5</v>
      </c>
      <c r="G11" s="593">
        <v>2</v>
      </c>
      <c r="H11" s="593">
        <v>3.9</v>
      </c>
      <c r="I11" s="593">
        <v>7.5</v>
      </c>
      <c r="J11" s="1"/>
      <c r="K11" s="1"/>
      <c r="L11" s="20"/>
      <c r="M11" s="14"/>
      <c r="N11" s="14"/>
      <c r="O11" s="14"/>
      <c r="P11" s="15"/>
      <c r="Q11" s="21"/>
      <c r="R11" s="8"/>
    </row>
    <row r="12" spans="1:18">
      <c r="A12" s="27"/>
      <c r="B12" s="8"/>
      <c r="C12" s="51"/>
      <c r="D12" s="51"/>
      <c r="E12" s="51"/>
      <c r="F12" s="51"/>
      <c r="G12" s="51"/>
      <c r="H12" s="51"/>
      <c r="I12" s="51"/>
      <c r="J12" s="1"/>
      <c r="K12" s="1"/>
      <c r="L12" s="20"/>
      <c r="M12" s="14"/>
      <c r="N12" s="14"/>
      <c r="O12" s="14"/>
      <c r="P12" s="15"/>
      <c r="Q12" s="21"/>
      <c r="R12" s="8"/>
    </row>
    <row r="13" spans="1:18">
      <c r="B13" s="26" t="s">
        <v>1607</v>
      </c>
      <c r="C13" s="11"/>
      <c r="D13" s="1"/>
      <c r="E13" s="1"/>
      <c r="F13" s="1"/>
      <c r="G13" s="1"/>
      <c r="H13" s="11"/>
      <c r="I13" s="11"/>
      <c r="J13" s="1"/>
      <c r="K13" s="13"/>
      <c r="L13" s="14"/>
      <c r="M13" s="14"/>
      <c r="N13" s="14"/>
      <c r="O13" s="14"/>
      <c r="P13" s="14"/>
      <c r="Q13" s="15"/>
      <c r="R13" s="15"/>
    </row>
    <row r="14" spans="1:18">
      <c r="C14" s="11"/>
      <c r="D14" s="1"/>
      <c r="E14" s="1"/>
      <c r="F14" s="1"/>
      <c r="G14" s="1"/>
      <c r="H14" s="1"/>
      <c r="I14" s="1"/>
      <c r="J14" s="1"/>
      <c r="K14" s="15"/>
      <c r="L14" s="15"/>
      <c r="M14" s="15"/>
      <c r="N14" s="15"/>
      <c r="O14" s="15"/>
      <c r="P14" s="15"/>
      <c r="Q14" s="15"/>
      <c r="R14" s="22"/>
    </row>
    <row r="15" spans="1:18">
      <c r="B15" s="27"/>
      <c r="C15" s="27"/>
    </row>
    <row r="31" spans="2:18">
      <c r="B31" s="1" t="s">
        <v>653</v>
      </c>
    </row>
    <row r="32" spans="2:18">
      <c r="B32" s="79" t="s">
        <v>834</v>
      </c>
      <c r="C32" s="4"/>
      <c r="D32" s="4"/>
      <c r="E32" s="4"/>
      <c r="F32" s="4"/>
      <c r="G32" s="4"/>
      <c r="H32" s="4"/>
      <c r="I32" s="4"/>
      <c r="J32" s="1"/>
      <c r="K32" s="13"/>
      <c r="L32" s="20"/>
      <c r="M32" s="14"/>
      <c r="N32" s="14"/>
      <c r="O32" s="14"/>
      <c r="P32" s="15"/>
      <c r="Q32" s="21"/>
      <c r="R32" s="8"/>
    </row>
    <row r="33" spans="2:18">
      <c r="C33" s="1"/>
      <c r="D33" s="1"/>
      <c r="E33" s="1"/>
      <c r="F33" s="1"/>
      <c r="G33" s="1"/>
      <c r="H33" s="1"/>
      <c r="I33" s="1"/>
      <c r="J33" s="1"/>
      <c r="K33" s="13"/>
      <c r="L33" s="20"/>
      <c r="M33" s="14"/>
      <c r="N33" s="14"/>
      <c r="O33" s="14"/>
      <c r="P33" s="15"/>
      <c r="Q33" s="21"/>
      <c r="R33" s="8"/>
    </row>
    <row r="34" spans="2:18">
      <c r="C34" s="11"/>
      <c r="D34" s="11"/>
      <c r="E34" s="11"/>
      <c r="F34" s="11"/>
      <c r="G34" s="11"/>
      <c r="H34" s="11"/>
      <c r="I34" s="11"/>
      <c r="J34" s="1"/>
      <c r="K34" s="13"/>
      <c r="L34" s="20"/>
      <c r="M34" s="14"/>
      <c r="N34" s="14"/>
      <c r="O34" s="14"/>
      <c r="P34" s="15"/>
      <c r="Q34" s="21"/>
      <c r="R34" s="8"/>
    </row>
    <row r="35" spans="2:18" ht="13.5">
      <c r="B35" s="54" t="s">
        <v>736</v>
      </c>
      <c r="C35" s="1"/>
      <c r="D35" s="1"/>
      <c r="E35" s="1"/>
      <c r="F35" s="1"/>
      <c r="G35" s="1"/>
      <c r="H35" s="11"/>
      <c r="I35" s="11"/>
      <c r="J35" s="1"/>
      <c r="K35" s="13"/>
      <c r="L35" s="14"/>
      <c r="M35" s="15"/>
      <c r="N35" s="16"/>
      <c r="O35" s="16"/>
      <c r="P35" s="14"/>
      <c r="Q35" s="15"/>
      <c r="R35" s="15"/>
    </row>
    <row r="37" spans="2:18">
      <c r="B37" s="556" t="s">
        <v>737</v>
      </c>
    </row>
  </sheetData>
  <phoneticPr fontId="9" type="noConversion"/>
  <hyperlinks>
    <hyperlink ref="B37" location="Contents!B8" display="to contents"/>
  </hyperlinks>
  <pageMargins left="0.75" right="0.75" top="1" bottom="1" header="0.5" footer="0.5"/>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0"/>
  <sheetViews>
    <sheetView workbookViewId="0">
      <selection activeCell="B30" sqref="B30"/>
    </sheetView>
  </sheetViews>
  <sheetFormatPr defaultColWidth="10.6640625" defaultRowHeight="12.75"/>
  <cols>
    <col min="1" max="1" width="11.33203125" style="667" bestFit="1" customWidth="1"/>
    <col min="2" max="2" width="26.33203125" style="667" customWidth="1"/>
    <col min="3" max="16384" width="10.6640625" style="667"/>
  </cols>
  <sheetData>
    <row r="2" spans="1:3">
      <c r="A2" s="667" t="s">
        <v>1303</v>
      </c>
      <c r="B2" s="668" t="s">
        <v>1259</v>
      </c>
    </row>
    <row r="3" spans="1:3">
      <c r="B3" s="667" t="s">
        <v>460</v>
      </c>
    </row>
    <row r="4" spans="1:3" ht="13.5" thickBot="1"/>
    <row r="5" spans="1:3">
      <c r="B5" s="691" t="s">
        <v>458</v>
      </c>
      <c r="C5" s="691">
        <v>40.299999999999997</v>
      </c>
    </row>
    <row r="6" spans="1:3" ht="14.25" customHeight="1">
      <c r="B6" s="692" t="s">
        <v>2385</v>
      </c>
      <c r="C6" s="693">
        <v>45.9</v>
      </c>
    </row>
    <row r="7" spans="1:3" ht="15.75" customHeight="1">
      <c r="B7" s="692" t="s">
        <v>2386</v>
      </c>
      <c r="C7" s="693">
        <v>6.6</v>
      </c>
    </row>
    <row r="8" spans="1:3" ht="11.25" customHeight="1">
      <c r="B8" s="692" t="s">
        <v>2387</v>
      </c>
      <c r="C8" s="694">
        <v>4.8</v>
      </c>
    </row>
    <row r="9" spans="1:3" ht="12.75" customHeight="1">
      <c r="B9" s="692" t="s">
        <v>2388</v>
      </c>
      <c r="C9" s="694">
        <v>0.7</v>
      </c>
    </row>
    <row r="10" spans="1:3" ht="12" customHeight="1">
      <c r="B10" s="692" t="s">
        <v>2389</v>
      </c>
      <c r="C10" s="694">
        <v>0.5</v>
      </c>
    </row>
    <row r="11" spans="1:3" ht="13.5" thickBot="1">
      <c r="B11" s="695" t="s">
        <v>2384</v>
      </c>
      <c r="C11" s="696">
        <v>1.2</v>
      </c>
    </row>
    <row r="13" spans="1:3">
      <c r="B13" s="668" t="s">
        <v>1259</v>
      </c>
    </row>
    <row r="28" spans="2:2">
      <c r="B28" s="673" t="s">
        <v>1322</v>
      </c>
    </row>
    <row r="30" spans="2:2">
      <c r="B30" s="556" t="s">
        <v>737</v>
      </c>
    </row>
  </sheetData>
  <phoneticPr fontId="5" type="noConversion"/>
  <hyperlinks>
    <hyperlink ref="B30" location="Contents!B79" display="to contents"/>
  </hyperlinks>
  <pageMargins left="0.75" right="0.75" top="1" bottom="1" header="0.5" footer="0.5"/>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8"/>
  <sheetViews>
    <sheetView workbookViewId="0">
      <selection activeCell="B28" sqref="B28"/>
    </sheetView>
  </sheetViews>
  <sheetFormatPr defaultColWidth="10.6640625" defaultRowHeight="12.75"/>
  <cols>
    <col min="1" max="1" width="11.33203125" style="667" bestFit="1" customWidth="1"/>
    <col min="2" max="2" width="27" style="667" customWidth="1"/>
    <col min="3" max="6" width="12" style="667" bestFit="1" customWidth="1"/>
    <col min="7" max="16384" width="10.6640625" style="667"/>
  </cols>
  <sheetData>
    <row r="2" spans="1:6">
      <c r="A2" s="667" t="s">
        <v>1303</v>
      </c>
      <c r="B2" s="668" t="s">
        <v>1444</v>
      </c>
    </row>
    <row r="3" spans="1:6" ht="13.5" thickBot="1">
      <c r="B3" s="667" t="s">
        <v>2109</v>
      </c>
    </row>
    <row r="4" spans="1:6">
      <c r="B4" s="674"/>
      <c r="C4" s="697" t="s">
        <v>884</v>
      </c>
      <c r="D4" s="697" t="s">
        <v>886</v>
      </c>
      <c r="E4" s="697" t="s">
        <v>885</v>
      </c>
      <c r="F4" s="697" t="s">
        <v>1347</v>
      </c>
    </row>
    <row r="5" spans="1:6">
      <c r="B5" s="676" t="s">
        <v>458</v>
      </c>
      <c r="C5" s="698">
        <v>58.168018315331274</v>
      </c>
      <c r="D5" s="698">
        <v>58.48631297444765</v>
      </c>
      <c r="E5" s="698">
        <v>52.645130628425527</v>
      </c>
      <c r="F5" s="698">
        <v>40.291579917215095</v>
      </c>
    </row>
    <row r="6" spans="1:6">
      <c r="B6" s="676" t="s">
        <v>2390</v>
      </c>
      <c r="C6" s="698">
        <v>39.594318972625231</v>
      </c>
      <c r="D6" s="698">
        <v>39.166820573762287</v>
      </c>
      <c r="E6" s="698">
        <v>45.786244518341277</v>
      </c>
      <c r="F6" s="698">
        <v>58.512948574595569</v>
      </c>
    </row>
    <row r="7" spans="1:6" ht="13.5" thickBot="1">
      <c r="B7" s="678" t="s">
        <v>2384</v>
      </c>
      <c r="C7" s="699">
        <v>2.2376627120434915</v>
      </c>
      <c r="D7" s="699">
        <v>2.3468664517900604</v>
      </c>
      <c r="E7" s="699">
        <v>1.5686248532331939</v>
      </c>
      <c r="F7" s="699">
        <v>1.1954715081893366</v>
      </c>
    </row>
    <row r="10" spans="1:6">
      <c r="B10" s="668" t="s">
        <v>1444</v>
      </c>
    </row>
    <row r="26" spans="2:2">
      <c r="B26" s="673" t="s">
        <v>1322</v>
      </c>
    </row>
    <row r="28" spans="2:2">
      <c r="B28" s="556" t="s">
        <v>737</v>
      </c>
    </row>
  </sheetData>
  <phoneticPr fontId="5" type="noConversion"/>
  <hyperlinks>
    <hyperlink ref="B28" location="Contents!B80" display="to contents"/>
  </hyperlinks>
  <pageMargins left="0.75" right="0.75" top="1" bottom="1" header="0.5" footer="0.5"/>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0"/>
  <sheetViews>
    <sheetView workbookViewId="0">
      <selection activeCell="B30" sqref="B30"/>
    </sheetView>
  </sheetViews>
  <sheetFormatPr defaultColWidth="10.6640625" defaultRowHeight="12.75"/>
  <cols>
    <col min="1" max="1" width="10.6640625" style="667" customWidth="1"/>
    <col min="2" max="2" width="29.6640625" style="667" customWidth="1"/>
    <col min="3" max="5" width="11.5" style="667" bestFit="1" customWidth="1"/>
    <col min="6" max="6" width="12.83203125" style="667" bestFit="1" customWidth="1"/>
    <col min="7" max="16384" width="10.6640625" style="667"/>
  </cols>
  <sheetData>
    <row r="2" spans="1:6">
      <c r="A2" s="667" t="s">
        <v>1303</v>
      </c>
      <c r="B2" s="668" t="s">
        <v>2</v>
      </c>
    </row>
    <row r="3" spans="1:6" ht="13.5" thickBot="1">
      <c r="B3" s="700"/>
      <c r="C3" s="700"/>
      <c r="D3" s="700"/>
      <c r="E3" s="700"/>
      <c r="F3" s="700" t="s">
        <v>1711</v>
      </c>
    </row>
    <row r="4" spans="1:6">
      <c r="B4" s="675"/>
      <c r="C4" s="701">
        <v>39083</v>
      </c>
      <c r="D4" s="701">
        <v>39173</v>
      </c>
      <c r="E4" s="701">
        <v>39264</v>
      </c>
      <c r="F4" s="701">
        <v>39356</v>
      </c>
    </row>
    <row r="5" spans="1:6">
      <c r="B5" s="702" t="s">
        <v>2391</v>
      </c>
      <c r="C5" s="703">
        <v>5991.7678089999999</v>
      </c>
      <c r="D5" s="703">
        <v>6573.8192499999996</v>
      </c>
      <c r="E5" s="703">
        <v>8232.4717309999996</v>
      </c>
      <c r="F5" s="703">
        <v>8701.6553960000001</v>
      </c>
    </row>
    <row r="6" spans="1:6">
      <c r="B6" s="702" t="s">
        <v>2392</v>
      </c>
      <c r="C6" s="703">
        <v>290.633374</v>
      </c>
      <c r="D6" s="703">
        <v>397.039987</v>
      </c>
      <c r="E6" s="703">
        <v>386.90750600000001</v>
      </c>
      <c r="F6" s="703">
        <v>784.35867199999996</v>
      </c>
    </row>
    <row r="7" spans="1:6" ht="13.5" thickBot="1">
      <c r="B7" s="704" t="s">
        <v>0</v>
      </c>
      <c r="C7" s="705">
        <v>299.14780500000001</v>
      </c>
      <c r="D7" s="705">
        <v>333.301356</v>
      </c>
      <c r="E7" s="705">
        <v>392.53880600000002</v>
      </c>
      <c r="F7" s="705">
        <v>454.73359900000003</v>
      </c>
    </row>
    <row r="8" spans="1:6">
      <c r="B8" s="706" t="s">
        <v>1</v>
      </c>
    </row>
    <row r="10" spans="1:6">
      <c r="B10" s="668" t="s">
        <v>2</v>
      </c>
    </row>
    <row r="28" spans="2:2">
      <c r="B28" s="673" t="s">
        <v>1322</v>
      </c>
    </row>
    <row r="30" spans="2:2">
      <c r="B30" s="921" t="s">
        <v>737</v>
      </c>
    </row>
  </sheetData>
  <phoneticPr fontId="5" type="noConversion"/>
  <hyperlinks>
    <hyperlink ref="B30" location="Contents!B81" display="to content"/>
  </hyperlinks>
  <pageMargins left="0.75" right="0.75" top="1" bottom="1" header="0.5" footer="0.5"/>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4"/>
  <sheetViews>
    <sheetView workbookViewId="0">
      <selection activeCell="B24" sqref="B24"/>
    </sheetView>
  </sheetViews>
  <sheetFormatPr defaultColWidth="10.6640625" defaultRowHeight="12.75"/>
  <cols>
    <col min="1" max="1" width="11.33203125" style="667" bestFit="1" customWidth="1"/>
    <col min="2" max="2" width="22.33203125" style="667" customWidth="1"/>
    <col min="3" max="16384" width="10.6640625" style="667"/>
  </cols>
  <sheetData>
    <row r="2" spans="1:6">
      <c r="A2" s="667" t="s">
        <v>1303</v>
      </c>
      <c r="B2" s="668" t="s">
        <v>3</v>
      </c>
    </row>
    <row r="3" spans="1:6">
      <c r="B3" s="667" t="s">
        <v>433</v>
      </c>
    </row>
    <row r="4" spans="1:6" ht="13.5" thickBot="1"/>
    <row r="5" spans="1:6" ht="13.5" thickBot="1">
      <c r="B5" s="707"/>
      <c r="C5" s="708" t="s">
        <v>885</v>
      </c>
      <c r="D5" s="708" t="s">
        <v>888</v>
      </c>
      <c r="E5" s="708" t="s">
        <v>889</v>
      </c>
      <c r="F5" s="709" t="s">
        <v>1347</v>
      </c>
    </row>
    <row r="6" spans="1:6" ht="13.5" thickBot="1">
      <c r="B6" s="710" t="s">
        <v>4</v>
      </c>
      <c r="C6" s="711">
        <v>1.3405260444063378</v>
      </c>
      <c r="D6" s="711">
        <v>1.1944552628215328</v>
      </c>
      <c r="E6" s="711">
        <v>0.88634787199125353</v>
      </c>
      <c r="F6" s="712">
        <v>1.0112024780991453</v>
      </c>
    </row>
    <row r="8" spans="1:6">
      <c r="B8" s="668" t="s">
        <v>3</v>
      </c>
    </row>
    <row r="22" spans="2:2">
      <c r="B22" s="673" t="s">
        <v>1322</v>
      </c>
    </row>
    <row r="24" spans="2:2">
      <c r="B24" s="556" t="s">
        <v>737</v>
      </c>
    </row>
  </sheetData>
  <phoneticPr fontId="5" type="noConversion"/>
  <hyperlinks>
    <hyperlink ref="B24" location="Contents!B82" display="to contents"/>
  </hyperlinks>
  <pageMargins left="0.75" right="0.75" top="1" bottom="1" header="0.5" footer="0.5"/>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6"/>
  <sheetViews>
    <sheetView workbookViewId="0">
      <selection activeCell="B26" sqref="B26"/>
    </sheetView>
  </sheetViews>
  <sheetFormatPr defaultColWidth="10.6640625" defaultRowHeight="12.75"/>
  <cols>
    <col min="1" max="1" width="14" style="667" customWidth="1"/>
    <col min="2" max="2" width="20.83203125" style="667" customWidth="1"/>
    <col min="3" max="16384" width="10.6640625" style="667"/>
  </cols>
  <sheetData>
    <row r="2" spans="1:6">
      <c r="A2" s="667" t="s">
        <v>1303</v>
      </c>
      <c r="B2" s="668" t="s">
        <v>1168</v>
      </c>
    </row>
    <row r="3" spans="1:6">
      <c r="B3" s="668"/>
    </row>
    <row r="4" spans="1:6" ht="13.5" thickBot="1">
      <c r="B4" s="667" t="s">
        <v>433</v>
      </c>
    </row>
    <row r="5" spans="1:6" ht="13.5" thickBot="1">
      <c r="B5" s="713"/>
      <c r="C5" s="714" t="s">
        <v>884</v>
      </c>
      <c r="D5" s="714" t="s">
        <v>886</v>
      </c>
      <c r="E5" s="714" t="s">
        <v>885</v>
      </c>
      <c r="F5" s="715" t="s">
        <v>1347</v>
      </c>
    </row>
    <row r="6" spans="1:6" ht="13.5" thickBot="1">
      <c r="B6" s="716" t="s">
        <v>461</v>
      </c>
      <c r="C6" s="717">
        <v>195.38583482297332</v>
      </c>
      <c r="D6" s="717">
        <v>243.67680741452889</v>
      </c>
      <c r="E6" s="717">
        <v>200.43112253050256</v>
      </c>
      <c r="F6" s="718">
        <v>137.6648044865876</v>
      </c>
    </row>
    <row r="7" spans="1:6">
      <c r="B7" s="719" t="s">
        <v>1169</v>
      </c>
      <c r="C7" s="720"/>
      <c r="D7" s="720"/>
      <c r="E7" s="720"/>
      <c r="F7" s="720"/>
    </row>
    <row r="9" spans="1:6">
      <c r="B9" s="668" t="s">
        <v>1168</v>
      </c>
    </row>
    <row r="10" spans="1:6">
      <c r="B10" s="668"/>
    </row>
    <row r="24" spans="2:2">
      <c r="B24" s="673" t="s">
        <v>1322</v>
      </c>
    </row>
    <row r="26" spans="2:2">
      <c r="B26" s="556" t="s">
        <v>737</v>
      </c>
    </row>
  </sheetData>
  <phoneticPr fontId="5" type="noConversion"/>
  <hyperlinks>
    <hyperlink ref="B26" location="Contents!B83" display="to contents"/>
  </hyperlinks>
  <pageMargins left="0.75" right="0.75" top="1" bottom="1" header="0.5" footer="0.5"/>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8"/>
  <sheetViews>
    <sheetView workbookViewId="0">
      <selection activeCell="B18" sqref="B18"/>
    </sheetView>
  </sheetViews>
  <sheetFormatPr defaultColWidth="10.6640625" defaultRowHeight="12.75"/>
  <cols>
    <col min="1" max="1" width="13.5" style="667" customWidth="1"/>
    <col min="2" max="2" width="30.5" style="667" customWidth="1"/>
    <col min="3" max="8" width="11.83203125" style="667" bestFit="1" customWidth="1"/>
    <col min="9" max="16384" width="10.6640625" style="667"/>
  </cols>
  <sheetData>
    <row r="2" spans="1:9">
      <c r="A2" s="667" t="s">
        <v>1303</v>
      </c>
      <c r="B2" s="668" t="s">
        <v>2110</v>
      </c>
    </row>
    <row r="3" spans="1:9" ht="13.5" thickBot="1">
      <c r="B3" s="667" t="s">
        <v>433</v>
      </c>
    </row>
    <row r="4" spans="1:9" ht="13.5" thickBot="1">
      <c r="B4" s="1110" t="s">
        <v>5</v>
      </c>
      <c r="C4" s="1113" t="s">
        <v>106</v>
      </c>
      <c r="D4" s="1114"/>
      <c r="E4" s="1115" t="s">
        <v>6</v>
      </c>
      <c r="F4" s="1116"/>
      <c r="G4" s="1115" t="s">
        <v>7</v>
      </c>
      <c r="H4" s="1116"/>
      <c r="I4" s="1110" t="s">
        <v>1333</v>
      </c>
    </row>
    <row r="5" spans="1:9" ht="13.5" thickBot="1">
      <c r="B5" s="1112"/>
      <c r="C5" s="721">
        <v>39083</v>
      </c>
      <c r="D5" s="721">
        <v>39356</v>
      </c>
      <c r="E5" s="722">
        <v>39083</v>
      </c>
      <c r="F5" s="722">
        <v>39356</v>
      </c>
      <c r="G5" s="722">
        <v>39083</v>
      </c>
      <c r="H5" s="722">
        <v>39356</v>
      </c>
      <c r="I5" s="1111"/>
    </row>
    <row r="6" spans="1:9" ht="13.5" thickBot="1">
      <c r="B6" s="723" t="s">
        <v>1749</v>
      </c>
      <c r="C6" s="724" t="s">
        <v>890</v>
      </c>
      <c r="D6" s="672" t="s">
        <v>891</v>
      </c>
      <c r="E6" s="724" t="s">
        <v>892</v>
      </c>
      <c r="F6" s="672" t="s">
        <v>893</v>
      </c>
      <c r="G6" s="724" t="s">
        <v>894</v>
      </c>
      <c r="H6" s="672" t="s">
        <v>895</v>
      </c>
      <c r="I6" s="672">
        <v>100</v>
      </c>
    </row>
    <row r="7" spans="1:9" ht="13.5" thickBot="1">
      <c r="B7" s="723" t="s">
        <v>1701</v>
      </c>
      <c r="C7" s="724" t="s">
        <v>896</v>
      </c>
      <c r="D7" s="672" t="s">
        <v>897</v>
      </c>
      <c r="E7" s="724" t="s">
        <v>898</v>
      </c>
      <c r="F7" s="672" t="s">
        <v>899</v>
      </c>
      <c r="G7" s="724" t="s">
        <v>900</v>
      </c>
      <c r="H7" s="672" t="s">
        <v>901</v>
      </c>
      <c r="I7" s="672">
        <v>100</v>
      </c>
    </row>
    <row r="8" spans="1:9" ht="13.5" thickBot="1">
      <c r="B8" s="723" t="s">
        <v>1713</v>
      </c>
      <c r="C8" s="724" t="s">
        <v>902</v>
      </c>
      <c r="D8" s="672" t="s">
        <v>903</v>
      </c>
      <c r="E8" s="724" t="s">
        <v>904</v>
      </c>
      <c r="F8" s="672" t="s">
        <v>905</v>
      </c>
      <c r="G8" s="724" t="s">
        <v>906</v>
      </c>
      <c r="H8" s="672" t="s">
        <v>907</v>
      </c>
      <c r="I8" s="672">
        <v>100</v>
      </c>
    </row>
    <row r="9" spans="1:9" ht="13.5" thickBot="1">
      <c r="B9" s="723" t="s">
        <v>1706</v>
      </c>
      <c r="C9" s="724" t="s">
        <v>908</v>
      </c>
      <c r="D9" s="672" t="s">
        <v>909</v>
      </c>
      <c r="E9" s="724" t="s">
        <v>910</v>
      </c>
      <c r="F9" s="672" t="s">
        <v>911</v>
      </c>
      <c r="G9" s="724" t="s">
        <v>912</v>
      </c>
      <c r="H9" s="672" t="s">
        <v>913</v>
      </c>
      <c r="I9" s="672">
        <v>100</v>
      </c>
    </row>
    <row r="10" spans="1:9" ht="13.5" thickBot="1">
      <c r="B10" s="723" t="s">
        <v>1707</v>
      </c>
      <c r="C10" s="724" t="s">
        <v>914</v>
      </c>
      <c r="D10" s="672" t="s">
        <v>915</v>
      </c>
      <c r="E10" s="724" t="s">
        <v>916</v>
      </c>
      <c r="F10" s="672" t="s">
        <v>917</v>
      </c>
      <c r="G10" s="724" t="s">
        <v>918</v>
      </c>
      <c r="H10" s="672" t="s">
        <v>919</v>
      </c>
      <c r="I10" s="672">
        <v>100</v>
      </c>
    </row>
    <row r="11" spans="1:9" ht="13.5" thickBot="1">
      <c r="B11" s="723" t="s">
        <v>462</v>
      </c>
      <c r="C11" s="724" t="s">
        <v>920</v>
      </c>
      <c r="D11" s="672" t="s">
        <v>921</v>
      </c>
      <c r="E11" s="724" t="s">
        <v>922</v>
      </c>
      <c r="F11" s="672" t="s">
        <v>923</v>
      </c>
      <c r="G11" s="724" t="s">
        <v>924</v>
      </c>
      <c r="H11" s="672" t="s">
        <v>925</v>
      </c>
      <c r="I11" s="672">
        <v>100</v>
      </c>
    </row>
    <row r="12" spans="1:9" ht="13.5" thickBot="1">
      <c r="B12" s="723" t="s">
        <v>1712</v>
      </c>
      <c r="C12" s="724" t="s">
        <v>926</v>
      </c>
      <c r="D12" s="672" t="s">
        <v>927</v>
      </c>
      <c r="E12" s="724" t="s">
        <v>928</v>
      </c>
      <c r="F12" s="672" t="s">
        <v>929</v>
      </c>
      <c r="G12" s="724" t="s">
        <v>930</v>
      </c>
      <c r="H12" s="672" t="s">
        <v>931</v>
      </c>
      <c r="I12" s="672">
        <v>100</v>
      </c>
    </row>
    <row r="13" spans="1:9" ht="13.5" thickBot="1">
      <c r="B13" s="725" t="s">
        <v>463</v>
      </c>
      <c r="C13" s="726" t="s">
        <v>932</v>
      </c>
      <c r="D13" s="727" t="s">
        <v>933</v>
      </c>
      <c r="E13" s="726" t="s">
        <v>934</v>
      </c>
      <c r="F13" s="727" t="s">
        <v>935</v>
      </c>
      <c r="G13" s="726" t="s">
        <v>958</v>
      </c>
      <c r="H13" s="727" t="s">
        <v>924</v>
      </c>
      <c r="I13" s="727">
        <v>100</v>
      </c>
    </row>
    <row r="15" spans="1:9">
      <c r="B15" s="673" t="s">
        <v>1322</v>
      </c>
    </row>
    <row r="16" spans="1:9">
      <c r="B16" s="1026" t="s">
        <v>1171</v>
      </c>
    </row>
    <row r="17" spans="2:2">
      <c r="B17" s="1"/>
    </row>
    <row r="18" spans="2:2">
      <c r="B18" s="556" t="s">
        <v>737</v>
      </c>
    </row>
  </sheetData>
  <mergeCells count="5">
    <mergeCell ref="I4:I5"/>
    <mergeCell ref="B4:B5"/>
    <mergeCell ref="C4:D4"/>
    <mergeCell ref="E4:F4"/>
    <mergeCell ref="G4:H4"/>
  </mergeCells>
  <phoneticPr fontId="5" type="noConversion"/>
  <hyperlinks>
    <hyperlink ref="B18" location="Contents!B84" display="to contents"/>
  </hyperlinks>
  <pageMargins left="0.75" right="0.75" top="1" bottom="1" header="0.5" footer="0.5"/>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2"/>
  <sheetViews>
    <sheetView workbookViewId="0">
      <selection activeCell="B32" sqref="B32"/>
    </sheetView>
  </sheetViews>
  <sheetFormatPr defaultColWidth="10.6640625" defaultRowHeight="12.75"/>
  <cols>
    <col min="1" max="1" width="11.83203125" style="667" customWidth="1"/>
    <col min="2" max="2" width="23.1640625" style="667" customWidth="1"/>
    <col min="3" max="3" width="12.33203125" style="667" customWidth="1"/>
    <col min="4" max="4" width="12.1640625" style="667" customWidth="1"/>
    <col min="5" max="16384" width="10.6640625" style="667"/>
  </cols>
  <sheetData>
    <row r="2" spans="1:4">
      <c r="A2" s="667" t="s">
        <v>1303</v>
      </c>
      <c r="B2" s="668" t="s">
        <v>1170</v>
      </c>
    </row>
    <row r="3" spans="1:4">
      <c r="B3" s="667" t="s">
        <v>433</v>
      </c>
    </row>
    <row r="4" spans="1:4" ht="13.5" thickBot="1"/>
    <row r="5" spans="1:4">
      <c r="B5" s="728" t="s">
        <v>464</v>
      </c>
      <c r="C5" s="729" t="s">
        <v>889</v>
      </c>
      <c r="D5" s="730" t="s">
        <v>1347</v>
      </c>
    </row>
    <row r="6" spans="1:4">
      <c r="B6" s="677" t="s">
        <v>1749</v>
      </c>
      <c r="C6" s="731">
        <v>4.9140872783091902</v>
      </c>
      <c r="D6" s="732">
        <v>5.1573214990353184</v>
      </c>
    </row>
    <row r="7" spans="1:4">
      <c r="B7" s="677" t="s">
        <v>1701</v>
      </c>
      <c r="C7" s="731">
        <v>5.7540432769280105</v>
      </c>
      <c r="D7" s="732">
        <v>5.9200120095796231</v>
      </c>
    </row>
    <row r="8" spans="1:4">
      <c r="B8" s="677" t="s">
        <v>1713</v>
      </c>
      <c r="C8" s="731">
        <v>8.6413028589627316</v>
      </c>
      <c r="D8" s="732">
        <v>7.3610590919679835</v>
      </c>
    </row>
    <row r="9" spans="1:4">
      <c r="B9" s="677" t="s">
        <v>1706</v>
      </c>
      <c r="C9" s="731">
        <v>4.7068838263788697</v>
      </c>
      <c r="D9" s="732">
        <v>6.4880502709938765</v>
      </c>
    </row>
    <row r="10" spans="1:4">
      <c r="B10" s="677" t="s">
        <v>1707</v>
      </c>
      <c r="C10" s="731">
        <v>6.0572029887857077</v>
      </c>
      <c r="D10" s="732">
        <v>6.8535066806473779</v>
      </c>
    </row>
    <row r="11" spans="1:4">
      <c r="B11" s="677" t="s">
        <v>462</v>
      </c>
      <c r="C11" s="731">
        <v>2.5965676337039794</v>
      </c>
      <c r="D11" s="732">
        <v>2.8646642895169858</v>
      </c>
    </row>
    <row r="12" spans="1:4" ht="13.5" thickBot="1">
      <c r="B12" s="679" t="s">
        <v>1712</v>
      </c>
      <c r="C12" s="733">
        <v>4.4752636511595272</v>
      </c>
      <c r="D12" s="734">
        <v>4.5085086729720194</v>
      </c>
    </row>
    <row r="14" spans="1:4">
      <c r="B14" s="668" t="s">
        <v>1170</v>
      </c>
    </row>
    <row r="30" spans="2:2">
      <c r="B30" s="673" t="s">
        <v>1322</v>
      </c>
    </row>
    <row r="32" spans="2:2">
      <c r="B32" s="556" t="s">
        <v>737</v>
      </c>
    </row>
  </sheetData>
  <phoneticPr fontId="5" type="noConversion"/>
  <hyperlinks>
    <hyperlink ref="B32" location="Contents!B85" display="to contents"/>
  </hyperlinks>
  <pageMargins left="0.75" right="0.75" top="1" bottom="1" header="0.5" footer="0.5"/>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5"/>
  <sheetViews>
    <sheetView workbookViewId="0">
      <selection activeCell="B25" sqref="B25"/>
    </sheetView>
  </sheetViews>
  <sheetFormatPr defaultColWidth="10.6640625" defaultRowHeight="12.75"/>
  <cols>
    <col min="1" max="1" width="10.6640625" style="667" customWidth="1"/>
    <col min="2" max="2" width="27.5" style="667" customWidth="1"/>
    <col min="3" max="10" width="11.83203125" style="667" bestFit="1" customWidth="1"/>
    <col min="11" max="16384" width="10.6640625" style="667"/>
  </cols>
  <sheetData>
    <row r="2" spans="1:10">
      <c r="A2" s="667" t="s">
        <v>1303</v>
      </c>
      <c r="B2" s="668" t="s">
        <v>1172</v>
      </c>
    </row>
    <row r="3" spans="1:10" ht="13.5" thickBot="1">
      <c r="B3" s="668"/>
    </row>
    <row r="4" spans="1:10" ht="13.5" thickBot="1">
      <c r="B4" s="735"/>
      <c r="C4" s="736" t="s">
        <v>879</v>
      </c>
      <c r="D4" s="736" t="s">
        <v>880</v>
      </c>
      <c r="E4" s="736" t="s">
        <v>881</v>
      </c>
      <c r="F4" s="736" t="s">
        <v>882</v>
      </c>
      <c r="G4" s="736" t="s">
        <v>883</v>
      </c>
      <c r="H4" s="736" t="s">
        <v>884</v>
      </c>
      <c r="I4" s="736" t="s">
        <v>885</v>
      </c>
      <c r="J4" s="736" t="s">
        <v>1347</v>
      </c>
    </row>
    <row r="5" spans="1:10" ht="25.5">
      <c r="B5" s="737" t="s">
        <v>9</v>
      </c>
      <c r="C5" s="738">
        <v>7.2</v>
      </c>
      <c r="D5" s="738">
        <v>15.2</v>
      </c>
      <c r="E5" s="738">
        <v>30</v>
      </c>
      <c r="F5" s="738">
        <v>58.3</v>
      </c>
      <c r="G5" s="738">
        <v>122.1</v>
      </c>
      <c r="H5" s="738">
        <v>261.3</v>
      </c>
      <c r="I5" s="738">
        <v>674.5</v>
      </c>
      <c r="J5" s="738">
        <v>907.5</v>
      </c>
    </row>
    <row r="6" spans="1:10" ht="27" customHeight="1" thickBot="1">
      <c r="B6" s="739" t="s">
        <v>8</v>
      </c>
      <c r="C6" s="679">
        <v>2.5</v>
      </c>
      <c r="D6" s="679">
        <v>2.9</v>
      </c>
      <c r="E6" s="679">
        <v>4.2</v>
      </c>
      <c r="F6" s="679">
        <v>5.4</v>
      </c>
      <c r="G6" s="679">
        <v>6.7</v>
      </c>
      <c r="H6" s="679">
        <v>8.5</v>
      </c>
      <c r="I6" s="679">
        <v>11.2</v>
      </c>
      <c r="J6" s="679">
        <v>10.4</v>
      </c>
    </row>
    <row r="9" spans="1:10">
      <c r="B9" s="668" t="s">
        <v>1172</v>
      </c>
    </row>
    <row r="23" spans="2:2">
      <c r="B23" s="673" t="s">
        <v>1322</v>
      </c>
    </row>
    <row r="25" spans="2:2">
      <c r="B25" s="556" t="s">
        <v>737</v>
      </c>
    </row>
  </sheetData>
  <phoneticPr fontId="5" type="noConversion"/>
  <hyperlinks>
    <hyperlink ref="B25" location="Contents!B86" display="to contents"/>
  </hyperlinks>
  <pageMargins left="0.75" right="0.75" top="1" bottom="1" header="0.5" footer="0.5"/>
  <pageSetup paperSize="9" orientation="portrait" verticalDpi="0"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3"/>
  <sheetViews>
    <sheetView workbookViewId="0">
      <selection activeCell="B23" sqref="B23"/>
    </sheetView>
  </sheetViews>
  <sheetFormatPr defaultColWidth="10.6640625" defaultRowHeight="12.75"/>
  <cols>
    <col min="1" max="1" width="10.6640625" style="667" customWidth="1"/>
    <col min="2" max="2" width="18.33203125" style="667" customWidth="1"/>
    <col min="3" max="16384" width="10.6640625" style="667"/>
  </cols>
  <sheetData>
    <row r="2" spans="1:3">
      <c r="A2" s="667" t="s">
        <v>1303</v>
      </c>
      <c r="B2" s="668" t="s">
        <v>10</v>
      </c>
    </row>
    <row r="3" spans="1:3">
      <c r="B3" s="667" t="s">
        <v>452</v>
      </c>
    </row>
    <row r="4" spans="1:3" ht="13.5" thickBot="1"/>
    <row r="5" spans="1:3">
      <c r="B5" s="740" t="s">
        <v>458</v>
      </c>
      <c r="C5" s="741">
        <v>21.3</v>
      </c>
    </row>
    <row r="6" spans="1:3">
      <c r="B6" s="742" t="s">
        <v>2390</v>
      </c>
      <c r="C6" s="743">
        <v>77.900000000000006</v>
      </c>
    </row>
    <row r="7" spans="1:3" ht="13.5" thickBot="1">
      <c r="B7" s="744" t="s">
        <v>2384</v>
      </c>
      <c r="C7" s="745">
        <v>0.8</v>
      </c>
    </row>
    <row r="9" spans="1:3">
      <c r="B9" s="668" t="s">
        <v>10</v>
      </c>
    </row>
    <row r="21" spans="2:2">
      <c r="B21" s="673" t="s">
        <v>1322</v>
      </c>
    </row>
    <row r="23" spans="2:2">
      <c r="B23" s="556" t="s">
        <v>737</v>
      </c>
    </row>
  </sheetData>
  <phoneticPr fontId="5" type="noConversion"/>
  <hyperlinks>
    <hyperlink ref="B23" location="Contents!B87" display="to contents"/>
  </hyperlinks>
  <pageMargins left="0.75" right="0.75" top="1" bottom="1" header="0.5" footer="0.5"/>
  <pageSetup paperSize="9" orientation="portrait" verticalDpi="0"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5"/>
  <sheetViews>
    <sheetView workbookViewId="0">
      <selection activeCell="B25" sqref="B25"/>
    </sheetView>
  </sheetViews>
  <sheetFormatPr defaultColWidth="10.6640625" defaultRowHeight="12.75"/>
  <cols>
    <col min="1" max="1" width="10.6640625" style="667" customWidth="1"/>
    <col min="2" max="2" width="17.5" style="667" customWidth="1"/>
    <col min="3" max="3" width="14.1640625" style="667" customWidth="1"/>
    <col min="4" max="10" width="11.83203125" style="667" bestFit="1" customWidth="1"/>
    <col min="11" max="16384" width="10.6640625" style="667"/>
  </cols>
  <sheetData>
    <row r="2" spans="1:9">
      <c r="A2" s="667" t="s">
        <v>1303</v>
      </c>
      <c r="B2" s="668" t="s">
        <v>11</v>
      </c>
    </row>
    <row r="3" spans="1:9" ht="13.5" thickBot="1"/>
    <row r="4" spans="1:9" ht="13.5" thickBot="1">
      <c r="B4" s="746" t="s">
        <v>879</v>
      </c>
      <c r="C4" s="714" t="s">
        <v>880</v>
      </c>
      <c r="D4" s="714" t="s">
        <v>881</v>
      </c>
      <c r="E4" s="714" t="s">
        <v>882</v>
      </c>
      <c r="F4" s="714" t="s">
        <v>883</v>
      </c>
      <c r="G4" s="714" t="s">
        <v>884</v>
      </c>
      <c r="H4" s="714" t="s">
        <v>885</v>
      </c>
      <c r="I4" s="715" t="s">
        <v>1347</v>
      </c>
    </row>
    <row r="5" spans="1:9" ht="13.5" thickBot="1">
      <c r="B5" s="747">
        <v>20.6</v>
      </c>
      <c r="C5" s="748">
        <v>19.5</v>
      </c>
      <c r="D5" s="748">
        <v>23.1</v>
      </c>
      <c r="E5" s="748">
        <v>21.1</v>
      </c>
      <c r="F5" s="748">
        <v>24.4</v>
      </c>
      <c r="G5" s="748">
        <v>26.4</v>
      </c>
      <c r="H5" s="748">
        <v>32.299999999999997</v>
      </c>
      <c r="I5" s="749">
        <v>38</v>
      </c>
    </row>
    <row r="8" spans="1:9">
      <c r="B8" s="668" t="s">
        <v>11</v>
      </c>
    </row>
    <row r="23" spans="2:2">
      <c r="B23" s="673" t="s">
        <v>1322</v>
      </c>
    </row>
    <row r="25" spans="2:2">
      <c r="B25" s="556" t="s">
        <v>737</v>
      </c>
    </row>
  </sheetData>
  <phoneticPr fontId="5" type="noConversion"/>
  <hyperlinks>
    <hyperlink ref="B25" location="Contents!B88" display="to contents"/>
  </hyperlinks>
  <pageMargins left="0.75" right="0.75" top="1" bottom="1" header="0.5" footer="0.5"/>
  <pageSetup paperSize="9" orientation="portrait"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2:V31"/>
  <sheetViews>
    <sheetView topLeftCell="A28" workbookViewId="0">
      <selection activeCell="B31" sqref="B31"/>
    </sheetView>
  </sheetViews>
  <sheetFormatPr defaultRowHeight="12.75"/>
  <cols>
    <col min="1" max="1" width="10.33203125" style="1" bestFit="1" customWidth="1"/>
    <col min="2" max="2" width="9.33203125" style="1"/>
    <col min="3" max="3" width="9.5" style="1" customWidth="1"/>
    <col min="4" max="6" width="9.6640625" style="1" customWidth="1"/>
    <col min="7" max="7" width="9.5" style="1" customWidth="1"/>
    <col min="8" max="8" width="9.6640625" style="1" customWidth="1"/>
    <col min="9" max="11" width="9.5" style="1" customWidth="1"/>
    <col min="12" max="12" width="9.6640625" style="1" customWidth="1"/>
    <col min="13" max="13" width="9.5" style="1" customWidth="1"/>
    <col min="14" max="16384" width="9.33203125" style="1"/>
  </cols>
  <sheetData>
    <row r="2" spans="1:22">
      <c r="A2" s="1" t="s">
        <v>1303</v>
      </c>
      <c r="B2" s="26" t="s">
        <v>837</v>
      </c>
    </row>
    <row r="3" spans="1:22" ht="14.25" customHeight="1">
      <c r="B3" s="26" t="s">
        <v>835</v>
      </c>
      <c r="C3" s="2"/>
      <c r="D3" s="2"/>
      <c r="E3" s="2"/>
      <c r="F3" s="2"/>
      <c r="G3" s="2"/>
      <c r="H3" s="2"/>
      <c r="K3" s="15"/>
      <c r="L3" s="15"/>
      <c r="M3" s="15"/>
      <c r="N3" s="15"/>
      <c r="O3" s="15"/>
      <c r="P3" s="15"/>
      <c r="Q3" s="22"/>
      <c r="R3" s="22"/>
      <c r="S3" s="15"/>
      <c r="T3" s="15"/>
      <c r="U3" s="15"/>
      <c r="V3" s="15"/>
    </row>
    <row r="4" spans="1:22" ht="13.5" thickBot="1">
      <c r="C4" s="2"/>
      <c r="D4" s="2"/>
      <c r="E4" s="2"/>
      <c r="F4" s="2"/>
      <c r="G4" s="2"/>
      <c r="H4" s="2"/>
      <c r="K4" s="15"/>
      <c r="L4" s="15"/>
      <c r="M4" s="15"/>
      <c r="N4" s="15"/>
      <c r="O4" s="15"/>
      <c r="P4" s="15"/>
      <c r="Q4" s="22"/>
      <c r="R4" s="22"/>
      <c r="S4" s="15"/>
      <c r="T4" s="15"/>
      <c r="U4" s="15"/>
      <c r="V4" s="15"/>
    </row>
    <row r="5" spans="1:22" ht="13.5" thickBot="1">
      <c r="B5" s="636" t="s">
        <v>1304</v>
      </c>
      <c r="C5" s="636" t="s">
        <v>836</v>
      </c>
      <c r="D5" s="636" t="s">
        <v>838</v>
      </c>
      <c r="E5" s="636" t="s">
        <v>839</v>
      </c>
      <c r="F5" s="636" t="s">
        <v>840</v>
      </c>
      <c r="G5" s="636" t="s">
        <v>841</v>
      </c>
      <c r="H5" s="2"/>
    </row>
    <row r="6" spans="1:22">
      <c r="B6" s="634" t="s">
        <v>842</v>
      </c>
      <c r="C6" s="635">
        <v>9.5559156639190341</v>
      </c>
      <c r="D6" s="635">
        <v>3.69</v>
      </c>
      <c r="E6" s="635">
        <v>7.8</v>
      </c>
      <c r="F6" s="635">
        <v>7.3668377760488255</v>
      </c>
      <c r="G6" s="635">
        <v>10.1</v>
      </c>
      <c r="H6" s="2"/>
    </row>
    <row r="7" spans="1:22">
      <c r="B7" s="587" t="s">
        <v>843</v>
      </c>
      <c r="C7" s="589">
        <v>9.426951723414712</v>
      </c>
      <c r="D7" s="589">
        <v>4.4779999999999998</v>
      </c>
      <c r="E7" s="589">
        <v>8.0999999999999943</v>
      </c>
      <c r="F7" s="589">
        <v>8.4828484049662904</v>
      </c>
      <c r="G7" s="589">
        <v>13</v>
      </c>
      <c r="H7" s="2"/>
    </row>
    <row r="8" spans="1:22" ht="13.5" thickBot="1">
      <c r="B8" s="588" t="s">
        <v>844</v>
      </c>
      <c r="C8" s="590">
        <v>12.344819708477276</v>
      </c>
      <c r="D8" s="590">
        <v>5.0939999999999994</v>
      </c>
      <c r="E8" s="590">
        <v>11.2</v>
      </c>
      <c r="F8" s="590">
        <v>9.3493235155376482</v>
      </c>
      <c r="G8" s="590">
        <v>14.4</v>
      </c>
      <c r="H8" s="2"/>
    </row>
    <row r="9" spans="1:22" ht="13.5" customHeight="1"/>
    <row r="10" spans="1:22">
      <c r="B10" s="26" t="s">
        <v>837</v>
      </c>
    </row>
    <row r="11" spans="1:22">
      <c r="B11" s="26" t="s">
        <v>835</v>
      </c>
    </row>
    <row r="27" spans="1:8">
      <c r="A27" s="11"/>
      <c r="B27" s="79" t="s">
        <v>845</v>
      </c>
      <c r="C27" s="2"/>
      <c r="D27" s="2"/>
      <c r="E27" s="2"/>
      <c r="F27" s="2"/>
      <c r="G27" s="2"/>
      <c r="H27" s="2"/>
    </row>
    <row r="28" spans="1:8">
      <c r="A28" s="11"/>
      <c r="B28" s="79"/>
      <c r="C28" s="2"/>
      <c r="D28" s="2"/>
      <c r="E28" s="2"/>
      <c r="F28" s="2"/>
      <c r="G28" s="2"/>
      <c r="H28" s="2"/>
    </row>
    <row r="29" spans="1:8">
      <c r="B29" s="1" t="s">
        <v>2236</v>
      </c>
    </row>
    <row r="31" spans="1:8">
      <c r="B31" s="556" t="s">
        <v>737</v>
      </c>
    </row>
  </sheetData>
  <phoneticPr fontId="5" type="noConversion"/>
  <hyperlinks>
    <hyperlink ref="B31" location="Contents!B9" display="to contents"/>
  </hyperlinks>
  <pageMargins left="0.75" right="0.75" top="1" bottom="1" header="0.5" footer="0.5"/>
  <pageSetup paperSize="9" orientation="portrait" verticalDpi="0"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5"/>
  <sheetViews>
    <sheetView workbookViewId="0">
      <selection activeCell="B25" sqref="B25"/>
    </sheetView>
  </sheetViews>
  <sheetFormatPr defaultColWidth="10.6640625" defaultRowHeight="12.75"/>
  <cols>
    <col min="1" max="1" width="10.6640625" style="667" customWidth="1"/>
    <col min="2" max="2" width="17.33203125" style="667" customWidth="1"/>
    <col min="3" max="3" width="19.83203125" style="667" customWidth="1"/>
    <col min="4" max="4" width="16.5" style="667" bestFit="1" customWidth="1"/>
    <col min="5" max="16384" width="10.6640625" style="667"/>
  </cols>
  <sheetData>
    <row r="2" spans="1:4">
      <c r="A2" s="667" t="s">
        <v>1303</v>
      </c>
      <c r="B2" s="668" t="s">
        <v>12</v>
      </c>
    </row>
    <row r="3" spans="1:4" ht="13.5" thickBot="1"/>
    <row r="4" spans="1:4" ht="39" thickBot="1">
      <c r="B4" s="750"/>
      <c r="C4" s="751" t="s">
        <v>14</v>
      </c>
      <c r="D4" s="752" t="s">
        <v>13</v>
      </c>
    </row>
    <row r="5" spans="1:4">
      <c r="B5" s="753" t="s">
        <v>888</v>
      </c>
      <c r="C5" s="754">
        <v>21.452047301251014</v>
      </c>
      <c r="D5" s="755">
        <v>78.547952698748986</v>
      </c>
    </row>
    <row r="6" spans="1:4">
      <c r="B6" s="756" t="s">
        <v>889</v>
      </c>
      <c r="C6" s="757">
        <v>33.098356175227892</v>
      </c>
      <c r="D6" s="758">
        <v>66.901643824772108</v>
      </c>
    </row>
    <row r="7" spans="1:4" ht="13.5" thickBot="1">
      <c r="B7" s="759" t="s">
        <v>1347</v>
      </c>
      <c r="C7" s="760">
        <v>33.032188835009066</v>
      </c>
      <c r="D7" s="761">
        <v>66.967811164990934</v>
      </c>
    </row>
    <row r="8" spans="1:4">
      <c r="B8" s="762" t="s">
        <v>15</v>
      </c>
      <c r="C8" s="762"/>
      <c r="D8" s="762"/>
    </row>
    <row r="9" spans="1:4" ht="13.5" customHeight="1"/>
    <row r="10" spans="1:4">
      <c r="B10" s="668" t="s">
        <v>12</v>
      </c>
    </row>
    <row r="23" spans="2:2">
      <c r="B23" s="673" t="s">
        <v>1322</v>
      </c>
    </row>
    <row r="25" spans="2:2">
      <c r="B25" s="556" t="s">
        <v>737</v>
      </c>
    </row>
  </sheetData>
  <phoneticPr fontId="5" type="noConversion"/>
  <hyperlinks>
    <hyperlink ref="B25" location="Contents!B89" display="to contents"/>
  </hyperlinks>
  <pageMargins left="0.75" right="0.75" top="1" bottom="1" header="0.5" footer="0.5"/>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9"/>
  <sheetViews>
    <sheetView workbookViewId="0">
      <selection activeCell="B29" sqref="B29"/>
    </sheetView>
  </sheetViews>
  <sheetFormatPr defaultColWidth="10.6640625" defaultRowHeight="12.75"/>
  <cols>
    <col min="1" max="1" width="10.6640625" style="667" customWidth="1"/>
    <col min="2" max="2" width="11.83203125" style="667" bestFit="1" customWidth="1"/>
    <col min="3" max="3" width="15.33203125" style="667" bestFit="1" customWidth="1"/>
    <col min="4" max="4" width="16.5" style="667" bestFit="1" customWidth="1"/>
    <col min="5" max="5" width="13" style="667" bestFit="1" customWidth="1"/>
    <col min="6" max="16384" width="10.6640625" style="667"/>
  </cols>
  <sheetData>
    <row r="2" spans="1:7">
      <c r="A2" s="667" t="s">
        <v>1303</v>
      </c>
      <c r="B2" s="668" t="s">
        <v>1060</v>
      </c>
    </row>
    <row r="3" spans="1:7" ht="13.5" thickBot="1">
      <c r="B3" s="26"/>
    </row>
    <row r="4" spans="1:7" ht="13.5" thickBot="1">
      <c r="B4" s="763"/>
      <c r="C4" s="764" t="s">
        <v>982</v>
      </c>
      <c r="D4" s="764" t="s">
        <v>983</v>
      </c>
      <c r="E4" s="752" t="s">
        <v>984</v>
      </c>
    </row>
    <row r="5" spans="1:7">
      <c r="B5" s="765" t="s">
        <v>888</v>
      </c>
      <c r="C5" s="766">
        <v>4</v>
      </c>
      <c r="D5" s="766">
        <v>5</v>
      </c>
      <c r="E5" s="767">
        <v>7</v>
      </c>
    </row>
    <row r="6" spans="1:7">
      <c r="B6" s="768" t="s">
        <v>889</v>
      </c>
      <c r="C6" s="769">
        <v>5</v>
      </c>
      <c r="D6" s="769">
        <v>4</v>
      </c>
      <c r="E6" s="743">
        <v>8</v>
      </c>
    </row>
    <row r="7" spans="1:7" ht="13.5" thickBot="1">
      <c r="B7" s="770" t="s">
        <v>1347</v>
      </c>
      <c r="C7" s="771">
        <v>5</v>
      </c>
      <c r="D7" s="771">
        <v>5</v>
      </c>
      <c r="E7" s="745">
        <v>11</v>
      </c>
    </row>
    <row r="9" spans="1:7">
      <c r="B9" s="772" t="s">
        <v>1061</v>
      </c>
    </row>
    <row r="11" spans="1:7">
      <c r="B11" s="26" t="s">
        <v>1059</v>
      </c>
    </row>
    <row r="12" spans="1:7">
      <c r="B12" s="668"/>
      <c r="C12" s="668"/>
      <c r="D12" s="668"/>
      <c r="E12" s="668"/>
      <c r="F12" s="668"/>
      <c r="G12" s="668"/>
    </row>
    <row r="13" spans="1:7">
      <c r="B13" s="668"/>
      <c r="C13" s="668"/>
      <c r="D13" s="668"/>
      <c r="E13" s="668"/>
      <c r="F13" s="668"/>
      <c r="G13" s="668"/>
    </row>
    <row r="27" spans="2:2">
      <c r="B27" s="773" t="s">
        <v>985</v>
      </c>
    </row>
    <row r="29" spans="2:2">
      <c r="B29" s="556" t="s">
        <v>737</v>
      </c>
    </row>
  </sheetData>
  <phoneticPr fontId="5" type="noConversion"/>
  <hyperlinks>
    <hyperlink ref="B29" location="Contents!B90" display="to contents"/>
  </hyperlinks>
  <pageMargins left="0.75" right="0.75" top="1" bottom="1" header="0.5" footer="0.5"/>
  <pageSetup paperSize="9" orientation="portrait" verticalDpi="0"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8"/>
  <sheetViews>
    <sheetView workbookViewId="0">
      <selection activeCell="B28" sqref="B28"/>
    </sheetView>
  </sheetViews>
  <sheetFormatPr defaultColWidth="10.6640625" defaultRowHeight="12.75"/>
  <cols>
    <col min="1" max="1" width="11.83203125" style="667" customWidth="1"/>
    <col min="2" max="2" width="37.83203125" style="667" customWidth="1"/>
    <col min="3" max="3" width="12.1640625" style="667" customWidth="1"/>
    <col min="4" max="5" width="12" style="667" customWidth="1"/>
    <col min="6" max="6" width="11.6640625" style="667" customWidth="1"/>
    <col min="7" max="7" width="12.1640625" style="667" customWidth="1"/>
    <col min="8" max="9" width="11.83203125" style="667" bestFit="1" customWidth="1"/>
    <col min="10" max="16384" width="10.6640625" style="667"/>
  </cols>
  <sheetData>
    <row r="2" spans="1:9">
      <c r="A2" s="667" t="s">
        <v>1303</v>
      </c>
      <c r="B2" s="668" t="s">
        <v>1062</v>
      </c>
    </row>
    <row r="3" spans="1:9" ht="13.5" thickBot="1"/>
    <row r="4" spans="1:9" ht="13.5" thickBot="1">
      <c r="B4" s="680"/>
      <c r="C4" s="681" t="s">
        <v>882</v>
      </c>
      <c r="D4" s="681" t="s">
        <v>883</v>
      </c>
      <c r="E4" s="681" t="s">
        <v>884</v>
      </c>
      <c r="F4" s="681" t="s">
        <v>885</v>
      </c>
      <c r="G4" s="681" t="s">
        <v>297</v>
      </c>
      <c r="H4" s="681" t="s">
        <v>888</v>
      </c>
      <c r="I4" s="681" t="s">
        <v>1347</v>
      </c>
    </row>
    <row r="5" spans="1:9" ht="25.5" customHeight="1" thickBot="1">
      <c r="B5" s="687" t="s">
        <v>1063</v>
      </c>
      <c r="C5" s="774">
        <v>57.8</v>
      </c>
      <c r="D5" s="774">
        <v>56.1</v>
      </c>
      <c r="E5" s="774">
        <v>57.1</v>
      </c>
      <c r="F5" s="774">
        <v>53.7</v>
      </c>
      <c r="G5" s="774">
        <v>56.2</v>
      </c>
      <c r="H5" s="774">
        <v>55.3</v>
      </c>
      <c r="I5" s="774">
        <v>50.8</v>
      </c>
    </row>
    <row r="6" spans="1:9" ht="38.25" customHeight="1" thickBot="1">
      <c r="B6" s="687" t="s">
        <v>1064</v>
      </c>
      <c r="C6" s="774">
        <v>88.8</v>
      </c>
      <c r="D6" s="774">
        <v>77.400000000000006</v>
      </c>
      <c r="E6" s="774">
        <v>79.900000000000006</v>
      </c>
      <c r="F6" s="775">
        <v>71.098894272580452</v>
      </c>
      <c r="G6" s="775">
        <v>70.044454576541668</v>
      </c>
      <c r="H6" s="775">
        <v>69.900000000000006</v>
      </c>
      <c r="I6" s="775">
        <v>69.8</v>
      </c>
    </row>
    <row r="7" spans="1:9" ht="18.75" customHeight="1" thickBot="1">
      <c r="B7" s="687" t="s">
        <v>1065</v>
      </c>
      <c r="C7" s="774">
        <v>143.33000000000001</v>
      </c>
      <c r="D7" s="774">
        <v>130</v>
      </c>
      <c r="E7" s="774">
        <v>133.77000000000001</v>
      </c>
      <c r="F7" s="774">
        <v>127</v>
      </c>
      <c r="G7" s="774">
        <v>123.71</v>
      </c>
      <c r="H7" s="774">
        <v>123.84</v>
      </c>
      <c r="I7" s="774">
        <v>122.31</v>
      </c>
    </row>
    <row r="9" spans="1:9">
      <c r="B9" s="668" t="s">
        <v>1062</v>
      </c>
    </row>
    <row r="26" spans="2:2">
      <c r="B26" s="776" t="s">
        <v>986</v>
      </c>
    </row>
    <row r="28" spans="2:2">
      <c r="B28" s="556" t="s">
        <v>737</v>
      </c>
    </row>
  </sheetData>
  <phoneticPr fontId="5" type="noConversion"/>
  <hyperlinks>
    <hyperlink ref="B28" location="Contents!B91" display="to contents"/>
  </hyperlinks>
  <pageMargins left="0.75" right="0.75" top="1" bottom="1" header="0.5" footer="0.5"/>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4"/>
  <sheetViews>
    <sheetView topLeftCell="A13" workbookViewId="0">
      <selection activeCell="B34" sqref="B34"/>
    </sheetView>
  </sheetViews>
  <sheetFormatPr defaultColWidth="10.6640625" defaultRowHeight="12.75"/>
  <cols>
    <col min="1" max="1" width="11.6640625" style="667" customWidth="1"/>
    <col min="2" max="2" width="44.5" style="667" customWidth="1"/>
    <col min="3" max="16384" width="10.6640625" style="667"/>
  </cols>
  <sheetData>
    <row r="2" spans="1:3">
      <c r="A2" s="667" t="s">
        <v>1303</v>
      </c>
      <c r="B2" s="668" t="s">
        <v>1067</v>
      </c>
    </row>
    <row r="3" spans="1:3" ht="13.5" thickBot="1"/>
    <row r="4" spans="1:3">
      <c r="B4" s="675" t="s">
        <v>987</v>
      </c>
      <c r="C4" s="675">
        <v>29.4</v>
      </c>
    </row>
    <row r="5" spans="1:3">
      <c r="B5" s="677" t="s">
        <v>988</v>
      </c>
      <c r="C5" s="677">
        <v>15.8</v>
      </c>
    </row>
    <row r="6" spans="1:3">
      <c r="B6" s="677" t="s">
        <v>1066</v>
      </c>
      <c r="C6" s="677">
        <v>10.199999999999999</v>
      </c>
    </row>
    <row r="7" spans="1:3">
      <c r="B7" s="677" t="s">
        <v>989</v>
      </c>
      <c r="C7" s="677">
        <v>13.2</v>
      </c>
    </row>
    <row r="8" spans="1:3" ht="25.5">
      <c r="B8" s="676" t="s">
        <v>992</v>
      </c>
      <c r="C8" s="677">
        <v>5.0999999999999996</v>
      </c>
    </row>
    <row r="9" spans="1:3">
      <c r="B9" s="677" t="s">
        <v>990</v>
      </c>
      <c r="C9" s="677">
        <v>3.1</v>
      </c>
    </row>
    <row r="10" spans="1:3">
      <c r="B10" s="677" t="s">
        <v>991</v>
      </c>
      <c r="C10" s="677">
        <v>3.9</v>
      </c>
    </row>
    <row r="11" spans="1:3" ht="13.5" thickBot="1">
      <c r="B11" s="679" t="s">
        <v>1712</v>
      </c>
      <c r="C11" s="679">
        <v>20.100000000000001</v>
      </c>
    </row>
    <row r="13" spans="1:3">
      <c r="B13" s="668" t="s">
        <v>1067</v>
      </c>
    </row>
    <row r="14" spans="1:3">
      <c r="B14" s="668"/>
    </row>
    <row r="32" spans="2:2">
      <c r="B32" s="773" t="s">
        <v>1322</v>
      </c>
    </row>
    <row r="34" spans="2:2">
      <c r="B34" s="556" t="s">
        <v>737</v>
      </c>
    </row>
  </sheetData>
  <phoneticPr fontId="5" type="noConversion"/>
  <hyperlinks>
    <hyperlink ref="B34" location="Contents!B92" display="to contents"/>
  </hyperlinks>
  <pageMargins left="0.75" right="0.75" top="1" bottom="1" header="0.5" footer="0.5"/>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4"/>
  <sheetViews>
    <sheetView workbookViewId="0">
      <selection activeCell="B24" sqref="B24"/>
    </sheetView>
  </sheetViews>
  <sheetFormatPr defaultColWidth="10.6640625" defaultRowHeight="12.75"/>
  <cols>
    <col min="1" max="1" width="10.6640625" style="667" customWidth="1"/>
    <col min="2" max="2" width="22.1640625" style="667" customWidth="1"/>
    <col min="3" max="12" width="11.83203125" style="667" bestFit="1" customWidth="1"/>
    <col min="13" max="16384" width="10.6640625" style="667"/>
  </cols>
  <sheetData>
    <row r="2" spans="1:12">
      <c r="A2" s="667" t="s">
        <v>1303</v>
      </c>
      <c r="B2" s="668" t="s">
        <v>1069</v>
      </c>
    </row>
    <row r="3" spans="1:12" ht="13.5" thickBot="1"/>
    <row r="4" spans="1:12" ht="13.5" thickBot="1">
      <c r="B4" s="763"/>
      <c r="C4" s="708" t="s">
        <v>959</v>
      </c>
      <c r="D4" s="708" t="s">
        <v>879</v>
      </c>
      <c r="E4" s="708" t="s">
        <v>880</v>
      </c>
      <c r="F4" s="708" t="s">
        <v>881</v>
      </c>
      <c r="G4" s="708" t="s">
        <v>882</v>
      </c>
      <c r="H4" s="708" t="s">
        <v>883</v>
      </c>
      <c r="I4" s="708" t="s">
        <v>884</v>
      </c>
      <c r="J4" s="708" t="s">
        <v>885</v>
      </c>
      <c r="K4" s="708" t="s">
        <v>960</v>
      </c>
      <c r="L4" s="709" t="s">
        <v>1347</v>
      </c>
    </row>
    <row r="5" spans="1:12" ht="39" thickBot="1">
      <c r="B5" s="710" t="s">
        <v>1068</v>
      </c>
      <c r="C5" s="777">
        <v>23.1</v>
      </c>
      <c r="D5" s="777">
        <v>10.5</v>
      </c>
      <c r="E5" s="777">
        <v>10.199999999999999</v>
      </c>
      <c r="F5" s="777">
        <v>18</v>
      </c>
      <c r="G5" s="777">
        <v>17.600000000000001</v>
      </c>
      <c r="H5" s="777">
        <v>18.5</v>
      </c>
      <c r="I5" s="777">
        <v>26.5</v>
      </c>
      <c r="J5" s="777">
        <v>20.8</v>
      </c>
      <c r="K5" s="777">
        <v>24.5</v>
      </c>
      <c r="L5" s="778">
        <v>21.7</v>
      </c>
    </row>
    <row r="8" spans="1:12">
      <c r="B8" s="668" t="s">
        <v>1069</v>
      </c>
    </row>
    <row r="22" spans="2:2">
      <c r="B22" s="773" t="s">
        <v>1322</v>
      </c>
    </row>
    <row r="24" spans="2:2">
      <c r="B24" s="556" t="s">
        <v>737</v>
      </c>
    </row>
  </sheetData>
  <phoneticPr fontId="5" type="noConversion"/>
  <hyperlinks>
    <hyperlink ref="B24" location="Contents!B93" display="to contents"/>
  </hyperlinks>
  <pageMargins left="0.75" right="0.75" top="1" bottom="1" header="0.5" footer="0.5"/>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5"/>
  <sheetViews>
    <sheetView workbookViewId="0">
      <selection activeCell="B25" sqref="B25"/>
    </sheetView>
  </sheetViews>
  <sheetFormatPr defaultColWidth="10.6640625" defaultRowHeight="12.75"/>
  <cols>
    <col min="1" max="1" width="11.33203125" style="667" bestFit="1" customWidth="1"/>
    <col min="2" max="2" width="32.83203125" style="667" customWidth="1"/>
    <col min="3" max="4" width="11.83203125" style="667" bestFit="1" customWidth="1"/>
    <col min="5" max="16384" width="10.6640625" style="667"/>
  </cols>
  <sheetData>
    <row r="2" spans="1:4">
      <c r="A2" s="667" t="s">
        <v>1303</v>
      </c>
      <c r="B2" s="668" t="s">
        <v>1070</v>
      </c>
    </row>
    <row r="3" spans="1:4" ht="13.5" thickBot="1"/>
    <row r="4" spans="1:4" ht="13.5" thickBot="1">
      <c r="B4" s="713"/>
      <c r="C4" s="714" t="s">
        <v>886</v>
      </c>
      <c r="D4" s="715" t="s">
        <v>1347</v>
      </c>
    </row>
    <row r="5" spans="1:4" ht="25.5">
      <c r="B5" s="779" t="s">
        <v>1071</v>
      </c>
      <c r="C5" s="780">
        <v>13.7</v>
      </c>
      <c r="D5" s="781">
        <v>16.2</v>
      </c>
    </row>
    <row r="6" spans="1:4" ht="39" thickBot="1">
      <c r="B6" s="782" t="s">
        <v>1072</v>
      </c>
      <c r="C6" s="783">
        <v>46.2</v>
      </c>
      <c r="D6" s="784">
        <v>56.7</v>
      </c>
    </row>
    <row r="8" spans="1:4">
      <c r="B8" s="668" t="s">
        <v>1070</v>
      </c>
    </row>
    <row r="23" spans="2:2">
      <c r="B23" s="773" t="s">
        <v>1322</v>
      </c>
    </row>
    <row r="25" spans="2:2">
      <c r="B25" s="556" t="s">
        <v>737</v>
      </c>
    </row>
  </sheetData>
  <phoneticPr fontId="5" type="noConversion"/>
  <hyperlinks>
    <hyperlink ref="B25" location="Contents!B94" display="to contents"/>
  </hyperlinks>
  <pageMargins left="0.75" right="0.75" top="1" bottom="1" header="0.5" footer="0.5"/>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7"/>
  <sheetViews>
    <sheetView workbookViewId="0">
      <selection activeCell="B27" sqref="B27"/>
    </sheetView>
  </sheetViews>
  <sheetFormatPr defaultColWidth="10.6640625" defaultRowHeight="12.75"/>
  <cols>
    <col min="1" max="1" width="10.6640625" style="667" customWidth="1"/>
    <col min="2" max="9" width="11.83203125" style="667" bestFit="1" customWidth="1"/>
    <col min="10" max="16384" width="10.6640625" style="667"/>
  </cols>
  <sheetData>
    <row r="2" spans="1:9">
      <c r="A2" s="667" t="s">
        <v>1303</v>
      </c>
      <c r="B2" s="668" t="s">
        <v>1073</v>
      </c>
    </row>
    <row r="3" spans="1:9" ht="13.5" thickBot="1"/>
    <row r="4" spans="1:9" ht="13.5" thickBot="1">
      <c r="B4" s="746" t="s">
        <v>879</v>
      </c>
      <c r="C4" s="714" t="s">
        <v>880</v>
      </c>
      <c r="D4" s="714" t="s">
        <v>881</v>
      </c>
      <c r="E4" s="714" t="s">
        <v>882</v>
      </c>
      <c r="F4" s="714" t="s">
        <v>883</v>
      </c>
      <c r="G4" s="714" t="s">
        <v>884</v>
      </c>
      <c r="H4" s="714" t="s">
        <v>885</v>
      </c>
      <c r="I4" s="715" t="s">
        <v>1347</v>
      </c>
    </row>
    <row r="5" spans="1:9" ht="13.5" thickBot="1">
      <c r="B5" s="785">
        <v>56.8</v>
      </c>
      <c r="C5" s="786">
        <v>72.099999999999994</v>
      </c>
      <c r="D5" s="786">
        <v>68</v>
      </c>
      <c r="E5" s="786">
        <v>64.8</v>
      </c>
      <c r="F5" s="786">
        <v>60.6</v>
      </c>
      <c r="G5" s="786">
        <v>67.900000000000006</v>
      </c>
      <c r="H5" s="786">
        <v>59.8</v>
      </c>
      <c r="I5" s="787">
        <v>59</v>
      </c>
    </row>
    <row r="6" spans="1:9">
      <c r="B6" s="1024" t="s">
        <v>1074</v>
      </c>
    </row>
    <row r="8" spans="1:9">
      <c r="B8" s="668" t="s">
        <v>1073</v>
      </c>
    </row>
    <row r="24" spans="2:2">
      <c r="B24" s="788"/>
    </row>
    <row r="25" spans="2:2">
      <c r="B25" s="773" t="s">
        <v>1322</v>
      </c>
    </row>
    <row r="27" spans="2:2">
      <c r="B27" s="556" t="s">
        <v>737</v>
      </c>
    </row>
  </sheetData>
  <phoneticPr fontId="5" type="noConversion"/>
  <hyperlinks>
    <hyperlink ref="B27" location="Contents!B95" display="to contents"/>
  </hyperlinks>
  <pageMargins left="0.75" right="0.75" top="1" bottom="1" header="0.5" footer="0.5"/>
  <pageSetup paperSize="9" orientation="portrait" verticalDpi="0"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X25"/>
  <sheetViews>
    <sheetView workbookViewId="0">
      <selection activeCell="B25" sqref="B25"/>
    </sheetView>
  </sheetViews>
  <sheetFormatPr defaultColWidth="10.6640625" defaultRowHeight="12.75"/>
  <cols>
    <col min="1" max="1" width="14.1640625" style="667" customWidth="1"/>
    <col min="2" max="2" width="23.1640625" style="667" customWidth="1"/>
    <col min="3" max="3" width="11.83203125" style="667" customWidth="1"/>
    <col min="4" max="4" width="12.1640625" style="667" customWidth="1"/>
    <col min="5" max="76" width="11.6640625" style="667" customWidth="1"/>
    <col min="77" max="16384" width="10.6640625" style="667"/>
  </cols>
  <sheetData>
    <row r="2" spans="1:76">
      <c r="A2" s="667" t="s">
        <v>1303</v>
      </c>
      <c r="B2" s="26" t="s">
        <v>1076</v>
      </c>
    </row>
    <row r="3" spans="1:76" ht="13.5" thickBot="1"/>
    <row r="4" spans="1:76" ht="13.5" thickBot="1">
      <c r="B4" s="763"/>
      <c r="C4" s="789">
        <v>36892</v>
      </c>
      <c r="D4" s="789">
        <v>36923</v>
      </c>
      <c r="E4" s="789">
        <v>36951</v>
      </c>
      <c r="F4" s="789">
        <v>36982</v>
      </c>
      <c r="G4" s="789">
        <v>37012</v>
      </c>
      <c r="H4" s="789">
        <v>37043</v>
      </c>
      <c r="I4" s="789">
        <v>37073</v>
      </c>
      <c r="J4" s="789">
        <v>37104</v>
      </c>
      <c r="K4" s="789">
        <v>37135</v>
      </c>
      <c r="L4" s="789">
        <v>37165</v>
      </c>
      <c r="M4" s="789">
        <v>37196</v>
      </c>
      <c r="N4" s="789">
        <v>37226</v>
      </c>
      <c r="O4" s="789">
        <v>37257</v>
      </c>
      <c r="P4" s="789">
        <v>37288</v>
      </c>
      <c r="Q4" s="789">
        <v>37316</v>
      </c>
      <c r="R4" s="789">
        <v>37347</v>
      </c>
      <c r="S4" s="789">
        <v>37377</v>
      </c>
      <c r="T4" s="789">
        <v>37408</v>
      </c>
      <c r="U4" s="789">
        <v>37438</v>
      </c>
      <c r="V4" s="789">
        <v>37469</v>
      </c>
      <c r="W4" s="789">
        <v>37500</v>
      </c>
      <c r="X4" s="789">
        <v>37530</v>
      </c>
      <c r="Y4" s="789">
        <v>37561</v>
      </c>
      <c r="Z4" s="789">
        <v>37591</v>
      </c>
      <c r="AA4" s="789">
        <v>37622</v>
      </c>
      <c r="AB4" s="789">
        <v>37653</v>
      </c>
      <c r="AC4" s="789">
        <v>37681</v>
      </c>
      <c r="AD4" s="789">
        <v>37712</v>
      </c>
      <c r="AE4" s="789">
        <v>37742</v>
      </c>
      <c r="AF4" s="789">
        <v>37773</v>
      </c>
      <c r="AG4" s="789">
        <v>37803</v>
      </c>
      <c r="AH4" s="789">
        <v>37834</v>
      </c>
      <c r="AI4" s="789">
        <v>37865</v>
      </c>
      <c r="AJ4" s="789">
        <v>37895</v>
      </c>
      <c r="AK4" s="789">
        <v>37926</v>
      </c>
      <c r="AL4" s="789">
        <v>37956</v>
      </c>
      <c r="AM4" s="789">
        <v>37987</v>
      </c>
      <c r="AN4" s="789">
        <v>38018</v>
      </c>
      <c r="AO4" s="789">
        <v>38047</v>
      </c>
      <c r="AP4" s="789">
        <v>38078</v>
      </c>
      <c r="AQ4" s="789">
        <v>38108</v>
      </c>
      <c r="AR4" s="789">
        <v>38139</v>
      </c>
      <c r="AS4" s="789">
        <v>38169</v>
      </c>
      <c r="AT4" s="789">
        <v>38200</v>
      </c>
      <c r="AU4" s="789">
        <v>38231</v>
      </c>
      <c r="AV4" s="789">
        <v>38261</v>
      </c>
      <c r="AW4" s="789">
        <v>38292</v>
      </c>
      <c r="AX4" s="789">
        <v>38322</v>
      </c>
      <c r="AY4" s="789">
        <v>38353</v>
      </c>
      <c r="AZ4" s="789">
        <v>38384</v>
      </c>
      <c r="BA4" s="789">
        <v>38412</v>
      </c>
      <c r="BB4" s="789">
        <v>38443</v>
      </c>
      <c r="BC4" s="789">
        <v>38473</v>
      </c>
      <c r="BD4" s="789">
        <v>38504</v>
      </c>
      <c r="BE4" s="789">
        <v>38534</v>
      </c>
      <c r="BF4" s="789">
        <v>38565</v>
      </c>
      <c r="BG4" s="789">
        <v>38596</v>
      </c>
      <c r="BH4" s="789">
        <v>38626</v>
      </c>
      <c r="BI4" s="789">
        <v>38657</v>
      </c>
      <c r="BJ4" s="789">
        <v>38687</v>
      </c>
      <c r="BK4" s="789">
        <v>38718</v>
      </c>
      <c r="BL4" s="789">
        <v>38749</v>
      </c>
      <c r="BM4" s="789">
        <v>38777</v>
      </c>
      <c r="BN4" s="789">
        <v>38808</v>
      </c>
      <c r="BO4" s="789">
        <v>38838</v>
      </c>
      <c r="BP4" s="789">
        <v>38869</v>
      </c>
      <c r="BQ4" s="789">
        <v>38899</v>
      </c>
      <c r="BR4" s="789">
        <v>38930</v>
      </c>
      <c r="BS4" s="789">
        <v>38961</v>
      </c>
      <c r="BT4" s="789">
        <v>38991</v>
      </c>
      <c r="BU4" s="789">
        <v>39083</v>
      </c>
      <c r="BV4" s="789">
        <v>39173</v>
      </c>
      <c r="BW4" s="789">
        <v>39264</v>
      </c>
      <c r="BX4" s="790">
        <v>39356</v>
      </c>
    </row>
    <row r="5" spans="1:76" ht="25.5">
      <c r="B5" s="779" t="s">
        <v>1077</v>
      </c>
      <c r="C5" s="791">
        <v>0.953206997</v>
      </c>
      <c r="D5" s="791">
        <v>1.3671633999999999</v>
      </c>
      <c r="E5" s="791">
        <v>1.606771806</v>
      </c>
      <c r="F5" s="791">
        <v>1.6174900139999999</v>
      </c>
      <c r="G5" s="791">
        <v>1.331381071</v>
      </c>
      <c r="H5" s="791">
        <v>1.055239671</v>
      </c>
      <c r="I5" s="791">
        <v>0.98072463200000004</v>
      </c>
      <c r="J5" s="791">
        <v>0.63378595500000001</v>
      </c>
      <c r="K5" s="791">
        <v>0.83667994300000004</v>
      </c>
      <c r="L5" s="791">
        <v>1.1592905819999999</v>
      </c>
      <c r="M5" s="791">
        <v>1.1169338289999999</v>
      </c>
      <c r="N5" s="791">
        <v>0.81817598899999999</v>
      </c>
      <c r="O5" s="791">
        <v>0.78300418599999999</v>
      </c>
      <c r="P5" s="791">
        <v>0.73479634000000005</v>
      </c>
      <c r="Q5" s="791">
        <v>0.68999280200000002</v>
      </c>
      <c r="R5" s="791">
        <v>0.60684961400000004</v>
      </c>
      <c r="S5" s="791">
        <v>0.64629416699999997</v>
      </c>
      <c r="T5" s="791">
        <v>0.58094631900000004</v>
      </c>
      <c r="U5" s="791">
        <v>0.203878062</v>
      </c>
      <c r="V5" s="791">
        <v>0.54959271300000001</v>
      </c>
      <c r="W5" s="791">
        <v>0.59532434700000003</v>
      </c>
      <c r="X5" s="791">
        <v>0.57605823700000003</v>
      </c>
      <c r="Y5" s="791">
        <v>0.60356588600000005</v>
      </c>
      <c r="Z5" s="791">
        <v>0.26985197399999999</v>
      </c>
      <c r="AA5" s="791">
        <v>0.259596997</v>
      </c>
      <c r="AB5" s="791">
        <v>0.55537878799999996</v>
      </c>
      <c r="AC5" s="791">
        <v>0.22686972799999999</v>
      </c>
      <c r="AD5" s="791">
        <v>4.6737976000000001E-2</v>
      </c>
      <c r="AE5" s="791">
        <v>0.14724743900000001</v>
      </c>
      <c r="AF5" s="791">
        <v>0.14641579199999999</v>
      </c>
      <c r="AG5" s="791">
        <v>6.9530282999999998E-2</v>
      </c>
      <c r="AH5" s="791">
        <v>0.128089276</v>
      </c>
      <c r="AI5" s="791">
        <v>9.4593379999999994E-3</v>
      </c>
      <c r="AJ5" s="791">
        <v>0.190008028</v>
      </c>
      <c r="AK5" s="791">
        <v>0.17825268</v>
      </c>
      <c r="AL5" s="791">
        <v>0.18434893499999999</v>
      </c>
      <c r="AM5" s="791">
        <v>3.7061007999999999E-2</v>
      </c>
      <c r="AN5" s="791">
        <v>6.4130478000000005E-2</v>
      </c>
      <c r="AO5" s="791">
        <v>1.1382846E-2</v>
      </c>
      <c r="AP5" s="791">
        <v>0.18548938300000001</v>
      </c>
      <c r="AQ5" s="791">
        <v>0.11114110000000001</v>
      </c>
      <c r="AR5" s="791">
        <v>0.21699564599999999</v>
      </c>
      <c r="AS5" s="791">
        <v>0.26816962300000002</v>
      </c>
      <c r="AT5" s="791">
        <v>0.113317061</v>
      </c>
      <c r="AU5" s="791">
        <v>0.110297116</v>
      </c>
      <c r="AV5" s="791">
        <v>7.6803400999999993E-2</v>
      </c>
      <c r="AW5" s="791">
        <v>0.13034873299999999</v>
      </c>
      <c r="AX5" s="791">
        <v>0.32621797600000002</v>
      </c>
      <c r="AY5" s="791">
        <v>0.28207825600000003</v>
      </c>
      <c r="AZ5" s="791">
        <v>0.257441525</v>
      </c>
      <c r="BA5" s="791">
        <v>9.3355817999999993E-2</v>
      </c>
      <c r="BB5" s="791">
        <v>7.6893400000000001E-2</v>
      </c>
      <c r="BC5" s="791">
        <v>2.5824878999999999E-2</v>
      </c>
      <c r="BD5" s="791">
        <v>1.9187611E-2</v>
      </c>
      <c r="BE5" s="791">
        <v>3.3193932000000002E-2</v>
      </c>
      <c r="BF5" s="791">
        <v>4.9153417999999997E-2</v>
      </c>
      <c r="BG5" s="791">
        <v>1.6017673E-2</v>
      </c>
      <c r="BH5" s="791">
        <v>4.0698839000000001E-2</v>
      </c>
      <c r="BI5" s="791">
        <v>3.4614720000000002E-2</v>
      </c>
      <c r="BJ5" s="791">
        <v>4.0328938000000002E-2</v>
      </c>
      <c r="BK5" s="791">
        <v>4.3031847999999998E-2</v>
      </c>
      <c r="BL5" s="791">
        <v>9.1699188000000001E-2</v>
      </c>
      <c r="BM5" s="791">
        <v>9.3339942999999995E-2</v>
      </c>
      <c r="BN5" s="791">
        <v>0.146678059</v>
      </c>
      <c r="BO5" s="791">
        <v>0.20675982400000001</v>
      </c>
      <c r="BP5" s="791">
        <v>0.125554415</v>
      </c>
      <c r="BQ5" s="791">
        <v>0.189327304</v>
      </c>
      <c r="BR5" s="791">
        <v>5.0440261E-2</v>
      </c>
      <c r="BS5" s="791">
        <v>8.5915764000000006E-2</v>
      </c>
      <c r="BT5" s="791">
        <v>0.19191143399999999</v>
      </c>
      <c r="BU5" s="791">
        <v>7.2690536E-2</v>
      </c>
      <c r="BV5" s="791">
        <v>6.5482815E-2</v>
      </c>
      <c r="BW5" s="791">
        <v>3.0088957E-2</v>
      </c>
      <c r="BX5" s="792">
        <v>2.5796699999999999E-2</v>
      </c>
    </row>
    <row r="6" spans="1:76" ht="26.25" thickBot="1">
      <c r="B6" s="782" t="s">
        <v>1078</v>
      </c>
      <c r="C6" s="793">
        <v>0.206502504</v>
      </c>
      <c r="D6" s="793">
        <v>0.21961292299999999</v>
      </c>
      <c r="E6" s="793">
        <v>0.26057307200000002</v>
      </c>
      <c r="F6" s="793">
        <v>0.22716435300000001</v>
      </c>
      <c r="G6" s="793">
        <v>0.18518922400000001</v>
      </c>
      <c r="H6" s="793">
        <v>0.193793778</v>
      </c>
      <c r="I6" s="793">
        <v>0.18699657</v>
      </c>
      <c r="J6" s="793">
        <v>0.13355266499999999</v>
      </c>
      <c r="K6" s="793">
        <v>0.18275498500000001</v>
      </c>
      <c r="L6" s="793">
        <v>0.24106191900000001</v>
      </c>
      <c r="M6" s="793">
        <v>0.25594524699999999</v>
      </c>
      <c r="N6" s="793">
        <v>0.18391686900000001</v>
      </c>
      <c r="O6" s="793">
        <v>0.17369963599999999</v>
      </c>
      <c r="P6" s="793">
        <v>0.16445615899999999</v>
      </c>
      <c r="Q6" s="793">
        <v>0.158580005</v>
      </c>
      <c r="R6" s="793">
        <v>0.14847395199999999</v>
      </c>
      <c r="S6" s="793">
        <v>0.17742875799999999</v>
      </c>
      <c r="T6" s="793">
        <v>0.16212643700000001</v>
      </c>
      <c r="U6" s="793">
        <v>5.6262596999999998E-2</v>
      </c>
      <c r="V6" s="793">
        <v>0.15131676699999999</v>
      </c>
      <c r="W6" s="793">
        <v>0.17393488400000001</v>
      </c>
      <c r="X6" s="793">
        <v>0.16779503600000001</v>
      </c>
      <c r="Y6" s="793">
        <v>0.180836833</v>
      </c>
      <c r="Z6" s="793">
        <v>8.3551180000000003E-2</v>
      </c>
      <c r="AA6" s="793">
        <v>9.2385890999999998E-2</v>
      </c>
      <c r="AB6" s="793">
        <v>0.17881079699999999</v>
      </c>
      <c r="AC6" s="793">
        <v>7.1074663999999996E-2</v>
      </c>
      <c r="AD6" s="793">
        <v>1.5179855000000001E-2</v>
      </c>
      <c r="AE6" s="793">
        <v>4.8105595000000001E-2</v>
      </c>
      <c r="AF6" s="793">
        <v>4.8446573999999999E-2</v>
      </c>
      <c r="AG6" s="793">
        <v>2.2533860999999999E-2</v>
      </c>
      <c r="AH6" s="793">
        <v>4.2551699999999998E-2</v>
      </c>
      <c r="AI6" s="793">
        <v>3.1008020000000002E-3</v>
      </c>
      <c r="AJ6" s="793">
        <v>6.2566020999999999E-2</v>
      </c>
      <c r="AK6" s="793">
        <v>5.8062177999999999E-2</v>
      </c>
      <c r="AL6" s="793">
        <v>6.3027082999999998E-2</v>
      </c>
      <c r="AM6" s="793">
        <v>1.4609221E-2</v>
      </c>
      <c r="AN6" s="793">
        <v>2.5173238000000001E-2</v>
      </c>
      <c r="AO6" s="793">
        <v>4.8069979999999998E-3</v>
      </c>
      <c r="AP6" s="793">
        <v>8.1910316999999996E-2</v>
      </c>
      <c r="AQ6" s="793">
        <v>4.6581821000000002E-2</v>
      </c>
      <c r="AR6" s="793">
        <v>9.2962191E-2</v>
      </c>
      <c r="AS6" s="793">
        <v>0.11379107099999999</v>
      </c>
      <c r="AT6" s="793">
        <v>4.8004186999999997E-2</v>
      </c>
      <c r="AU6" s="793">
        <v>4.7715386999999998E-2</v>
      </c>
      <c r="AV6" s="793">
        <v>3.4052230000000003E-2</v>
      </c>
      <c r="AW6" s="793">
        <v>5.8183094999999997E-2</v>
      </c>
      <c r="AX6" s="793">
        <v>0.155878713</v>
      </c>
      <c r="AY6" s="793">
        <v>0.13813402599999999</v>
      </c>
      <c r="AZ6" s="793">
        <v>0.12729916199999999</v>
      </c>
      <c r="BA6" s="793">
        <v>4.7560831999999997E-2</v>
      </c>
      <c r="BB6" s="793">
        <v>3.8606844000000001E-2</v>
      </c>
      <c r="BC6" s="793">
        <v>1.3150178E-2</v>
      </c>
      <c r="BD6" s="793">
        <v>9.3170149999999997E-3</v>
      </c>
      <c r="BE6" s="793">
        <v>1.3936838999999999E-2</v>
      </c>
      <c r="BF6" s="793">
        <v>1.9441897999999999E-2</v>
      </c>
      <c r="BG6" s="793">
        <v>6.3786349999999997E-3</v>
      </c>
      <c r="BH6" s="793">
        <v>1.6184123000000002E-2</v>
      </c>
      <c r="BI6" s="793">
        <v>1.3841264000000001E-2</v>
      </c>
      <c r="BJ6" s="793">
        <v>1.6472483E-2</v>
      </c>
      <c r="BK6" s="793">
        <v>1.8187267E-2</v>
      </c>
      <c r="BL6" s="793">
        <v>3.9775642999999999E-2</v>
      </c>
      <c r="BM6" s="793">
        <v>4.1120535999999999E-2</v>
      </c>
      <c r="BN6" s="793">
        <v>6.5402837000000005E-2</v>
      </c>
      <c r="BO6" s="793">
        <v>9.2864369000000002E-2</v>
      </c>
      <c r="BP6" s="793">
        <v>5.4213365999999999E-2</v>
      </c>
      <c r="BQ6" s="793">
        <v>7.8474305999999994E-2</v>
      </c>
      <c r="BR6" s="793">
        <v>2.1330373E-2</v>
      </c>
      <c r="BS6" s="793">
        <v>3.6883761000000001E-2</v>
      </c>
      <c r="BT6" s="793">
        <v>8.0799591000000004E-2</v>
      </c>
      <c r="BU6" s="793">
        <v>2.6899480999999999E-2</v>
      </c>
      <c r="BV6" s="793">
        <v>2.4699722E-2</v>
      </c>
      <c r="BW6" s="793">
        <v>1.1121472E-2</v>
      </c>
      <c r="BX6" s="794">
        <v>9.2548549999999993E-3</v>
      </c>
    </row>
    <row r="8" spans="1:76">
      <c r="B8" s="26" t="s">
        <v>1076</v>
      </c>
    </row>
    <row r="24" spans="2:2">
      <c r="B24" s="773" t="s">
        <v>1322</v>
      </c>
    </row>
    <row r="25" spans="2:2">
      <c r="B25" s="556" t="s">
        <v>737</v>
      </c>
    </row>
  </sheetData>
  <phoneticPr fontId="5" type="noConversion"/>
  <hyperlinks>
    <hyperlink ref="B25" location="Contents!B96" display="to contents"/>
  </hyperlinks>
  <pageMargins left="0.75" right="0.75" top="1" bottom="1" header="0.5" footer="0.5"/>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5"/>
  <sheetViews>
    <sheetView workbookViewId="0">
      <selection activeCell="B15" sqref="B15"/>
    </sheetView>
  </sheetViews>
  <sheetFormatPr defaultColWidth="10.6640625" defaultRowHeight="12.75"/>
  <cols>
    <col min="1" max="1" width="11.33203125" style="667" bestFit="1" customWidth="1"/>
    <col min="2" max="2" width="12.6640625" style="667" customWidth="1"/>
    <col min="3" max="3" width="20" style="667" customWidth="1"/>
    <col min="4" max="4" width="10.6640625" style="667" customWidth="1"/>
    <col min="5" max="5" width="16.1640625" style="667" bestFit="1" customWidth="1"/>
    <col min="6" max="6" width="10.6640625" style="667" customWidth="1"/>
    <col min="7" max="7" width="10" style="667" bestFit="1" customWidth="1"/>
    <col min="8" max="16384" width="10.6640625" style="667"/>
  </cols>
  <sheetData>
    <row r="2" spans="1:8">
      <c r="A2" s="667" t="s">
        <v>1303</v>
      </c>
      <c r="B2" s="26" t="s">
        <v>1082</v>
      </c>
    </row>
    <row r="3" spans="1:8" ht="13.5" thickBot="1">
      <c r="B3" s="667" t="s">
        <v>1083</v>
      </c>
    </row>
    <row r="4" spans="1:8" ht="23.25" thickBot="1">
      <c r="B4" s="925"/>
      <c r="C4" s="926" t="s">
        <v>1079</v>
      </c>
      <c r="D4" s="926" t="s">
        <v>994</v>
      </c>
      <c r="E4" s="927" t="s">
        <v>995</v>
      </c>
      <c r="F4" s="926" t="s">
        <v>2156</v>
      </c>
      <c r="G4" s="926" t="s">
        <v>1080</v>
      </c>
      <c r="H4" s="926" t="s">
        <v>2157</v>
      </c>
    </row>
    <row r="5" spans="1:8" ht="13.5" thickBot="1">
      <c r="B5" s="928">
        <v>1</v>
      </c>
      <c r="C5" s="929">
        <v>2</v>
      </c>
      <c r="D5" s="929" t="s">
        <v>961</v>
      </c>
      <c r="E5" s="929" t="s">
        <v>962</v>
      </c>
      <c r="F5" s="929" t="s">
        <v>963</v>
      </c>
      <c r="G5" s="929" t="s">
        <v>996</v>
      </c>
      <c r="H5" s="929" t="s">
        <v>964</v>
      </c>
    </row>
    <row r="6" spans="1:8" ht="13.5" thickBot="1">
      <c r="B6" s="930">
        <v>1</v>
      </c>
      <c r="C6" s="931" t="s">
        <v>1081</v>
      </c>
      <c r="D6" s="932" t="s">
        <v>2158</v>
      </c>
      <c r="E6" s="932" t="s">
        <v>2159</v>
      </c>
      <c r="F6" s="932" t="s">
        <v>2160</v>
      </c>
      <c r="G6" s="932" t="s">
        <v>2161</v>
      </c>
      <c r="H6" s="932">
        <v>1.23</v>
      </c>
    </row>
    <row r="7" spans="1:8" ht="13.5" thickBot="1">
      <c r="B7" s="930">
        <v>2</v>
      </c>
      <c r="C7" s="931" t="s">
        <v>999</v>
      </c>
      <c r="D7" s="932" t="s">
        <v>2162</v>
      </c>
      <c r="E7" s="932" t="s">
        <v>2163</v>
      </c>
      <c r="F7" s="932" t="s">
        <v>2164</v>
      </c>
      <c r="G7" s="932" t="s">
        <v>2165</v>
      </c>
      <c r="H7" s="932">
        <v>0.72</v>
      </c>
    </row>
    <row r="8" spans="1:8" ht="13.5" thickBot="1">
      <c r="B8" s="930">
        <v>3</v>
      </c>
      <c r="C8" s="931" t="s">
        <v>998</v>
      </c>
      <c r="D8" s="932" t="s">
        <v>2166</v>
      </c>
      <c r="E8" s="932" t="s">
        <v>2167</v>
      </c>
      <c r="F8" s="932" t="s">
        <v>2168</v>
      </c>
      <c r="G8" s="932" t="s">
        <v>2169</v>
      </c>
      <c r="H8" s="932">
        <v>0.59</v>
      </c>
    </row>
    <row r="9" spans="1:8" ht="13.5" thickBot="1">
      <c r="B9" s="930">
        <v>4</v>
      </c>
      <c r="C9" s="931" t="s">
        <v>997</v>
      </c>
      <c r="D9" s="932" t="s">
        <v>2170</v>
      </c>
      <c r="E9" s="932" t="s">
        <v>2171</v>
      </c>
      <c r="F9" s="932" t="s">
        <v>2172</v>
      </c>
      <c r="G9" s="932" t="s">
        <v>2173</v>
      </c>
      <c r="H9" s="932">
        <v>0.52</v>
      </c>
    </row>
    <row r="10" spans="1:8" ht="13.5" thickBot="1">
      <c r="B10" s="930">
        <v>5</v>
      </c>
      <c r="C10" s="931" t="s">
        <v>1762</v>
      </c>
      <c r="D10" s="932" t="s">
        <v>2174</v>
      </c>
      <c r="E10" s="932" t="s">
        <v>2175</v>
      </c>
      <c r="F10" s="932" t="s">
        <v>2176</v>
      </c>
      <c r="G10" s="932" t="s">
        <v>2177</v>
      </c>
      <c r="H10" s="932">
        <v>0.51</v>
      </c>
    </row>
    <row r="11" spans="1:8" ht="13.5" thickBot="1">
      <c r="B11" s="930">
        <v>6</v>
      </c>
      <c r="C11" s="931" t="s">
        <v>2178</v>
      </c>
      <c r="D11" s="932" t="s">
        <v>2179</v>
      </c>
      <c r="E11" s="932" t="s">
        <v>2180</v>
      </c>
      <c r="F11" s="932" t="s">
        <v>2181</v>
      </c>
      <c r="G11" s="932" t="s">
        <v>2182</v>
      </c>
      <c r="H11" s="932">
        <v>0.61</v>
      </c>
    </row>
    <row r="12" spans="1:8" ht="13.5" thickBot="1">
      <c r="B12" s="930"/>
      <c r="C12" s="931" t="s">
        <v>993</v>
      </c>
      <c r="D12" s="932" t="s">
        <v>2183</v>
      </c>
      <c r="E12" s="932" t="s">
        <v>2184</v>
      </c>
      <c r="F12" s="932" t="s">
        <v>2185</v>
      </c>
      <c r="G12" s="932" t="s">
        <v>2186</v>
      </c>
      <c r="H12" s="932">
        <v>0.56000000000000005</v>
      </c>
    </row>
    <row r="14" spans="1:8">
      <c r="B14" s="773" t="s">
        <v>1322</v>
      </c>
    </row>
    <row r="15" spans="1:8">
      <c r="B15" s="556" t="s">
        <v>737</v>
      </c>
    </row>
  </sheetData>
  <phoneticPr fontId="5" type="noConversion"/>
  <hyperlinks>
    <hyperlink ref="B15" location="Contents!B97" display="to contents"/>
  </hyperlinks>
  <pageMargins left="0.75" right="0.75" top="1" bottom="1" header="0.5" footer="0.5"/>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7"/>
  <sheetViews>
    <sheetView workbookViewId="0">
      <selection activeCell="B27" sqref="B27"/>
    </sheetView>
  </sheetViews>
  <sheetFormatPr defaultColWidth="10.6640625" defaultRowHeight="12.75"/>
  <cols>
    <col min="1" max="1" width="11.83203125" style="667" customWidth="1"/>
    <col min="2" max="2" width="42.5" style="667" customWidth="1"/>
    <col min="3" max="14" width="11.83203125" style="667" bestFit="1" customWidth="1"/>
    <col min="15" max="16384" width="10.6640625" style="667"/>
  </cols>
  <sheetData>
    <row r="2" spans="1:14">
      <c r="A2" s="667" t="s">
        <v>1303</v>
      </c>
      <c r="B2" s="26" t="s">
        <v>1085</v>
      </c>
    </row>
    <row r="3" spans="1:14" ht="13.5" thickBot="1"/>
    <row r="4" spans="1:14" ht="13.5" thickBot="1">
      <c r="B4" s="763"/>
      <c r="C4" s="708" t="s">
        <v>883</v>
      </c>
      <c r="D4" s="708" t="s">
        <v>555</v>
      </c>
      <c r="E4" s="708" t="s">
        <v>1829</v>
      </c>
      <c r="F4" s="708" t="s">
        <v>965</v>
      </c>
      <c r="G4" s="708" t="s">
        <v>884</v>
      </c>
      <c r="H4" s="708" t="s">
        <v>966</v>
      </c>
      <c r="I4" s="708" t="s">
        <v>967</v>
      </c>
      <c r="J4" s="789">
        <v>38991</v>
      </c>
      <c r="K4" s="789">
        <v>39083</v>
      </c>
      <c r="L4" s="789">
        <v>39173</v>
      </c>
      <c r="M4" s="789">
        <v>39264</v>
      </c>
      <c r="N4" s="790">
        <v>39356</v>
      </c>
    </row>
    <row r="5" spans="1:14">
      <c r="B5" s="796" t="s">
        <v>1086</v>
      </c>
      <c r="C5" s="766">
        <v>1.03</v>
      </c>
      <c r="D5" s="766">
        <v>1.1819999999999999</v>
      </c>
      <c r="E5" s="766">
        <v>1.1200000000000001</v>
      </c>
      <c r="F5" s="766">
        <v>1</v>
      </c>
      <c r="G5" s="766">
        <v>1</v>
      </c>
      <c r="H5" s="766">
        <v>1.1499999999999999</v>
      </c>
      <c r="I5" s="766">
        <v>1.2</v>
      </c>
      <c r="J5" s="766">
        <v>1.08</v>
      </c>
      <c r="K5" s="766">
        <v>1.18</v>
      </c>
      <c r="L5" s="766">
        <v>1.36</v>
      </c>
      <c r="M5" s="766">
        <v>1.1299999999999999</v>
      </c>
      <c r="N5" s="767">
        <v>0.99299999999999999</v>
      </c>
    </row>
    <row r="6" spans="1:14">
      <c r="B6" s="742" t="s">
        <v>1087</v>
      </c>
      <c r="C6" s="769">
        <v>0.5</v>
      </c>
      <c r="D6" s="769">
        <v>0.5</v>
      </c>
      <c r="E6" s="769">
        <v>0.5</v>
      </c>
      <c r="F6" s="769">
        <v>0.5</v>
      </c>
      <c r="G6" s="769">
        <v>0.5</v>
      </c>
      <c r="H6" s="769">
        <v>0.5</v>
      </c>
      <c r="I6" s="769">
        <v>0.5</v>
      </c>
      <c r="J6" s="769">
        <v>0.5</v>
      </c>
      <c r="K6" s="769">
        <v>0.5</v>
      </c>
      <c r="L6" s="769">
        <v>0.5</v>
      </c>
      <c r="M6" s="769">
        <v>0.5</v>
      </c>
      <c r="N6" s="743">
        <v>0.5</v>
      </c>
    </row>
    <row r="7" spans="1:14">
      <c r="B7" s="742" t="s">
        <v>1088</v>
      </c>
      <c r="C7" s="769">
        <v>1.06</v>
      </c>
      <c r="D7" s="769">
        <v>1.18</v>
      </c>
      <c r="E7" s="769">
        <v>1.18</v>
      </c>
      <c r="F7" s="769">
        <v>1</v>
      </c>
      <c r="G7" s="769">
        <v>1</v>
      </c>
      <c r="H7" s="769">
        <v>1.04</v>
      </c>
      <c r="I7" s="769">
        <v>1.2</v>
      </c>
      <c r="J7" s="769">
        <v>1.43</v>
      </c>
      <c r="K7" s="769">
        <v>1.48</v>
      </c>
      <c r="L7" s="769">
        <v>1.72</v>
      </c>
      <c r="M7" s="769">
        <v>1.39</v>
      </c>
      <c r="N7" s="743">
        <v>1.363</v>
      </c>
    </row>
    <row r="8" spans="1:14" ht="13.5" thickBot="1">
      <c r="B8" s="744" t="s">
        <v>1089</v>
      </c>
      <c r="C8" s="771">
        <v>0.3</v>
      </c>
      <c r="D8" s="771">
        <v>0.3</v>
      </c>
      <c r="E8" s="771">
        <v>0.3</v>
      </c>
      <c r="F8" s="771">
        <v>0.3</v>
      </c>
      <c r="G8" s="771">
        <v>0.3</v>
      </c>
      <c r="H8" s="771">
        <v>0.3</v>
      </c>
      <c r="I8" s="771">
        <v>0.3</v>
      </c>
      <c r="J8" s="771">
        <v>0.3</v>
      </c>
      <c r="K8" s="771">
        <v>0.3</v>
      </c>
      <c r="L8" s="771">
        <v>0.3</v>
      </c>
      <c r="M8" s="771">
        <v>0.3</v>
      </c>
      <c r="N8" s="745">
        <v>0.3</v>
      </c>
    </row>
    <row r="10" spans="1:14">
      <c r="B10" s="668"/>
    </row>
    <row r="11" spans="1:14">
      <c r="B11" s="26" t="s">
        <v>1085</v>
      </c>
    </row>
    <row r="16" spans="1:14">
      <c r="C16" s="797"/>
      <c r="D16" s="797"/>
      <c r="E16" s="797"/>
      <c r="F16" s="797"/>
      <c r="G16" s="797"/>
      <c r="H16" s="797"/>
      <c r="I16" s="797"/>
    </row>
    <row r="26" spans="2:2">
      <c r="B26" s="776" t="s">
        <v>1322</v>
      </c>
    </row>
    <row r="27" spans="2:2">
      <c r="B27" s="556" t="s">
        <v>737</v>
      </c>
    </row>
  </sheetData>
  <phoneticPr fontId="5" type="noConversion"/>
  <hyperlinks>
    <hyperlink ref="B27" location="Contents!B98" display="to contents"/>
  </hyperlinks>
  <pageMargins left="0.75" right="0.75" top="1" bottom="1" header="0.5" footer="0.5"/>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3"/>
  <sheetViews>
    <sheetView topLeftCell="A7" workbookViewId="0">
      <selection activeCell="B13" sqref="B13"/>
    </sheetView>
  </sheetViews>
  <sheetFormatPr defaultRowHeight="12.75"/>
  <cols>
    <col min="1" max="1" width="10.33203125" bestFit="1" customWidth="1"/>
    <col min="2" max="2" width="23.6640625" customWidth="1"/>
    <col min="3" max="3" width="24.83203125" customWidth="1"/>
    <col min="4" max="4" width="24.33203125" customWidth="1"/>
    <col min="5" max="5" width="17.83203125" customWidth="1"/>
    <col min="6" max="6" width="19.5" customWidth="1"/>
  </cols>
  <sheetData>
    <row r="2" spans="1:6">
      <c r="A2" t="s">
        <v>1303</v>
      </c>
      <c r="B2" s="1074" t="s">
        <v>2326</v>
      </c>
    </row>
    <row r="3" spans="1:6" ht="13.5" thickBot="1"/>
    <row r="4" spans="1:6" ht="15.75" customHeight="1" thickBot="1">
      <c r="B4" s="970" t="s">
        <v>1407</v>
      </c>
      <c r="C4" s="971" t="s">
        <v>2130</v>
      </c>
      <c r="D4" s="971" t="s">
        <v>2131</v>
      </c>
      <c r="E4" s="971" t="s">
        <v>1408</v>
      </c>
      <c r="F4" s="972" t="s">
        <v>2132</v>
      </c>
    </row>
    <row r="5" spans="1:6" ht="13.5" thickBot="1">
      <c r="B5" s="973" t="s">
        <v>2133</v>
      </c>
      <c r="C5" s="974">
        <v>1.26</v>
      </c>
      <c r="D5" s="974">
        <v>1.5</v>
      </c>
      <c r="E5" s="974">
        <v>1.369</v>
      </c>
      <c r="F5" s="974">
        <v>1.4</v>
      </c>
    </row>
    <row r="6" spans="1:6" ht="13.5" thickBot="1">
      <c r="B6" s="973" t="s">
        <v>2134</v>
      </c>
      <c r="C6" s="974">
        <v>1.8</v>
      </c>
      <c r="D6" s="974">
        <v>2.1</v>
      </c>
      <c r="E6" s="974">
        <v>1.95</v>
      </c>
      <c r="F6" s="974">
        <v>1.93</v>
      </c>
    </row>
    <row r="7" spans="1:6" ht="13.5" thickBot="1">
      <c r="B7" s="973" t="s">
        <v>2135</v>
      </c>
      <c r="C7" s="974">
        <v>103</v>
      </c>
      <c r="D7" s="974">
        <v>130</v>
      </c>
      <c r="E7" s="974">
        <v>113.35</v>
      </c>
      <c r="F7" s="974">
        <v>112</v>
      </c>
    </row>
    <row r="8" spans="1:6">
      <c r="B8" s="55"/>
    </row>
    <row r="9" spans="1:6">
      <c r="B9" s="79" t="s">
        <v>1409</v>
      </c>
    </row>
    <row r="10" spans="1:6">
      <c r="B10" s="1"/>
    </row>
    <row r="11" spans="1:6" ht="13.5">
      <c r="B11" s="54"/>
    </row>
    <row r="13" spans="1:6">
      <c r="B13" s="556" t="s">
        <v>737</v>
      </c>
    </row>
  </sheetData>
  <phoneticPr fontId="9" type="noConversion"/>
  <hyperlinks>
    <hyperlink ref="F4" location="_ftn1" display="_ftn1"/>
    <hyperlink ref="B13" location="Contents!B10" display="to contents"/>
  </hyperlinks>
  <pageMargins left="0.75" right="0.75" top="1" bottom="1" header="0.5" footer="0.5"/>
  <pageSetup paperSize="9" orientation="portrait" verticalDpi="0"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0"/>
  <sheetViews>
    <sheetView workbookViewId="0">
      <selection activeCell="B30" sqref="B30"/>
    </sheetView>
  </sheetViews>
  <sheetFormatPr defaultColWidth="10.6640625" defaultRowHeight="12.75"/>
  <cols>
    <col min="1" max="1" width="10.6640625" style="667" customWidth="1"/>
    <col min="2" max="2" width="21.6640625" style="667" customWidth="1"/>
    <col min="3" max="6" width="14.33203125" style="667" bestFit="1" customWidth="1"/>
    <col min="7" max="10" width="15.6640625" style="667" bestFit="1" customWidth="1"/>
    <col min="11" max="16384" width="10.6640625" style="667"/>
  </cols>
  <sheetData>
    <row r="2" spans="1:12">
      <c r="A2" s="667" t="s">
        <v>1303</v>
      </c>
      <c r="B2" s="26" t="s">
        <v>1092</v>
      </c>
    </row>
    <row r="3" spans="1:12" ht="13.5" thickBot="1"/>
    <row r="4" spans="1:12" ht="13.5" thickBot="1">
      <c r="B4" s="763"/>
      <c r="C4" s="708" t="s">
        <v>884</v>
      </c>
      <c r="D4" s="708" t="s">
        <v>886</v>
      </c>
      <c r="E4" s="708" t="s">
        <v>885</v>
      </c>
      <c r="F4" s="708" t="s">
        <v>888</v>
      </c>
      <c r="G4" s="708" t="s">
        <v>889</v>
      </c>
      <c r="H4" s="708" t="s">
        <v>470</v>
      </c>
      <c r="I4" s="708" t="s">
        <v>878</v>
      </c>
      <c r="J4" s="709" t="s">
        <v>1347</v>
      </c>
      <c r="K4" s="700"/>
      <c r="L4" s="700"/>
    </row>
    <row r="5" spans="1:12" ht="15" customHeight="1">
      <c r="B5" s="779" t="s">
        <v>1090</v>
      </c>
      <c r="C5" s="798">
        <v>0.11142391073091677</v>
      </c>
      <c r="D5" s="798">
        <v>0.28704501179189695</v>
      </c>
      <c r="E5" s="798">
        <v>0.1969382405259249</v>
      </c>
      <c r="F5" s="798">
        <v>0.33055286745071027</v>
      </c>
      <c r="G5" s="798">
        <v>0.32520322428385812</v>
      </c>
      <c r="H5" s="799">
        <v>0.36652826987466108</v>
      </c>
      <c r="I5" s="798">
        <v>0.35737882842259672</v>
      </c>
      <c r="J5" s="800">
        <v>0.33089892850588798</v>
      </c>
      <c r="K5" s="700"/>
      <c r="L5" s="700"/>
    </row>
    <row r="6" spans="1:12" ht="26.25" thickBot="1">
      <c r="B6" s="782" t="s">
        <v>1091</v>
      </c>
      <c r="C6" s="801">
        <v>0.2886207123056152</v>
      </c>
      <c r="D6" s="801">
        <v>0.26509706060469163</v>
      </c>
      <c r="E6" s="801">
        <v>0.30741910668236949</v>
      </c>
      <c r="F6" s="801">
        <v>0.24856789750472208</v>
      </c>
      <c r="G6" s="801">
        <v>0.22204115760746573</v>
      </c>
      <c r="H6" s="802">
        <v>0.1955742953472327</v>
      </c>
      <c r="I6" s="801">
        <v>0.19199029197800196</v>
      </c>
      <c r="J6" s="803">
        <v>0.2029442881480823</v>
      </c>
      <c r="K6" s="700"/>
      <c r="L6" s="700"/>
    </row>
    <row r="7" spans="1:12">
      <c r="B7" s="807"/>
      <c r="C7" s="720"/>
      <c r="D7" s="720"/>
      <c r="E7" s="720"/>
      <c r="F7" s="720"/>
      <c r="G7" s="720"/>
      <c r="H7" s="808"/>
      <c r="I7" s="720"/>
      <c r="J7" s="720"/>
      <c r="K7" s="700"/>
      <c r="L7" s="700"/>
    </row>
    <row r="8" spans="1:12">
      <c r="B8" s="809"/>
      <c r="C8" s="720"/>
      <c r="D8" s="720"/>
      <c r="E8" s="720"/>
      <c r="F8" s="720"/>
      <c r="G8" s="720"/>
      <c r="H8" s="808"/>
      <c r="I8" s="720"/>
      <c r="J8" s="720"/>
      <c r="K8" s="700"/>
      <c r="L8" s="700"/>
    </row>
    <row r="9" spans="1:12">
      <c r="G9" s="804"/>
      <c r="H9" s="805"/>
      <c r="I9" s="700"/>
      <c r="J9" s="700"/>
      <c r="K9" s="700"/>
      <c r="L9" s="700"/>
    </row>
    <row r="10" spans="1:12">
      <c r="B10" s="26" t="s">
        <v>1092</v>
      </c>
      <c r="G10" s="804"/>
      <c r="H10" s="805"/>
      <c r="I10" s="700"/>
      <c r="J10" s="700"/>
      <c r="K10" s="700"/>
      <c r="L10" s="700"/>
    </row>
    <row r="11" spans="1:12">
      <c r="G11" s="804"/>
      <c r="H11" s="805"/>
      <c r="I11" s="700"/>
      <c r="J11" s="700"/>
      <c r="K11" s="700"/>
      <c r="L11" s="700"/>
    </row>
    <row r="12" spans="1:12">
      <c r="G12" s="804"/>
      <c r="H12" s="805"/>
      <c r="I12" s="700"/>
      <c r="J12" s="700"/>
      <c r="K12" s="700"/>
      <c r="L12" s="700"/>
    </row>
    <row r="13" spans="1:12">
      <c r="G13" s="804"/>
      <c r="H13" s="805"/>
      <c r="I13" s="700"/>
      <c r="J13" s="700"/>
      <c r="K13" s="700"/>
      <c r="L13" s="700"/>
    </row>
    <row r="14" spans="1:12">
      <c r="G14" s="804"/>
      <c r="H14" s="805"/>
      <c r="I14" s="700"/>
      <c r="J14" s="700"/>
      <c r="K14" s="700"/>
      <c r="L14" s="700"/>
    </row>
    <row r="15" spans="1:12">
      <c r="G15" s="804"/>
      <c r="H15" s="805"/>
      <c r="I15" s="700"/>
      <c r="J15" s="700"/>
      <c r="K15" s="700"/>
      <c r="L15" s="700"/>
    </row>
    <row r="16" spans="1:12">
      <c r="G16" s="804"/>
      <c r="H16" s="805"/>
      <c r="I16" s="700"/>
      <c r="J16" s="700"/>
      <c r="K16" s="700"/>
      <c r="L16" s="700"/>
    </row>
    <row r="17" spans="2:12">
      <c r="G17" s="804"/>
      <c r="H17" s="805"/>
      <c r="I17" s="700"/>
      <c r="J17" s="700"/>
      <c r="K17" s="700"/>
      <c r="L17" s="700"/>
    </row>
    <row r="18" spans="2:12">
      <c r="G18" s="700"/>
      <c r="H18" s="700"/>
      <c r="I18" s="700"/>
      <c r="J18" s="700"/>
      <c r="K18" s="700"/>
      <c r="L18" s="700"/>
    </row>
    <row r="26" spans="2:12">
      <c r="B26" s="776" t="s">
        <v>1093</v>
      </c>
    </row>
    <row r="28" spans="2:12">
      <c r="B28" s="806" t="s">
        <v>1094</v>
      </c>
    </row>
    <row r="30" spans="2:12">
      <c r="B30" s="556" t="s">
        <v>2056</v>
      </c>
    </row>
  </sheetData>
  <phoneticPr fontId="5" type="noConversion"/>
  <hyperlinks>
    <hyperlink ref="B30" location="Contents!B99" display="to conents"/>
  </hyperlinks>
  <pageMargins left="0.75" right="0.75" top="1" bottom="1" header="0.5" footer="0.5"/>
  <pageSetup paperSize="9" orientation="portrait" verticalDpi="0" r:id="rId1"/>
  <headerFooter alignWithMargins="0"/>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8"/>
  <sheetViews>
    <sheetView workbookViewId="0">
      <selection activeCell="B28" sqref="B28"/>
    </sheetView>
  </sheetViews>
  <sheetFormatPr defaultColWidth="10.6640625" defaultRowHeight="12.75"/>
  <cols>
    <col min="1" max="1" width="10.6640625" style="667" customWidth="1"/>
    <col min="2" max="2" width="30" style="667" customWidth="1"/>
    <col min="3" max="3" width="11.83203125" style="667" bestFit="1" customWidth="1"/>
    <col min="4" max="4" width="10.6640625" style="667" customWidth="1"/>
    <col min="5" max="5" width="11.6640625" style="667" customWidth="1"/>
    <col min="6" max="16384" width="10.6640625" style="667"/>
  </cols>
  <sheetData>
    <row r="2" spans="1:5">
      <c r="A2" s="667" t="s">
        <v>1303</v>
      </c>
      <c r="B2" s="26" t="s">
        <v>1099</v>
      </c>
    </row>
    <row r="3" spans="1:5" ht="13.5" thickBot="1">
      <c r="B3" s="667" t="s">
        <v>1000</v>
      </c>
    </row>
    <row r="4" spans="1:5" ht="13.5" thickBot="1">
      <c r="B4" s="680"/>
      <c r="C4" s="810">
        <v>39173</v>
      </c>
      <c r="D4" s="764" t="s">
        <v>968</v>
      </c>
      <c r="E4" s="752" t="s">
        <v>969</v>
      </c>
    </row>
    <row r="5" spans="1:5" ht="25.5">
      <c r="B5" s="811" t="s">
        <v>1097</v>
      </c>
      <c r="C5" s="812">
        <v>9.1402893923566353</v>
      </c>
      <c r="D5" s="813">
        <v>10.331166825891772</v>
      </c>
      <c r="E5" s="814">
        <v>2.1744145629346274</v>
      </c>
    </row>
    <row r="6" spans="1:5" ht="26.25" customHeight="1">
      <c r="B6" s="815" t="s">
        <v>1095</v>
      </c>
      <c r="C6" s="816">
        <v>28.586383923744641</v>
      </c>
      <c r="D6" s="817">
        <v>41.18095046294421</v>
      </c>
      <c r="E6" s="818">
        <v>47.6159824144437</v>
      </c>
    </row>
    <row r="7" spans="1:5">
      <c r="B7" s="815" t="s">
        <v>2187</v>
      </c>
      <c r="C7" s="816">
        <v>32.928003444245121</v>
      </c>
      <c r="D7" s="817">
        <v>27.818277942480414</v>
      </c>
      <c r="E7" s="818">
        <v>18.570501039612182</v>
      </c>
    </row>
    <row r="8" spans="1:5" ht="39.75" customHeight="1">
      <c r="B8" s="815" t="s">
        <v>1096</v>
      </c>
      <c r="C8" s="816">
        <v>26.38758702250108</v>
      </c>
      <c r="D8" s="817">
        <v>20.357427153094402</v>
      </c>
      <c r="E8" s="818">
        <v>19.326437705677275</v>
      </c>
    </row>
    <row r="9" spans="1:5" ht="13.5" thickBot="1">
      <c r="B9" s="819" t="s">
        <v>1712</v>
      </c>
      <c r="C9" s="820">
        <v>2.9577362171525219</v>
      </c>
      <c r="D9" s="821">
        <v>0.31217761558920076</v>
      </c>
      <c r="E9" s="822">
        <v>12.31266427733221</v>
      </c>
    </row>
    <row r="10" spans="1:5">
      <c r="C10" s="823"/>
      <c r="D10" s="823"/>
      <c r="E10" s="823"/>
    </row>
    <row r="11" spans="1:5">
      <c r="B11" s="26" t="s">
        <v>1099</v>
      </c>
    </row>
    <row r="26" spans="2:2">
      <c r="B26" s="824" t="s">
        <v>1322</v>
      </c>
    </row>
    <row r="28" spans="2:2">
      <c r="B28" s="556" t="s">
        <v>737</v>
      </c>
    </row>
  </sheetData>
  <phoneticPr fontId="5" type="noConversion"/>
  <hyperlinks>
    <hyperlink ref="B28" location="Contents!B100" display="to contents"/>
  </hyperlinks>
  <pageMargins left="0.75" right="0.75" top="1" bottom="1" header="0.5" footer="0.5"/>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1"/>
  <sheetViews>
    <sheetView workbookViewId="0">
      <selection activeCell="B31" sqref="B31"/>
    </sheetView>
  </sheetViews>
  <sheetFormatPr defaultColWidth="10.6640625" defaultRowHeight="12.75"/>
  <cols>
    <col min="1" max="1" width="12.1640625" style="667" bestFit="1" customWidth="1"/>
    <col min="2" max="2" width="13.83203125" style="667" customWidth="1"/>
    <col min="3" max="16384" width="10.6640625" style="667"/>
  </cols>
  <sheetData>
    <row r="2" spans="1:10">
      <c r="A2" s="667" t="s">
        <v>1303</v>
      </c>
      <c r="B2" s="668" t="s">
        <v>1098</v>
      </c>
      <c r="C2" s="825"/>
      <c r="D2" s="825"/>
      <c r="E2" s="825"/>
      <c r="F2" s="825"/>
      <c r="G2" s="825"/>
      <c r="H2" s="825"/>
      <c r="I2" s="825"/>
      <c r="J2" s="825"/>
    </row>
    <row r="3" spans="1:10">
      <c r="A3" s="795"/>
      <c r="B3" s="667" t="s">
        <v>1100</v>
      </c>
      <c r="C3" s="825"/>
      <c r="D3" s="825"/>
      <c r="E3" s="825"/>
      <c r="F3" s="825"/>
      <c r="G3" s="825"/>
      <c r="H3" s="825"/>
      <c r="I3" s="825"/>
      <c r="J3" s="825"/>
    </row>
    <row r="4" spans="1:10" ht="13.5" thickBot="1">
      <c r="A4" s="795"/>
      <c r="C4" s="825"/>
      <c r="D4" s="825"/>
      <c r="E4" s="825"/>
      <c r="F4" s="825"/>
      <c r="G4" s="825"/>
      <c r="H4" s="825"/>
      <c r="I4" s="825"/>
      <c r="J4" s="825"/>
    </row>
    <row r="5" spans="1:10" ht="13.5" thickBot="1">
      <c r="B5" s="763"/>
      <c r="C5" s="708" t="s">
        <v>884</v>
      </c>
      <c r="D5" s="708" t="s">
        <v>886</v>
      </c>
      <c r="E5" s="708" t="s">
        <v>885</v>
      </c>
      <c r="F5" s="708" t="s">
        <v>888</v>
      </c>
      <c r="G5" s="708" t="s">
        <v>889</v>
      </c>
      <c r="H5" s="708" t="s">
        <v>470</v>
      </c>
      <c r="I5" s="708" t="s">
        <v>878</v>
      </c>
      <c r="J5" s="709" t="s">
        <v>1347</v>
      </c>
    </row>
    <row r="6" spans="1:10">
      <c r="B6" s="796" t="s">
        <v>1001</v>
      </c>
      <c r="C6" s="766">
        <v>4</v>
      </c>
      <c r="D6" s="766">
        <v>3</v>
      </c>
      <c r="E6" s="766">
        <v>3</v>
      </c>
      <c r="F6" s="766">
        <v>3</v>
      </c>
      <c r="G6" s="766">
        <v>5</v>
      </c>
      <c r="H6" s="766">
        <v>4</v>
      </c>
      <c r="I6" s="766">
        <v>5</v>
      </c>
      <c r="J6" s="767">
        <v>3</v>
      </c>
    </row>
    <row r="7" spans="1:10">
      <c r="B7" s="768" t="s">
        <v>970</v>
      </c>
      <c r="C7" s="769">
        <v>18</v>
      </c>
      <c r="D7" s="769">
        <v>16</v>
      </c>
      <c r="E7" s="769">
        <v>18</v>
      </c>
      <c r="F7" s="769">
        <v>16</v>
      </c>
      <c r="G7" s="769">
        <v>12</v>
      </c>
      <c r="H7" s="769">
        <v>15</v>
      </c>
      <c r="I7" s="769">
        <v>14</v>
      </c>
      <c r="J7" s="743">
        <v>15</v>
      </c>
    </row>
    <row r="8" spans="1:10">
      <c r="B8" s="768" t="s">
        <v>971</v>
      </c>
      <c r="C8" s="769">
        <v>10</v>
      </c>
      <c r="D8" s="769">
        <v>11</v>
      </c>
      <c r="E8" s="769">
        <v>6</v>
      </c>
      <c r="F8" s="769">
        <v>7</v>
      </c>
      <c r="G8" s="769">
        <v>8</v>
      </c>
      <c r="H8" s="769">
        <v>6</v>
      </c>
      <c r="I8" s="769">
        <v>5</v>
      </c>
      <c r="J8" s="743">
        <v>6</v>
      </c>
    </row>
    <row r="9" spans="1:10" ht="13.5" thickBot="1">
      <c r="B9" s="770" t="s">
        <v>984</v>
      </c>
      <c r="C9" s="771">
        <v>2</v>
      </c>
      <c r="D9" s="771">
        <v>4</v>
      </c>
      <c r="E9" s="771">
        <v>6</v>
      </c>
      <c r="F9" s="771">
        <v>7</v>
      </c>
      <c r="G9" s="771">
        <v>8</v>
      </c>
      <c r="H9" s="771">
        <v>8</v>
      </c>
      <c r="I9" s="771">
        <v>9</v>
      </c>
      <c r="J9" s="745">
        <v>9</v>
      </c>
    </row>
    <row r="10" spans="1:10">
      <c r="B10" s="826" t="s">
        <v>1101</v>
      </c>
    </row>
    <row r="11" spans="1:10">
      <c r="C11" s="797"/>
      <c r="D11" s="797"/>
    </row>
    <row r="13" spans="1:10">
      <c r="B13" s="668" t="s">
        <v>1098</v>
      </c>
    </row>
    <row r="30" spans="1:2">
      <c r="A30" s="700"/>
      <c r="B30" s="773" t="s">
        <v>1102</v>
      </c>
    </row>
    <row r="31" spans="1:2">
      <c r="B31" s="556" t="s">
        <v>737</v>
      </c>
    </row>
  </sheetData>
  <phoneticPr fontId="5" type="noConversion"/>
  <hyperlinks>
    <hyperlink ref="B31" location="Contents!B101" display="to contents"/>
  </hyperlinks>
  <pageMargins left="0.75" right="0.75" top="1" bottom="1" header="0.5" footer="0.5"/>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8"/>
  <sheetViews>
    <sheetView workbookViewId="0">
      <selection activeCell="B28" sqref="B28"/>
    </sheetView>
  </sheetViews>
  <sheetFormatPr defaultColWidth="10.6640625" defaultRowHeight="12.75"/>
  <cols>
    <col min="1" max="1" width="11.5" style="667" customWidth="1"/>
    <col min="2" max="2" width="26.6640625" style="667" customWidth="1"/>
    <col min="3" max="5" width="12.6640625" style="667" bestFit="1" customWidth="1"/>
    <col min="6" max="7" width="14.83203125" style="667" bestFit="1" customWidth="1"/>
    <col min="8" max="8" width="17.1640625" style="667" bestFit="1" customWidth="1"/>
    <col min="9" max="9" width="11.83203125" style="667" bestFit="1" customWidth="1"/>
    <col min="10" max="16384" width="10.6640625" style="667"/>
  </cols>
  <sheetData>
    <row r="2" spans="1:8">
      <c r="A2" s="667" t="s">
        <v>1303</v>
      </c>
      <c r="B2" s="668" t="s">
        <v>1111</v>
      </c>
    </row>
    <row r="3" spans="1:8" ht="13.5" thickBot="1">
      <c r="B3" s="667" t="s">
        <v>2188</v>
      </c>
    </row>
    <row r="4" spans="1:8" ht="13.5" thickBot="1">
      <c r="B4" s="680"/>
      <c r="C4" s="680">
        <v>2004</v>
      </c>
      <c r="D4" s="680">
        <v>2005</v>
      </c>
      <c r="E4" s="680">
        <v>2006</v>
      </c>
      <c r="F4" s="680" t="s">
        <v>1103</v>
      </c>
      <c r="G4" s="680" t="s">
        <v>1104</v>
      </c>
      <c r="H4" s="680" t="s">
        <v>1105</v>
      </c>
    </row>
    <row r="5" spans="1:8">
      <c r="B5" s="827" t="s">
        <v>1110</v>
      </c>
      <c r="C5" s="827">
        <v>65.28478279366297</v>
      </c>
      <c r="D5" s="827">
        <v>64.479382373660727</v>
      </c>
      <c r="E5" s="827">
        <v>66.857521305482763</v>
      </c>
      <c r="F5" s="827">
        <v>64.439951796337837</v>
      </c>
      <c r="G5" s="827">
        <v>63.3487119619491</v>
      </c>
      <c r="H5" s="827">
        <v>62.165889128543569</v>
      </c>
    </row>
    <row r="6" spans="1:8">
      <c r="B6" s="698" t="s">
        <v>1109</v>
      </c>
      <c r="C6" s="698">
        <v>34.715217206337016</v>
      </c>
      <c r="D6" s="698">
        <v>35.520617626339281</v>
      </c>
      <c r="E6" s="698">
        <v>33.142478694517251</v>
      </c>
      <c r="F6" s="698">
        <v>35.56004820366217</v>
      </c>
      <c r="G6" s="698">
        <v>36.6512880380509</v>
      </c>
      <c r="H6" s="698">
        <v>37.834110871456431</v>
      </c>
    </row>
    <row r="7" spans="1:8">
      <c r="B7" s="698" t="s">
        <v>1107</v>
      </c>
      <c r="C7" s="698">
        <v>52.597487345858255</v>
      </c>
      <c r="D7" s="698">
        <v>40.588905713023905</v>
      </c>
      <c r="E7" s="698">
        <v>38.451256326823362</v>
      </c>
      <c r="F7" s="698">
        <v>38.088254796616575</v>
      </c>
      <c r="G7" s="698">
        <v>36.985395583183717</v>
      </c>
      <c r="H7" s="698">
        <v>36.356306955537612</v>
      </c>
    </row>
    <row r="8" spans="1:8" ht="13.5" thickBot="1">
      <c r="B8" s="699" t="s">
        <v>1106</v>
      </c>
      <c r="C8" s="699">
        <v>56.770243979749516</v>
      </c>
      <c r="D8" s="699">
        <v>58.103227926861209</v>
      </c>
      <c r="E8" s="699">
        <v>64.801606449177513</v>
      </c>
      <c r="F8" s="699">
        <v>70.889490328316199</v>
      </c>
      <c r="G8" s="699">
        <v>75.972573868711649</v>
      </c>
      <c r="H8" s="699">
        <v>69.372780063643262</v>
      </c>
    </row>
    <row r="9" spans="1:8">
      <c r="B9" s="828" t="s">
        <v>1108</v>
      </c>
    </row>
    <row r="11" spans="1:8">
      <c r="B11" s="668" t="s">
        <v>1111</v>
      </c>
    </row>
    <row r="26" spans="2:2">
      <c r="B26" s="776" t="s">
        <v>985</v>
      </c>
    </row>
    <row r="28" spans="2:2">
      <c r="B28" s="556" t="s">
        <v>737</v>
      </c>
    </row>
  </sheetData>
  <phoneticPr fontId="5" type="noConversion"/>
  <hyperlinks>
    <hyperlink ref="B28" location="Contents!B102" display="to contents"/>
  </hyperlinks>
  <pageMargins left="0.75" right="0.75" top="1" bottom="1" header="0.5" footer="0.5"/>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0"/>
  <sheetViews>
    <sheetView workbookViewId="0">
      <selection activeCell="B30" sqref="B30"/>
    </sheetView>
  </sheetViews>
  <sheetFormatPr defaultColWidth="10.6640625" defaultRowHeight="12.75"/>
  <cols>
    <col min="1" max="1" width="11.6640625" style="667" customWidth="1"/>
    <col min="2" max="2" width="30.33203125" style="667" customWidth="1"/>
    <col min="3" max="5" width="11.83203125" style="667" bestFit="1" customWidth="1"/>
    <col min="6" max="16384" width="10.6640625" style="667"/>
  </cols>
  <sheetData>
    <row r="2" spans="1:5">
      <c r="A2" s="667" t="s">
        <v>1303</v>
      </c>
      <c r="B2" s="26" t="s">
        <v>1112</v>
      </c>
    </row>
    <row r="3" spans="1:5">
      <c r="B3" s="667" t="s">
        <v>1113</v>
      </c>
    </row>
    <row r="4" spans="1:5" ht="13.5" thickBot="1"/>
    <row r="5" spans="1:5">
      <c r="B5" s="829"/>
      <c r="C5" s="830">
        <v>39173</v>
      </c>
      <c r="D5" s="831">
        <v>39264</v>
      </c>
      <c r="E5" s="830">
        <v>39356</v>
      </c>
    </row>
    <row r="6" spans="1:5" ht="15.75" customHeight="1">
      <c r="B6" s="832" t="s">
        <v>1116</v>
      </c>
      <c r="C6" s="833">
        <v>3.0846491270040537</v>
      </c>
      <c r="D6" s="834">
        <v>2.8110633966042995</v>
      </c>
      <c r="E6" s="833">
        <v>2.1976923451300596</v>
      </c>
    </row>
    <row r="7" spans="1:5" ht="24.75" customHeight="1">
      <c r="B7" s="832" t="s">
        <v>1277</v>
      </c>
      <c r="C7" s="833">
        <v>85.429828956799625</v>
      </c>
      <c r="D7" s="834">
        <v>84.773621304325374</v>
      </c>
      <c r="E7" s="833">
        <v>86.583696066826789</v>
      </c>
    </row>
    <row r="8" spans="1:5" ht="21.75" customHeight="1">
      <c r="B8" s="832" t="s">
        <v>1117</v>
      </c>
      <c r="C8" s="833">
        <v>11.485521916196312</v>
      </c>
      <c r="D8" s="834">
        <v>12.415315299070324</v>
      </c>
      <c r="E8" s="833">
        <v>11.218611588043153</v>
      </c>
    </row>
    <row r="9" spans="1:5">
      <c r="B9" s="835" t="s">
        <v>1114</v>
      </c>
      <c r="C9" s="833">
        <v>72.171820917322648</v>
      </c>
      <c r="D9" s="836">
        <v>92.149564541140862</v>
      </c>
      <c r="E9" s="833">
        <v>65.96646135144546</v>
      </c>
    </row>
    <row r="10" spans="1:5" ht="12" customHeight="1" thickBot="1">
      <c r="B10" s="837" t="s">
        <v>1115</v>
      </c>
      <c r="C10" s="838">
        <v>27.828179082677341</v>
      </c>
      <c r="D10" s="839">
        <v>7.8504354588591365</v>
      </c>
      <c r="E10" s="840">
        <v>34.033538648554533</v>
      </c>
    </row>
    <row r="12" spans="1:5">
      <c r="B12" s="26" t="s">
        <v>1112</v>
      </c>
    </row>
    <row r="28" spans="2:2">
      <c r="B28" s="776" t="s">
        <v>1118</v>
      </c>
    </row>
    <row r="30" spans="2:2">
      <c r="B30" s="556" t="s">
        <v>737</v>
      </c>
    </row>
  </sheetData>
  <phoneticPr fontId="5" type="noConversion"/>
  <hyperlinks>
    <hyperlink ref="B30" location="Contents!B103" display="to contents"/>
  </hyperlinks>
  <pageMargins left="0.75" right="0.75" top="1" bottom="1" header="0.5" footer="0.5"/>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30"/>
  <sheetViews>
    <sheetView topLeftCell="A10" workbookViewId="0">
      <selection activeCell="B30" sqref="B30"/>
    </sheetView>
  </sheetViews>
  <sheetFormatPr defaultColWidth="10.6640625" defaultRowHeight="12.75"/>
  <cols>
    <col min="1" max="1" width="14" style="667" customWidth="1"/>
    <col min="2" max="2" width="25.5" style="667" customWidth="1"/>
    <col min="3" max="4" width="14.83203125" style="667" bestFit="1" customWidth="1"/>
    <col min="5" max="5" width="11.5" style="667" bestFit="1" customWidth="1"/>
    <col min="6" max="6" width="17" style="700" customWidth="1"/>
    <col min="7" max="7" width="17.6640625" style="667" customWidth="1"/>
    <col min="8" max="10" width="11.5" style="667" bestFit="1" customWidth="1"/>
    <col min="11" max="11" width="25.33203125" style="667" customWidth="1"/>
    <col min="12" max="16384" width="10.6640625" style="667"/>
  </cols>
  <sheetData>
    <row r="2" spans="1:24">
      <c r="A2" s="667" t="s">
        <v>1303</v>
      </c>
      <c r="B2" s="668" t="s">
        <v>1273</v>
      </c>
    </row>
    <row r="3" spans="1:24" ht="13.5" thickBot="1">
      <c r="B3" s="841"/>
      <c r="C3" s="842"/>
      <c r="D3" s="842"/>
      <c r="E3" s="843"/>
      <c r="F3" s="843"/>
      <c r="G3" s="841"/>
      <c r="H3" s="842"/>
      <c r="I3" s="842"/>
      <c r="J3" s="843"/>
    </row>
    <row r="4" spans="1:24" ht="13.5" thickBot="1">
      <c r="B4" s="1121" t="s">
        <v>1281</v>
      </c>
      <c r="C4" s="1117">
        <v>39173</v>
      </c>
      <c r="D4" s="1118"/>
      <c r="E4" s="1119">
        <v>39264</v>
      </c>
      <c r="F4" s="1118"/>
      <c r="G4" s="1119">
        <v>39356</v>
      </c>
      <c r="H4" s="1120"/>
      <c r="I4" s="842"/>
      <c r="J4" s="843"/>
    </row>
    <row r="5" spans="1:24" ht="36.75" thickBot="1">
      <c r="B5" s="1122"/>
      <c r="C5" s="851" t="s">
        <v>1278</v>
      </c>
      <c r="D5" s="851" t="s">
        <v>1280</v>
      </c>
      <c r="E5" s="851" t="s">
        <v>1279</v>
      </c>
      <c r="F5" s="851" t="s">
        <v>1280</v>
      </c>
      <c r="G5" s="851" t="s">
        <v>1278</v>
      </c>
      <c r="H5" s="851" t="s">
        <v>1280</v>
      </c>
      <c r="I5" s="842"/>
      <c r="J5" s="843"/>
    </row>
    <row r="6" spans="1:24">
      <c r="B6" s="848" t="s">
        <v>1119</v>
      </c>
      <c r="C6" s="852">
        <v>16.694695943034997</v>
      </c>
      <c r="D6" s="852">
        <v>89.284975357884051</v>
      </c>
      <c r="E6" s="852">
        <v>16.104838922679846</v>
      </c>
      <c r="F6" s="852">
        <v>88.758321700848271</v>
      </c>
      <c r="G6" s="852">
        <v>14.821180286241203</v>
      </c>
      <c r="H6" s="852">
        <v>88.5093336659519</v>
      </c>
      <c r="I6" s="842"/>
      <c r="J6" s="843"/>
    </row>
    <row r="7" spans="1:24">
      <c r="B7" s="849" t="s">
        <v>1120</v>
      </c>
      <c r="C7" s="853">
        <v>3.6879755324766386</v>
      </c>
      <c r="D7" s="853">
        <v>3.1549062252991456</v>
      </c>
      <c r="E7" s="853">
        <v>3.5617393588178849</v>
      </c>
      <c r="F7" s="853">
        <v>3.3656582196929028</v>
      </c>
      <c r="G7" s="853">
        <v>3.5553684028033787</v>
      </c>
      <c r="H7" s="853">
        <v>3.567997494745335</v>
      </c>
      <c r="I7" s="842"/>
      <c r="J7" s="843"/>
    </row>
    <row r="8" spans="1:24">
      <c r="B8" s="849" t="s">
        <v>1122</v>
      </c>
      <c r="C8" s="853">
        <v>11.710582560808119</v>
      </c>
      <c r="D8" s="853">
        <v>5.1884857109392479</v>
      </c>
      <c r="E8" s="853">
        <v>10.824185207531482</v>
      </c>
      <c r="F8" s="853">
        <v>5.2622006872114246</v>
      </c>
      <c r="G8" s="853">
        <v>10.546213151243245</v>
      </c>
      <c r="H8" s="853">
        <v>5.3443000148616804</v>
      </c>
      <c r="I8" s="842"/>
      <c r="J8" s="843"/>
    </row>
    <row r="9" spans="1:24">
      <c r="B9" s="849" t="s">
        <v>1121</v>
      </c>
      <c r="C9" s="853">
        <v>12.10067282686347</v>
      </c>
      <c r="D9" s="853">
        <v>1.6453092310271138</v>
      </c>
      <c r="E9" s="853">
        <v>11.782253986637574</v>
      </c>
      <c r="F9" s="853">
        <v>1.7733947170621711</v>
      </c>
      <c r="G9" s="853">
        <v>11.26534448449994</v>
      </c>
      <c r="H9" s="853">
        <v>1.7653553003120954</v>
      </c>
      <c r="I9" s="842"/>
      <c r="J9" s="843"/>
    </row>
    <row r="10" spans="1:24">
      <c r="B10" s="849" t="s">
        <v>1124</v>
      </c>
      <c r="C10" s="853">
        <v>4.7363972210126732</v>
      </c>
      <c r="D10" s="853">
        <v>0.27184528664738877</v>
      </c>
      <c r="E10" s="853">
        <v>4.6581155694951368</v>
      </c>
      <c r="F10" s="853">
        <v>0.2997825620100934</v>
      </c>
      <c r="G10" s="853">
        <v>4.4133644049037333</v>
      </c>
      <c r="H10" s="853">
        <v>0.29272202288698751</v>
      </c>
    </row>
    <row r="11" spans="1:24">
      <c r="B11" s="849" t="s">
        <v>1125</v>
      </c>
      <c r="C11" s="853">
        <v>51.06967591580409</v>
      </c>
      <c r="D11" s="853">
        <v>0.45447818820306474</v>
      </c>
      <c r="E11" s="853">
        <v>53.068866954838079</v>
      </c>
      <c r="F11" s="853">
        <v>0.54064211317513156</v>
      </c>
      <c r="G11" s="853">
        <v>55.398529270308494</v>
      </c>
      <c r="H11" s="853">
        <v>0.52029150124201184</v>
      </c>
    </row>
    <row r="12" spans="1:24" ht="13.5" thickBot="1">
      <c r="B12" s="850" t="s">
        <v>1333</v>
      </c>
      <c r="C12" s="854">
        <v>100</v>
      </c>
      <c r="D12" s="854">
        <v>100</v>
      </c>
      <c r="E12" s="854">
        <v>100</v>
      </c>
      <c r="F12" s="854">
        <v>100</v>
      </c>
      <c r="G12" s="854">
        <v>100</v>
      </c>
      <c r="H12" s="854">
        <v>100</v>
      </c>
    </row>
    <row r="13" spans="1:24">
      <c r="A13" s="700"/>
      <c r="B13" s="847" t="s">
        <v>1282</v>
      </c>
    </row>
    <row r="14" spans="1:24">
      <c r="J14" s="844"/>
      <c r="K14" s="845"/>
      <c r="L14" s="700"/>
      <c r="M14" s="700"/>
      <c r="N14" s="700"/>
      <c r="O14" s="700"/>
      <c r="P14" s="700"/>
      <c r="Q14" s="700"/>
      <c r="R14" s="700"/>
      <c r="S14" s="700"/>
      <c r="T14" s="700"/>
      <c r="U14" s="700"/>
      <c r="V14" s="700"/>
      <c r="W14" s="700"/>
      <c r="X14" s="700"/>
    </row>
    <row r="15" spans="1:24">
      <c r="B15" s="668" t="s">
        <v>1273</v>
      </c>
    </row>
    <row r="19" spans="2:2" ht="47.25" customHeight="1"/>
    <row r="28" spans="2:2">
      <c r="B28" s="846" t="s">
        <v>2189</v>
      </c>
    </row>
    <row r="30" spans="2:2">
      <c r="B30" s="556" t="s">
        <v>737</v>
      </c>
    </row>
  </sheetData>
  <mergeCells count="4">
    <mergeCell ref="C4:D4"/>
    <mergeCell ref="E4:F4"/>
    <mergeCell ref="G4:H4"/>
    <mergeCell ref="B4:B5"/>
  </mergeCells>
  <phoneticPr fontId="5" type="noConversion"/>
  <hyperlinks>
    <hyperlink ref="B30" location="Contents!B104" display="to contents"/>
  </hyperlinks>
  <pageMargins left="0.75" right="0.75" top="1" bottom="1" header="0.5" footer="0.5"/>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5"/>
  <sheetViews>
    <sheetView workbookViewId="0">
      <selection activeCell="B15" sqref="B15"/>
    </sheetView>
  </sheetViews>
  <sheetFormatPr defaultColWidth="10.6640625" defaultRowHeight="12.75"/>
  <cols>
    <col min="1" max="1" width="12.5" style="667" customWidth="1"/>
    <col min="2" max="2" width="32" style="667" customWidth="1"/>
    <col min="3" max="5" width="11.83203125" style="667" bestFit="1" customWidth="1"/>
    <col min="6" max="16384" width="10.6640625" style="667"/>
  </cols>
  <sheetData>
    <row r="2" spans="1:5">
      <c r="A2" s="667" t="s">
        <v>1303</v>
      </c>
      <c r="B2" s="26" t="s">
        <v>1133</v>
      </c>
    </row>
    <row r="3" spans="1:5" ht="13.5" thickBot="1">
      <c r="B3" s="667" t="s">
        <v>2190</v>
      </c>
    </row>
    <row r="4" spans="1:5" ht="13.5" thickBot="1">
      <c r="B4" s="933"/>
      <c r="C4" s="934">
        <v>39173</v>
      </c>
      <c r="D4" s="934">
        <v>39264</v>
      </c>
      <c r="E4" s="934">
        <v>39356</v>
      </c>
    </row>
    <row r="5" spans="1:5" ht="13.5" thickBot="1">
      <c r="B5" s="935" t="s">
        <v>2191</v>
      </c>
      <c r="C5" s="929" t="s">
        <v>2192</v>
      </c>
      <c r="D5" s="929" t="s">
        <v>2193</v>
      </c>
      <c r="E5" s="929" t="s">
        <v>2194</v>
      </c>
    </row>
    <row r="6" spans="1:5" ht="13.5" thickBot="1">
      <c r="B6" s="935" t="s">
        <v>2195</v>
      </c>
      <c r="C6" s="929" t="s">
        <v>2196</v>
      </c>
      <c r="D6" s="929" t="s">
        <v>2197</v>
      </c>
      <c r="E6" s="929" t="s">
        <v>2198</v>
      </c>
    </row>
    <row r="7" spans="1:5" ht="13.5" thickBot="1">
      <c r="B7" s="935" t="s">
        <v>2199</v>
      </c>
      <c r="C7" s="929" t="s">
        <v>2200</v>
      </c>
      <c r="D7" s="929" t="s">
        <v>2201</v>
      </c>
      <c r="E7" s="929" t="s">
        <v>2202</v>
      </c>
    </row>
    <row r="8" spans="1:5" ht="13.5" thickBot="1">
      <c r="B8" s="935" t="s">
        <v>2203</v>
      </c>
      <c r="C8" s="929" t="s">
        <v>2204</v>
      </c>
      <c r="D8" s="929" t="s">
        <v>2205</v>
      </c>
      <c r="E8" s="929" t="s">
        <v>2206</v>
      </c>
    </row>
    <row r="9" spans="1:5" ht="13.5" thickBot="1">
      <c r="B9" s="935" t="s">
        <v>2207</v>
      </c>
      <c r="C9" s="929" t="s">
        <v>2208</v>
      </c>
      <c r="D9" s="929" t="s">
        <v>2209</v>
      </c>
      <c r="E9" s="929" t="s">
        <v>2210</v>
      </c>
    </row>
    <row r="10" spans="1:5" ht="13.5" thickBot="1">
      <c r="B10" s="935" t="s">
        <v>2211</v>
      </c>
      <c r="C10" s="929" t="s">
        <v>2212</v>
      </c>
      <c r="D10" s="929" t="s">
        <v>2213</v>
      </c>
      <c r="E10" s="929" t="s">
        <v>2214</v>
      </c>
    </row>
    <row r="11" spans="1:5" ht="13.5" thickBot="1">
      <c r="B11" s="935" t="s">
        <v>2215</v>
      </c>
      <c r="C11" s="929" t="s">
        <v>2216</v>
      </c>
      <c r="D11" s="929" t="s">
        <v>2217</v>
      </c>
      <c r="E11" s="929" t="s">
        <v>2218</v>
      </c>
    </row>
    <row r="13" spans="1:5">
      <c r="B13" s="685" t="s">
        <v>2189</v>
      </c>
    </row>
    <row r="15" spans="1:5">
      <c r="B15" s="556" t="s">
        <v>737</v>
      </c>
    </row>
  </sheetData>
  <phoneticPr fontId="5" type="noConversion"/>
  <hyperlinks>
    <hyperlink ref="B15" location="Contents!B105" display="to contents"/>
  </hyperlinks>
  <pageMargins left="0.75" right="0.75" top="1" bottom="1" header="0.5" footer="0.5"/>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2"/>
  <sheetViews>
    <sheetView topLeftCell="A19" workbookViewId="0">
      <selection activeCell="B32" sqref="B32"/>
    </sheetView>
  </sheetViews>
  <sheetFormatPr defaultColWidth="10.6640625" defaultRowHeight="12.75"/>
  <cols>
    <col min="1" max="1" width="13.1640625" style="667" customWidth="1"/>
    <col min="2" max="2" width="24.83203125" style="667" customWidth="1"/>
    <col min="3" max="3" width="23.6640625" style="667" customWidth="1"/>
    <col min="4" max="4" width="18.83203125" style="667" customWidth="1"/>
    <col min="5" max="5" width="20.6640625" style="667" customWidth="1"/>
    <col min="6" max="6" width="21" style="667" customWidth="1"/>
    <col min="7" max="7" width="19.6640625" style="667" customWidth="1"/>
    <col min="8" max="8" width="18.33203125" style="667" bestFit="1" customWidth="1"/>
    <col min="9" max="9" width="11.6640625" style="667" bestFit="1" customWidth="1"/>
    <col min="10" max="16384" width="10.6640625" style="667"/>
  </cols>
  <sheetData>
    <row r="2" spans="1:7">
      <c r="A2" s="667" t="s">
        <v>1303</v>
      </c>
      <c r="B2" s="855" t="s">
        <v>1135</v>
      </c>
    </row>
    <row r="3" spans="1:7" ht="13.5" thickBot="1">
      <c r="A3" s="795"/>
      <c r="B3" s="855"/>
    </row>
    <row r="4" spans="1:7" ht="51.75" thickBot="1">
      <c r="B4" s="774" t="s">
        <v>1304</v>
      </c>
      <c r="C4" s="856" t="s">
        <v>1134</v>
      </c>
      <c r="D4" s="856" t="s">
        <v>1136</v>
      </c>
      <c r="E4" s="856" t="s">
        <v>1138</v>
      </c>
      <c r="F4" s="856" t="s">
        <v>1137</v>
      </c>
      <c r="G4" s="856" t="s">
        <v>1139</v>
      </c>
    </row>
    <row r="5" spans="1:7">
      <c r="B5" s="1025" t="s">
        <v>884</v>
      </c>
      <c r="C5" s="857">
        <v>18.457662329555159</v>
      </c>
      <c r="D5" s="857">
        <v>13.128363050973279</v>
      </c>
      <c r="E5" s="857">
        <v>76.327362617859677</v>
      </c>
      <c r="F5" s="857">
        <v>18.246372741219343</v>
      </c>
      <c r="G5" s="857">
        <v>47.934861623484572</v>
      </c>
    </row>
    <row r="6" spans="1:7">
      <c r="B6" s="1025" t="s">
        <v>885</v>
      </c>
      <c r="C6" s="858">
        <v>20.843002623805017</v>
      </c>
      <c r="D6" s="858">
        <v>11.142281660771115</v>
      </c>
      <c r="E6" s="858">
        <v>84.917566591476074</v>
      </c>
      <c r="F6" s="858">
        <v>14.323371871897162</v>
      </c>
      <c r="G6" s="858">
        <v>26.416592648501169</v>
      </c>
    </row>
    <row r="7" spans="1:7">
      <c r="B7" s="1025" t="s">
        <v>888</v>
      </c>
      <c r="C7" s="858">
        <v>18.489441349651916</v>
      </c>
      <c r="D7" s="858">
        <v>8.4615269982393411</v>
      </c>
      <c r="E7" s="858">
        <v>87.171593441031121</v>
      </c>
      <c r="F7" s="858">
        <v>19.957129563768188</v>
      </c>
      <c r="G7" s="858">
        <v>42.029884906375649</v>
      </c>
    </row>
    <row r="8" spans="1:7">
      <c r="B8" s="1025" t="s">
        <v>889</v>
      </c>
      <c r="C8" s="858">
        <v>20.622984483968608</v>
      </c>
      <c r="D8" s="858">
        <v>8.2625954530893484</v>
      </c>
      <c r="E8" s="858">
        <v>86.035311114881367</v>
      </c>
      <c r="F8" s="858">
        <v>19.901146474108266</v>
      </c>
      <c r="G8" s="858">
        <v>44.057797886495273</v>
      </c>
    </row>
    <row r="9" spans="1:7">
      <c r="B9" s="1025" t="s">
        <v>878</v>
      </c>
      <c r="C9" s="858">
        <v>20.307046123478266</v>
      </c>
      <c r="D9" s="858">
        <v>6.630508700384417</v>
      </c>
      <c r="E9" s="858">
        <v>88.017214722677721</v>
      </c>
      <c r="F9" s="858">
        <v>25.083910914661733</v>
      </c>
      <c r="G9" s="858">
        <v>38.31121385132414</v>
      </c>
    </row>
    <row r="10" spans="1:7" ht="13.5" thickBot="1">
      <c r="B10" s="1025" t="s">
        <v>1347</v>
      </c>
      <c r="C10" s="859">
        <v>19.757090309632485</v>
      </c>
      <c r="D10" s="859">
        <v>7.0449179602729357</v>
      </c>
      <c r="E10" s="859">
        <v>87.304490897013451</v>
      </c>
      <c r="F10" s="859">
        <v>24.606619898510061</v>
      </c>
      <c r="G10" s="859">
        <v>32.994447458662648</v>
      </c>
    </row>
    <row r="12" spans="1:7">
      <c r="B12" s="855" t="s">
        <v>1135</v>
      </c>
    </row>
    <row r="31" spans="2:2">
      <c r="B31" s="860" t="s">
        <v>1322</v>
      </c>
    </row>
    <row r="32" spans="2:2">
      <c r="B32" s="556" t="s">
        <v>737</v>
      </c>
    </row>
  </sheetData>
  <phoneticPr fontId="1" type="noConversion"/>
  <hyperlinks>
    <hyperlink ref="B32" location="Contents!B106" display="to contents"/>
  </hyperlinks>
  <pageMargins left="0.75" right="0.75" top="1" bottom="1" header="0.5" footer="0.5"/>
  <pageSetup paperSize="9" scale="75" orientation="landscape" r:id="rId1"/>
  <headerFooter alignWithMargins="0"/>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1"/>
  <sheetViews>
    <sheetView workbookViewId="0">
      <selection activeCell="B11" sqref="B11"/>
    </sheetView>
  </sheetViews>
  <sheetFormatPr defaultColWidth="10.6640625" defaultRowHeight="12.75"/>
  <cols>
    <col min="1" max="1" width="13.33203125" style="667" customWidth="1"/>
    <col min="2" max="2" width="32.83203125" style="667" customWidth="1"/>
    <col min="3" max="8" width="11.5" style="667" bestFit="1" customWidth="1"/>
    <col min="9" max="16384" width="10.6640625" style="667"/>
  </cols>
  <sheetData>
    <row r="2" spans="1:8">
      <c r="A2" s="667" t="s">
        <v>1303</v>
      </c>
      <c r="B2" s="668" t="s">
        <v>1140</v>
      </c>
    </row>
    <row r="3" spans="1:8" ht="13.5" thickBot="1"/>
    <row r="4" spans="1:8" ht="13.5" thickBot="1">
      <c r="B4" s="936"/>
      <c r="C4" s="937">
        <v>37622</v>
      </c>
      <c r="D4" s="937">
        <v>37987</v>
      </c>
      <c r="E4" s="937">
        <v>38353</v>
      </c>
      <c r="F4" s="937">
        <v>38718</v>
      </c>
      <c r="G4" s="938">
        <v>39083</v>
      </c>
      <c r="H4" s="937">
        <v>39356</v>
      </c>
    </row>
    <row r="5" spans="1:8" ht="13.5" thickBot="1">
      <c r="B5" s="939" t="s">
        <v>1141</v>
      </c>
      <c r="C5" s="929">
        <v>279.2</v>
      </c>
      <c r="D5" s="929">
        <v>570.9</v>
      </c>
      <c r="E5" s="929">
        <v>989.6</v>
      </c>
      <c r="F5" s="940">
        <v>2066.8000000000002</v>
      </c>
      <c r="G5" s="941" t="s">
        <v>1986</v>
      </c>
      <c r="H5" s="929" t="s">
        <v>1987</v>
      </c>
    </row>
    <row r="6" spans="1:8" ht="13.5" thickBot="1">
      <c r="B6" s="939" t="s">
        <v>1142</v>
      </c>
      <c r="C6" s="940">
        <v>1010.4</v>
      </c>
      <c r="D6" s="940">
        <v>1491.3</v>
      </c>
      <c r="E6" s="940">
        <v>2416.1999999999998</v>
      </c>
      <c r="F6" s="940">
        <v>4073.9</v>
      </c>
      <c r="G6" s="941" t="s">
        <v>1988</v>
      </c>
      <c r="H6" s="929" t="s">
        <v>1989</v>
      </c>
    </row>
    <row r="7" spans="1:8" ht="23.25" thickBot="1">
      <c r="B7" s="942" t="s">
        <v>1143</v>
      </c>
      <c r="C7" s="943">
        <v>27.63</v>
      </c>
      <c r="D7" s="943">
        <v>38.28</v>
      </c>
      <c r="E7" s="943">
        <v>40.96</v>
      </c>
      <c r="F7" s="943">
        <v>50.73</v>
      </c>
      <c r="G7" s="944">
        <v>51.6</v>
      </c>
      <c r="H7" s="943">
        <v>53.2</v>
      </c>
    </row>
    <row r="9" spans="1:8">
      <c r="B9" s="776" t="s">
        <v>1322</v>
      </c>
    </row>
    <row r="11" spans="1:8">
      <c r="B11" s="556" t="s">
        <v>737</v>
      </c>
    </row>
  </sheetData>
  <phoneticPr fontId="5" type="noConversion"/>
  <hyperlinks>
    <hyperlink ref="B11" location="Contents!B107" display="to contents"/>
  </hyperlinks>
  <pageMargins left="0.75" right="0.75" top="1" bottom="1" header="0.5" footer="0.5"/>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workbookViewId="0">
      <selection activeCell="B28" sqref="B28"/>
    </sheetView>
  </sheetViews>
  <sheetFormatPr defaultColWidth="10.6640625" defaultRowHeight="12.75"/>
  <cols>
    <col min="1" max="1" width="12.5" style="667" customWidth="1"/>
    <col min="2" max="2" width="37.33203125" style="667" customWidth="1"/>
    <col min="3" max="16384" width="10.6640625" style="667"/>
  </cols>
  <sheetData>
    <row r="2" spans="1:3">
      <c r="A2" s="795" t="s">
        <v>1303</v>
      </c>
      <c r="B2" s="668" t="s">
        <v>1146</v>
      </c>
    </row>
    <row r="3" spans="1:3">
      <c r="B3" s="667" t="s">
        <v>1283</v>
      </c>
    </row>
    <row r="4" spans="1:3" ht="13.5" thickBot="1"/>
    <row r="5" spans="1:3">
      <c r="B5" s="674" t="s">
        <v>1144</v>
      </c>
      <c r="C5" s="861">
        <v>5.8</v>
      </c>
    </row>
    <row r="6" spans="1:3">
      <c r="B6" s="676" t="s">
        <v>29</v>
      </c>
      <c r="C6" s="862">
        <v>1.7</v>
      </c>
    </row>
    <row r="7" spans="1:3">
      <c r="B7" s="676" t="s">
        <v>1712</v>
      </c>
      <c r="C7" s="862">
        <v>12</v>
      </c>
    </row>
    <row r="8" spans="1:3">
      <c r="B8" s="676" t="s">
        <v>459</v>
      </c>
      <c r="C8" s="862">
        <v>31.8</v>
      </c>
    </row>
    <row r="9" spans="1:3" ht="26.25" thickBot="1">
      <c r="B9" s="678" t="s">
        <v>1145</v>
      </c>
      <c r="C9" s="863">
        <v>48.7</v>
      </c>
    </row>
    <row r="12" spans="1:3">
      <c r="B12" s="668" t="s">
        <v>1146</v>
      </c>
    </row>
    <row r="26" spans="1:2">
      <c r="A26" s="700"/>
      <c r="B26" s="673" t="s">
        <v>1322</v>
      </c>
    </row>
    <row r="28" spans="1:2">
      <c r="B28" s="556" t="s">
        <v>737</v>
      </c>
    </row>
  </sheetData>
  <phoneticPr fontId="5" type="noConversion"/>
  <hyperlinks>
    <hyperlink ref="B28" location="Contents!B108" display="to contents"/>
  </hyperlinks>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131</vt:i4>
      </vt:variant>
      <vt:variant>
        <vt:lpstr>Именованные диапазоны</vt:lpstr>
      </vt:variant>
      <vt:variant>
        <vt:i4>6</vt:i4>
      </vt:variant>
    </vt:vector>
  </HeadingPairs>
  <TitlesOfParts>
    <vt:vector size="137" baseType="lpstr">
      <vt:lpstr>Contents</vt:lpstr>
      <vt:lpstr>Figure 1.1.1</vt:lpstr>
      <vt:lpstr>Figure 1.1.2</vt:lpstr>
      <vt:lpstr>Figure 1.1.3</vt:lpstr>
      <vt:lpstr>Figure 1.1.4</vt:lpstr>
      <vt:lpstr>Figure 1.1.5</vt:lpstr>
      <vt:lpstr>Figure 1.1.6</vt:lpstr>
      <vt:lpstr>Figure 1.1.7</vt:lpstr>
      <vt:lpstr>Table 1.2.1</vt:lpstr>
      <vt:lpstr>Figure 1.2.1</vt:lpstr>
      <vt:lpstr>Figure 1.2.2</vt:lpstr>
      <vt:lpstr>Figure 1.2.3</vt:lpstr>
      <vt:lpstr>Figure 1.2.4</vt:lpstr>
      <vt:lpstr>Figure 1.2.5</vt:lpstr>
      <vt:lpstr>Figure 1.2.6</vt:lpstr>
      <vt:lpstr>Figure 1.2.7</vt:lpstr>
      <vt:lpstr>Figure 1.3.1</vt:lpstr>
      <vt:lpstr>Figure 1.3.2</vt:lpstr>
      <vt:lpstr>Figure 2.1.1</vt:lpstr>
      <vt:lpstr>Figure 2.1.2</vt:lpstr>
      <vt:lpstr>Figure 2.1.3</vt:lpstr>
      <vt:lpstr>Figure 2.1.4</vt:lpstr>
      <vt:lpstr>Figure 2.1.5</vt:lpstr>
      <vt:lpstr>Figure 2.1.6</vt:lpstr>
      <vt:lpstr>Figure 2.1.7</vt:lpstr>
      <vt:lpstr>Figure 2.1.8</vt:lpstr>
      <vt:lpstr>Figure 2.1.9</vt:lpstr>
      <vt:lpstr>Figure 2.1.10</vt:lpstr>
      <vt:lpstr>Figure 2.1.11</vt:lpstr>
      <vt:lpstr>Table 2.2.1</vt:lpstr>
      <vt:lpstr>Figure 2.2.1</vt:lpstr>
      <vt:lpstr>Figure 2.2.2</vt:lpstr>
      <vt:lpstr>Table 2.2.2</vt:lpstr>
      <vt:lpstr>Figure 2.2.3</vt:lpstr>
      <vt:lpstr>Figure 2.2.4</vt:lpstr>
      <vt:lpstr>Figure 2.3.1</vt:lpstr>
      <vt:lpstr>Figure 2.4.1</vt:lpstr>
      <vt:lpstr>Table 2.4.1</vt:lpstr>
      <vt:lpstr>Figure 2.4.2</vt:lpstr>
      <vt:lpstr>Figure 2.4.3</vt:lpstr>
      <vt:lpstr>Table 2.5.1</vt:lpstr>
      <vt:lpstr>Figure 2.5.1</vt:lpstr>
      <vt:lpstr>Table 2.5.2</vt:lpstr>
      <vt:lpstr>Figure 2.6.1</vt:lpstr>
      <vt:lpstr>Figure 2.6.2</vt:lpstr>
      <vt:lpstr>Figure 2.6.3</vt:lpstr>
      <vt:lpstr>Figure 3.1.1</vt:lpstr>
      <vt:lpstr>Figure 3.1.2</vt:lpstr>
      <vt:lpstr>Figure 3.1.3</vt:lpstr>
      <vt:lpstr>Figure 3.1.4</vt:lpstr>
      <vt:lpstr>Figure 3.2.1.1</vt:lpstr>
      <vt:lpstr>Figure 3.2.1.2</vt:lpstr>
      <vt:lpstr>Figure 3.2.1.3</vt:lpstr>
      <vt:lpstr>Figure 3.2.1.4</vt:lpstr>
      <vt:lpstr>Table 3.2.1.1</vt:lpstr>
      <vt:lpstr>Figure 3.2.2.1</vt:lpstr>
      <vt:lpstr>Table 3.2.3.1</vt:lpstr>
      <vt:lpstr>Figure 3.2.3.1</vt:lpstr>
      <vt:lpstr>Figure 3.2.3.2</vt:lpstr>
      <vt:lpstr>Table 3.2.3.2</vt:lpstr>
      <vt:lpstr>Figure 4.1.1</vt:lpstr>
      <vt:lpstr>Figure 4.1.2</vt:lpstr>
      <vt:lpstr>Figure 4.2.1</vt:lpstr>
      <vt:lpstr>Table 4.2.1</vt:lpstr>
      <vt:lpstr>Figure 4.2.2</vt:lpstr>
      <vt:lpstr>Table 5.1.1</vt:lpstr>
      <vt:lpstr>Figure 5.1.1</vt:lpstr>
      <vt:lpstr>Figure 5.1.2</vt:lpstr>
      <vt:lpstr>Figure 5.2.1</vt:lpstr>
      <vt:lpstr>Figure 5.2.2</vt:lpstr>
      <vt:lpstr>Figure 5.2.3</vt:lpstr>
      <vt:lpstr>Figure 5.2.4</vt:lpstr>
      <vt:lpstr>Figure 5.2.5</vt:lpstr>
      <vt:lpstr>Figure 5.2.6</vt:lpstr>
      <vt:lpstr>Table 5.2.1</vt:lpstr>
      <vt:lpstr>Figure 5.2.7</vt:lpstr>
      <vt:lpstr>Figure 5.2.8</vt:lpstr>
      <vt:lpstr>Figure 5.2.9</vt:lpstr>
      <vt:lpstr>Figure 5.2.10</vt:lpstr>
      <vt:lpstr>Figure 5.2.11</vt:lpstr>
      <vt:lpstr>Figure 5.2.12</vt:lpstr>
      <vt:lpstr>Figure 5.2.13</vt:lpstr>
      <vt:lpstr>Figure 5.2.14</vt:lpstr>
      <vt:lpstr>Figure 5.2.15</vt:lpstr>
      <vt:lpstr>Figure 5.2.16</vt:lpstr>
      <vt:lpstr>Figure 5.3.1</vt:lpstr>
      <vt:lpstr>Figure 5.3.2</vt:lpstr>
      <vt:lpstr>Table 5.3.1</vt:lpstr>
      <vt:lpstr>Figure 5.4.1</vt:lpstr>
      <vt:lpstr>Figure 5.4.2</vt:lpstr>
      <vt:lpstr>Figure 5.4.3</vt:lpstr>
      <vt:lpstr>Figure 5.4.4</vt:lpstr>
      <vt:lpstr>Figure 5.4.5</vt:lpstr>
      <vt:lpstr>Figure 5.4.6</vt:lpstr>
      <vt:lpstr>Figure 5.4.7</vt:lpstr>
      <vt:lpstr>Table 5.4.1</vt:lpstr>
      <vt:lpstr>Figure 5.4.8</vt:lpstr>
      <vt:lpstr>Table 5.4.2</vt:lpstr>
      <vt:lpstr>Figure 5.4.9</vt:lpstr>
      <vt:lpstr>Table 5.5.1</vt:lpstr>
      <vt:lpstr>Figure 5.5.1</vt:lpstr>
      <vt:lpstr>Figure 5.5.2</vt:lpstr>
      <vt:lpstr>Figure 5.5.3</vt:lpstr>
      <vt:lpstr>Table 5.5.3</vt:lpstr>
      <vt:lpstr>Table 5.5.4</vt:lpstr>
      <vt:lpstr>Figure 6.1.1.1</vt:lpstr>
      <vt:lpstr>Figure 6.1.1.2</vt:lpstr>
      <vt:lpstr>Figure 6.1.1.3</vt:lpstr>
      <vt:lpstr>Figure 6.1.2.1</vt:lpstr>
      <vt:lpstr>Figure 6.1.2.2</vt:lpstr>
      <vt:lpstr>Figure 6.1.2.3</vt:lpstr>
      <vt:lpstr>Figure 6.1.3.1</vt:lpstr>
      <vt:lpstr>Figure 6.1.3.2</vt:lpstr>
      <vt:lpstr>Figure 6.1.3.3</vt:lpstr>
      <vt:lpstr>Figure 6.1.3.4</vt:lpstr>
      <vt:lpstr>Figure 6.1.3.5</vt:lpstr>
      <vt:lpstr>Figure 6.1.3.6</vt:lpstr>
      <vt:lpstr>Figure 6.2.1</vt:lpstr>
      <vt:lpstr>Figure 6.2.2</vt:lpstr>
      <vt:lpstr>Figure 6.2.3</vt:lpstr>
      <vt:lpstr>Figure 6.2.4</vt:lpstr>
      <vt:lpstr>Figure 6.3.1</vt:lpstr>
      <vt:lpstr>Figure 6.3.2</vt:lpstr>
      <vt:lpstr>Table 6.3.1</vt:lpstr>
      <vt:lpstr>Figure 7.1.1.1</vt:lpstr>
      <vt:lpstr>Figure 7.1.1.2</vt:lpstr>
      <vt:lpstr>Table 7.1.1.1</vt:lpstr>
      <vt:lpstr>Figure 7.1.1.3</vt:lpstr>
      <vt:lpstr>Table 7.1.1.2</vt:lpstr>
      <vt:lpstr>Table 7.1.1.3</vt:lpstr>
      <vt:lpstr>Table 7.1.1.4 </vt:lpstr>
      <vt:lpstr>'Table 1.2.1'!_ftn1</vt:lpstr>
      <vt:lpstr>'Table 7.1.1.3'!_ftn2</vt:lpstr>
      <vt:lpstr>'Table 7.1.1.3'!_ftn3</vt:lpstr>
      <vt:lpstr>'Table 1.2.1'!_ftnref1</vt:lpstr>
      <vt:lpstr>'Table 7.1.1.3'!_ftnref2</vt:lpstr>
      <vt:lpstr>'Table 7.1.1.3'!_ftnref3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Дима</cp:lastModifiedBy>
  <cp:lastPrinted>2007-12-10T08:53:33Z</cp:lastPrinted>
  <dcterms:created xsi:type="dcterms:W3CDTF">2007-10-31T15:59:32Z</dcterms:created>
  <dcterms:modified xsi:type="dcterms:W3CDTF">2019-12-12T09:04:54Z</dcterms:modified>
</cp:coreProperties>
</file>