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5.xml" ContentType="application/vnd.openxmlformats-officedocument.drawing+xml"/>
  <Override PartName="/xl/charts/chart27.xml" ContentType="application/vnd.openxmlformats-officedocument.drawingml.chart+xml"/>
  <Override PartName="/xl/drawings/drawing26.xml" ContentType="application/vnd.openxmlformats-officedocument.drawing+xml"/>
  <Override PartName="/xl/charts/chart28.xml" ContentType="application/vnd.openxmlformats-officedocument.drawingml.chart+xml"/>
  <Override PartName="/xl/drawings/drawing27.xml" ContentType="application/vnd.openxmlformats-officedocument.drawing+xml"/>
  <Override PartName="/xl/charts/chart29.xml" ContentType="application/vnd.openxmlformats-officedocument.drawingml.chart+xml"/>
  <Override PartName="/xl/drawings/drawing28.xml" ContentType="application/vnd.openxmlformats-officedocument.drawing+xml"/>
  <Override PartName="/xl/charts/chart30.xml" ContentType="application/vnd.openxmlformats-officedocument.drawingml.chart+xml"/>
  <Override PartName="/xl/drawings/drawing29.xml" ContentType="application/vnd.openxmlformats-officedocument.drawing+xml"/>
  <Override PartName="/xl/charts/chart31.xml" ContentType="application/vnd.openxmlformats-officedocument.drawingml.chart+xml"/>
  <Override PartName="/xl/drawings/drawing30.xml" ContentType="application/vnd.openxmlformats-officedocument.drawing+xml"/>
  <Override PartName="/xl/charts/chart32.xml" ContentType="application/vnd.openxmlformats-officedocument.drawingml.chart+xml"/>
  <Override PartName="/xl/drawings/drawing31.xml" ContentType="application/vnd.openxmlformats-officedocument.drawing+xml"/>
  <Override PartName="/xl/charts/chart33.xml" ContentType="application/vnd.openxmlformats-officedocument.drawingml.chart+xml"/>
  <Override PartName="/xl/drawings/drawing32.xml" ContentType="application/vnd.openxmlformats-officedocument.drawing+xml"/>
  <Override PartName="/xl/charts/chart34.xml" ContentType="application/vnd.openxmlformats-officedocument.drawingml.chart+xml"/>
  <Override PartName="/xl/drawings/drawing33.xml" ContentType="application/vnd.openxmlformats-officedocument.drawing+xml"/>
  <Override PartName="/xl/charts/chart35.xml" ContentType="application/vnd.openxmlformats-officedocument.drawingml.chart+xml"/>
  <Override PartName="/xl/drawings/drawing34.xml" ContentType="application/vnd.openxmlformats-officedocument.drawing+xml"/>
  <Override PartName="/xl/charts/chart36.xml" ContentType="application/vnd.openxmlformats-officedocument.drawingml.chart+xml"/>
  <Override PartName="/xl/drawings/drawing35.xml" ContentType="application/vnd.openxmlformats-officedocument.drawing+xml"/>
  <Override PartName="/xl/charts/chart37.xml" ContentType="application/vnd.openxmlformats-officedocument.drawingml.chart+xml"/>
  <Override PartName="/xl/drawings/drawing36.xml" ContentType="application/vnd.openxmlformats-officedocument.drawing+xml"/>
  <Override PartName="/xl/charts/chart38.xml" ContentType="application/vnd.openxmlformats-officedocument.drawingml.chart+xml"/>
  <Override PartName="/xl/drawings/drawing37.xml" ContentType="application/vnd.openxmlformats-officedocument.drawing+xml"/>
  <Override PartName="/xl/charts/chart39.xml" ContentType="application/vnd.openxmlformats-officedocument.drawingml.chart+xml"/>
  <Override PartName="/xl/drawings/drawing38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39.xml" ContentType="application/vnd.openxmlformats-officedocument.drawing+xml"/>
  <Override PartName="/xl/charts/chart44.xml" ContentType="application/vnd.openxmlformats-officedocument.drawingml.chart+xml"/>
  <Override PartName="/xl/drawings/drawing40.xml" ContentType="application/vnd.openxmlformats-officedocument.drawing+xml"/>
  <Override PartName="/xl/charts/chart45.xml" ContentType="application/vnd.openxmlformats-officedocument.drawingml.chart+xml"/>
  <Override PartName="/xl/drawings/drawing41.xml" ContentType="application/vnd.openxmlformats-officedocument.drawing+xml"/>
  <Override PartName="/xl/charts/chart46.xml" ContentType="application/vnd.openxmlformats-officedocument.drawingml.chart+xml"/>
  <Override PartName="/xl/drawings/drawing42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43.xml" ContentType="application/vnd.openxmlformats-officedocument.drawing+xml"/>
  <Override PartName="/xl/charts/chart49.xml" ContentType="application/vnd.openxmlformats-officedocument.drawingml.chart+xml"/>
  <Override PartName="/xl/drawings/drawing44.xml" ContentType="application/vnd.openxmlformats-officedocument.drawing+xml"/>
  <Override PartName="/xl/charts/chart50.xml" ContentType="application/vnd.openxmlformats-officedocument.drawingml.chart+xml"/>
  <Override PartName="/xl/drawings/drawing45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46.xml" ContentType="application/vnd.openxmlformats-officedocument.drawing+xml"/>
  <Override PartName="/xl/charts/chart53.xml" ContentType="application/vnd.openxmlformats-officedocument.drawingml.chart+xml"/>
  <Override PartName="/xl/drawings/drawing47.xml" ContentType="application/vnd.openxmlformats-officedocument.drawing+xml"/>
  <Override PartName="/xl/charts/chart54.xml" ContentType="application/vnd.openxmlformats-officedocument.drawingml.chart+xml"/>
  <Override PartName="/xl/drawings/drawing48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49.xml" ContentType="application/vnd.openxmlformats-officedocument.drawing+xml"/>
  <Override PartName="/xl/charts/chart57.xml" ContentType="application/vnd.openxmlformats-officedocument.drawingml.chart+xml"/>
  <Override PartName="/xl/drawings/drawing50.xml" ContentType="application/vnd.openxmlformats-officedocument.drawing+xml"/>
  <Override PartName="/xl/charts/chart58.xml" ContentType="application/vnd.openxmlformats-officedocument.drawingml.chart+xml"/>
  <Override PartName="/xl/drawings/drawing51.xml" ContentType="application/vnd.openxmlformats-officedocument.drawing+xml"/>
  <Override PartName="/xl/charts/chart59.xml" ContentType="application/vnd.openxmlformats-officedocument.drawingml.chart+xml"/>
  <Override PartName="/xl/drawings/drawing52.xml" ContentType="application/vnd.openxmlformats-officedocument.drawing+xml"/>
  <Override PartName="/xl/charts/chart60.xml" ContentType="application/vnd.openxmlformats-officedocument.drawingml.chart+xml"/>
  <Override PartName="/xl/drawings/drawing53.xml" ContentType="application/vnd.openxmlformats-officedocument.drawing+xml"/>
  <Override PartName="/xl/charts/chart61.xml" ContentType="application/vnd.openxmlformats-officedocument.drawingml.chart+xml"/>
  <Override PartName="/xl/drawings/drawing54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55.xml" ContentType="application/vnd.openxmlformats-officedocument.drawing+xml"/>
  <Override PartName="/xl/charts/chart64.xml" ContentType="application/vnd.openxmlformats-officedocument.drawingml.chart+xml"/>
  <Override PartName="/xl/drawings/drawing56.xml" ContentType="application/vnd.openxmlformats-officedocument.drawing+xml"/>
  <Override PartName="/xl/charts/chart65.xml" ContentType="application/vnd.openxmlformats-officedocument.drawingml.chart+xml"/>
  <Override PartName="/xl/drawings/drawing57.xml" ContentType="application/vnd.openxmlformats-officedocument.drawing+xml"/>
  <Override PartName="/xl/charts/chart66.xml" ContentType="application/vnd.openxmlformats-officedocument.drawingml.chart+xml"/>
  <Override PartName="/xl/drawings/drawing58.xml" ContentType="application/vnd.openxmlformats-officedocument.drawing+xml"/>
  <Override PartName="/xl/charts/chart67.xml" ContentType="application/vnd.openxmlformats-officedocument.drawingml.chart+xml"/>
  <Override PartName="/xl/drawings/drawing59.xml" ContentType="application/vnd.openxmlformats-officedocument.drawing+xml"/>
  <Override PartName="/xl/charts/chart68.xml" ContentType="application/vnd.openxmlformats-officedocument.drawingml.chart+xml"/>
  <Override PartName="/xl/drawings/drawing60.xml" ContentType="application/vnd.openxmlformats-officedocument.drawing+xml"/>
  <Override PartName="/xl/charts/chart69.xml" ContentType="application/vnd.openxmlformats-officedocument.drawingml.chart+xml"/>
  <Override PartName="/xl/drawings/drawing61.xml" ContentType="application/vnd.openxmlformats-officedocument.drawing+xml"/>
  <Override PartName="/xl/charts/chart70.xml" ContentType="application/vnd.openxmlformats-officedocument.drawingml.chart+xml"/>
  <Override PartName="/xl/drawings/drawing62.xml" ContentType="application/vnd.openxmlformats-officedocument.drawing+xml"/>
  <Override PartName="/xl/charts/chart71.xml" ContentType="application/vnd.openxmlformats-officedocument.drawingml.chart+xml"/>
  <Override PartName="/xl/drawings/drawing63.xml" ContentType="application/vnd.openxmlformats-officedocument.drawing+xml"/>
  <Override PartName="/xl/charts/chart72.xml" ContentType="application/vnd.openxmlformats-officedocument.drawingml.chart+xml"/>
  <Override PartName="/xl/drawings/drawing64.xml" ContentType="application/vnd.openxmlformats-officedocument.drawing+xml"/>
  <Override PartName="/xl/charts/chart73.xml" ContentType="application/vnd.openxmlformats-officedocument.drawingml.chart+xml"/>
  <Override PartName="/xl/drawings/drawing65.xml" ContentType="application/vnd.openxmlformats-officedocument.drawing+xml"/>
  <Override PartName="/xl/charts/chart74.xml" ContentType="application/vnd.openxmlformats-officedocument.drawingml.chart+xml"/>
  <Override PartName="/xl/drawings/drawing66.xml" ContentType="application/vnd.openxmlformats-officedocument.drawing+xml"/>
  <Override PartName="/xl/charts/chart75.xml" ContentType="application/vnd.openxmlformats-officedocument.drawingml.chart+xml"/>
  <Override PartName="/xl/drawings/drawing67.xml" ContentType="application/vnd.openxmlformats-officedocument.drawing+xml"/>
  <Override PartName="/xl/charts/chart76.xml" ContentType="application/vnd.openxmlformats-officedocument.drawingml.chart+xml"/>
  <Override PartName="/xl/drawings/drawing68.xml" ContentType="application/vnd.openxmlformats-officedocument.drawing+xml"/>
  <Override PartName="/xl/charts/chart77.xml" ContentType="application/vnd.openxmlformats-officedocument.drawingml.chart+xml"/>
  <Override PartName="/xl/drawings/drawing69.xml" ContentType="application/vnd.openxmlformats-officedocument.drawing+xml"/>
  <Override PartName="/xl/charts/chart78.xml" ContentType="application/vnd.openxmlformats-officedocument.drawingml.chart+xml"/>
  <Override PartName="/xl/drawings/drawing70.xml" ContentType="application/vnd.openxmlformats-officedocument.drawing+xml"/>
  <Override PartName="/xl/charts/chart79.xml" ContentType="application/vnd.openxmlformats-officedocument.drawingml.chart+xml"/>
  <Override PartName="/xl/drawings/drawing71.xml" ContentType="application/vnd.openxmlformats-officedocument.drawing+xml"/>
  <Override PartName="/xl/charts/chart80.xml" ContentType="application/vnd.openxmlformats-officedocument.drawingml.chart+xml"/>
  <Override PartName="/xl/drawings/drawing72.xml" ContentType="application/vnd.openxmlformats-officedocument.drawing+xml"/>
  <Override PartName="/xl/charts/chart81.xml" ContentType="application/vnd.openxmlformats-officedocument.drawingml.chart+xml"/>
  <Override PartName="/xl/drawings/drawing73.xml" ContentType="application/vnd.openxmlformats-officedocument.drawing+xml"/>
  <Override PartName="/xl/charts/chart82.xml" ContentType="application/vnd.openxmlformats-officedocument.drawingml.chart+xml"/>
  <Override PartName="/xl/drawings/drawing74.xml" ContentType="application/vnd.openxmlformats-officedocument.drawing+xml"/>
  <Override PartName="/xl/charts/chart83.xml" ContentType="application/vnd.openxmlformats-officedocument.drawingml.chart+xml"/>
  <Override PartName="/xl/drawings/drawing75.xml" ContentType="application/vnd.openxmlformats-officedocument.drawing+xml"/>
  <Override PartName="/xl/charts/chart84.xml" ContentType="application/vnd.openxmlformats-officedocument.drawingml.chart+xml"/>
  <Override PartName="/xl/drawings/drawing76.xml" ContentType="application/vnd.openxmlformats-officedocument.drawing+xml"/>
  <Override PartName="/xl/charts/chart85.xml" ContentType="application/vnd.openxmlformats-officedocument.drawingml.chart+xml"/>
  <Override PartName="/xl/drawings/drawing77.xml" ContentType="application/vnd.openxmlformats-officedocument.drawing+xml"/>
  <Override PartName="/xl/charts/chart86.xml" ContentType="application/vnd.openxmlformats-officedocument.drawingml.chart+xml"/>
  <Override PartName="/xl/drawings/drawing78.xml" ContentType="application/vnd.openxmlformats-officedocument.drawing+xml"/>
  <Override PartName="/xl/charts/chart87.xml" ContentType="application/vnd.openxmlformats-officedocument.drawingml.chart+xml"/>
  <Override PartName="/xl/drawings/drawing79.xml" ContentType="application/vnd.openxmlformats-officedocument.drawing+xml"/>
  <Override PartName="/xl/charts/chart88.xml" ContentType="application/vnd.openxmlformats-officedocument.drawingml.chart+xml"/>
  <Override PartName="/xl/drawings/drawing80.xml" ContentType="application/vnd.openxmlformats-officedocument.drawing+xml"/>
  <Override PartName="/xl/charts/chart89.xml" ContentType="application/vnd.openxmlformats-officedocument.drawingml.chart+xml"/>
  <Override PartName="/xl/drawings/drawing81.xml" ContentType="application/vnd.openxmlformats-officedocument.drawing+xml"/>
  <Override PartName="/xl/charts/chart90.xml" ContentType="application/vnd.openxmlformats-officedocument.drawingml.chart+xml"/>
  <Override PartName="/xl/drawings/drawing82.xml" ContentType="application/vnd.openxmlformats-officedocument.drawing+xml"/>
  <Override PartName="/xl/charts/chart91.xml" ContentType="application/vnd.openxmlformats-officedocument.drawingml.chart+xml"/>
  <Override PartName="/xl/drawings/drawing83.xml" ContentType="application/vnd.openxmlformats-officedocument.drawing+xml"/>
  <Override PartName="/xl/charts/chart92.xml" ContentType="application/vnd.openxmlformats-officedocument.drawingml.chart+xml"/>
  <Override PartName="/xl/drawings/drawing84.xml" ContentType="application/vnd.openxmlformats-officedocument.drawing+xml"/>
  <Override PartName="/xl/charts/chart93.xml" ContentType="application/vnd.openxmlformats-officedocument.drawingml.chart+xml"/>
  <Override PartName="/xl/drawings/drawing85.xml" ContentType="application/vnd.openxmlformats-officedocument.drawing+xml"/>
  <Override PartName="/xl/charts/chart94.xml" ContentType="application/vnd.openxmlformats-officedocument.drawingml.chart+xml"/>
  <Override PartName="/xl/drawings/drawing86.xml" ContentType="application/vnd.openxmlformats-officedocument.drawing+xml"/>
  <Override PartName="/xl/charts/chart95.xml" ContentType="application/vnd.openxmlformats-officedocument.drawingml.chart+xml"/>
  <Override PartName="/xl/drawings/drawing87.xml" ContentType="application/vnd.openxmlformats-officedocument.drawing+xml"/>
  <Override PartName="/xl/charts/chart96.xml" ContentType="application/vnd.openxmlformats-officedocument.drawingml.chart+xml"/>
  <Override PartName="/xl/drawings/drawing88.xml" ContentType="application/vnd.openxmlformats-officedocument.drawing+xml"/>
  <Override PartName="/xl/charts/chart97.xml" ContentType="application/vnd.openxmlformats-officedocument.drawingml.chart+xml"/>
  <Override PartName="/xl/drawings/drawing89.xml" ContentType="application/vnd.openxmlformats-officedocument.drawing+xml"/>
  <Override PartName="/xl/charts/chart98.xml" ContentType="application/vnd.openxmlformats-officedocument.drawingml.chart+xml"/>
  <Override PartName="/xl/drawings/drawing90.xml" ContentType="application/vnd.openxmlformats-officedocument.drawing+xml"/>
  <Override PartName="/xl/charts/chart99.xml" ContentType="application/vnd.openxmlformats-officedocument.drawingml.chart+xml"/>
  <Override PartName="/xl/drawings/drawing91.xml" ContentType="application/vnd.openxmlformats-officedocument.drawing+xml"/>
  <Override PartName="/xl/charts/chart100.xml" ContentType="application/vnd.openxmlformats-officedocument.drawingml.chart+xml"/>
  <Override PartName="/xl/drawings/drawing92.xml" ContentType="application/vnd.openxmlformats-officedocument.drawing+xml"/>
  <Override PartName="/xl/charts/chart101.xml" ContentType="application/vnd.openxmlformats-officedocument.drawingml.chart+xml"/>
  <Override PartName="/xl/drawings/drawing93.xml" ContentType="application/vnd.openxmlformats-officedocument.drawing+xml"/>
  <Override PartName="/xl/charts/chart102.xml" ContentType="application/vnd.openxmlformats-officedocument.drawingml.chart+xml"/>
  <Override PartName="/xl/drawings/drawing94.xml" ContentType="application/vnd.openxmlformats-officedocument.drawing+xml"/>
  <Override PartName="/xl/charts/chart103.xml" ContentType="application/vnd.openxmlformats-officedocument.drawingml.chart+xml"/>
  <Override PartName="/xl/drawings/drawing95.xml" ContentType="application/vnd.openxmlformats-officedocument.drawing+xml"/>
  <Override PartName="/xl/charts/chart104.xml" ContentType="application/vnd.openxmlformats-officedocument.drawingml.chart+xml"/>
  <Override PartName="/xl/drawings/drawing96.xml" ContentType="application/vnd.openxmlformats-officedocument.drawing+xml"/>
  <Override PartName="/xl/charts/chart105.xml" ContentType="application/vnd.openxmlformats-officedocument.drawingml.chart+xml"/>
  <Override PartName="/xl/drawings/drawing97.xml" ContentType="application/vnd.openxmlformats-officedocument.drawing+xml"/>
  <Override PartName="/xl/charts/chart106.xml" ContentType="application/vnd.openxmlformats-officedocument.drawingml.chart+xml"/>
  <Override PartName="/xl/drawings/drawing98.xml" ContentType="application/vnd.openxmlformats-officedocument.drawing+xml"/>
  <Override PartName="/xl/charts/chart107.xml" ContentType="application/vnd.openxmlformats-officedocument.drawingml.chart+xml"/>
  <Override PartName="/xl/drawings/drawing99.xml" ContentType="application/vnd.openxmlformats-officedocument.drawing+xml"/>
  <Override PartName="/xl/charts/chart108.xml" ContentType="application/vnd.openxmlformats-officedocument.drawingml.chart+xml"/>
  <Override PartName="/xl/drawings/drawing100.xml" ContentType="application/vnd.openxmlformats-officedocument.drawing+xml"/>
  <Override PartName="/xl/charts/chart109.xml" ContentType="application/vnd.openxmlformats-officedocument.drawingml.chart+xml"/>
  <Override PartName="/xl/drawings/drawing101.xml" ContentType="application/vnd.openxmlformats-officedocument.drawing+xml"/>
  <Override PartName="/xl/charts/chart110.xml" ContentType="application/vnd.openxmlformats-officedocument.drawingml.chart+xml"/>
  <Override PartName="/xl/drawings/drawing102.xml" ContentType="application/vnd.openxmlformats-officedocument.drawing+xml"/>
  <Override PartName="/xl/charts/chart111.xml" ContentType="application/vnd.openxmlformats-officedocument.drawingml.chart+xml"/>
  <Override PartName="/xl/drawings/drawing103.xml" ContentType="application/vnd.openxmlformats-officedocument.drawing+xml"/>
  <Override PartName="/xl/charts/chart112.xml" ContentType="application/vnd.openxmlformats-officedocument.drawingml.chart+xml"/>
  <Override PartName="/xl/drawings/drawing104.xml" ContentType="application/vnd.openxmlformats-officedocument.drawing+xml"/>
  <Override PartName="/xl/charts/chart113.xml" ContentType="application/vnd.openxmlformats-officedocument.drawingml.chart+xml"/>
  <Override PartName="/xl/drawings/drawing105.xml" ContentType="application/vnd.openxmlformats-officedocument.drawing+xml"/>
  <Override PartName="/xl/charts/chart114.xml" ContentType="application/vnd.openxmlformats-officedocument.drawingml.chart+xml"/>
  <Override PartName="/xl/drawings/drawing106.xml" ContentType="application/vnd.openxmlformats-officedocument.drawing+xml"/>
  <Override PartName="/xl/charts/chart115.xml" ContentType="application/vnd.openxmlformats-officedocument.drawingml.chart+xml"/>
  <Override PartName="/xl/drawings/drawing107.xml" ContentType="application/vnd.openxmlformats-officedocument.drawing+xml"/>
  <Override PartName="/xl/charts/chart116.xml" ContentType="application/vnd.openxmlformats-officedocument.drawingml.chart+xml"/>
  <Override PartName="/xl/drawings/drawing108.xml" ContentType="application/vnd.openxmlformats-officedocument.drawing+xml"/>
  <Override PartName="/xl/charts/chart1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Дима\Desktop\Новая папка (2)\2007\"/>
    </mc:Choice>
  </mc:AlternateContent>
  <xr:revisionPtr revIDLastSave="0" documentId="8_{F377ADDC-6C88-44A9-8BD9-48647E2CD24C}" xr6:coauthVersionLast="45" xr6:coauthVersionMax="45" xr10:uidLastSave="{00000000-0000-0000-0000-000000000000}"/>
  <bookViews>
    <workbookView xWindow="-120" yWindow="-120" windowWidth="24240" windowHeight="13140" tabRatio="859"/>
  </bookViews>
  <sheets>
    <sheet name="Содержание" sheetId="36" r:id="rId1"/>
    <sheet name="График 1.1.1" sheetId="1" r:id="rId2"/>
    <sheet name="График 1.1.2" sheetId="24" r:id="rId3"/>
    <sheet name="График 1.1.3" sheetId="27" r:id="rId4"/>
    <sheet name="График 1.1.4" sheetId="29" r:id="rId5"/>
    <sheet name="График 1.1.5" sheetId="12" r:id="rId6"/>
    <sheet name="График 1.1.6" sheetId="28" r:id="rId7"/>
    <sheet name="График 1.1.7" sheetId="8" r:id="rId8"/>
    <sheet name="Таблица 1.2.1" sheetId="37" r:id="rId9"/>
    <sheet name="График 1.2.1" sheetId="3" r:id="rId10"/>
    <sheet name="График 1.2.2" sheetId="20" r:id="rId11"/>
    <sheet name="График 1.2.3" sheetId="19" r:id="rId12"/>
    <sheet name="График 1.2.4" sheetId="21" r:id="rId13"/>
    <sheet name="График 1.2.5" sheetId="35" r:id="rId14"/>
    <sheet name="График 1.2.6" sheetId="6" r:id="rId15"/>
    <sheet name="График 1.2.7" sheetId="32" r:id="rId16"/>
    <sheet name="График 1.3.1" sheetId="14" r:id="rId17"/>
    <sheet name="График 1.3.2" sheetId="11" r:id="rId18"/>
    <sheet name="График 2.1.1" sheetId="38" r:id="rId19"/>
    <sheet name="График 2.1.2" sheetId="39" r:id="rId20"/>
    <sheet name="График 2.1.3" sheetId="66" r:id="rId21"/>
    <sheet name="График 2.1.4" sheetId="40" r:id="rId22"/>
    <sheet name="График 2.1.5" sheetId="41" r:id="rId23"/>
    <sheet name="График 2.1.6" sheetId="42" r:id="rId24"/>
    <sheet name="График 2.1.7" sheetId="110" r:id="rId25"/>
    <sheet name="График 2.1.8" sheetId="44" r:id="rId26"/>
    <sheet name="График 2.1.9" sheetId="45" r:id="rId27"/>
    <sheet name="График 2.1.10" sheetId="46" r:id="rId28"/>
    <sheet name="График 2.1.11" sheetId="47" r:id="rId29"/>
    <sheet name="Таблица 2.2.1" sheetId="49" r:id="rId30"/>
    <sheet name="График 2.2.1" sheetId="50" r:id="rId31"/>
    <sheet name="График 2.2.2" sheetId="51" r:id="rId32"/>
    <sheet name="Таблица 2.2.2" sheetId="52" r:id="rId33"/>
    <sheet name="График 2.2.3" sheetId="53" r:id="rId34"/>
    <sheet name="График 2.2.4" sheetId="54" r:id="rId35"/>
    <sheet name="График 2.3.1" sheetId="55" r:id="rId36"/>
    <sheet name="График 2.4.1" sheetId="78" r:id="rId37"/>
    <sheet name="Таблица 2.4.1" sheetId="79" r:id="rId38"/>
    <sheet name="График 2.4.2" sheetId="80" r:id="rId39"/>
    <sheet name="График 2.4.3" sheetId="81" r:id="rId40"/>
    <sheet name="Таблица 2.5.1" sheetId="56" r:id="rId41"/>
    <sheet name="График 2.5.1" sheetId="57" r:id="rId42"/>
    <sheet name="Таблица 2.5.2" sheetId="58" r:id="rId43"/>
    <sheet name="График 2.6.1" sheetId="59" r:id="rId44"/>
    <sheet name="График 2.6.2" sheetId="60" r:id="rId45"/>
    <sheet name="График 2.6.3" sheetId="61" r:id="rId46"/>
    <sheet name="График 3.1.1" sheetId="63" r:id="rId47"/>
    <sheet name="График 3.1.2" sheetId="64" r:id="rId48"/>
    <sheet name="График 3.1.3" sheetId="65" r:id="rId49"/>
    <sheet name="График 3.1.4" sheetId="73" r:id="rId50"/>
    <sheet name="График 3.2.1.1" sheetId="67" r:id="rId51"/>
    <sheet name="График 3.2.1.2" sheetId="68" r:id="rId52"/>
    <sheet name="График 3.2.1.3" sheetId="69" r:id="rId53"/>
    <sheet name="График 3.2.1.4" sheetId="70" r:id="rId54"/>
    <sheet name="Таблица 3.2.1.1" sheetId="71" r:id="rId55"/>
    <sheet name="График 3.2.2.1" sheetId="72" r:id="rId56"/>
    <sheet name="Таблица 3.2.3.1" sheetId="74" r:id="rId57"/>
    <sheet name="График 3.2.3.1" sheetId="75" r:id="rId58"/>
    <sheet name="График 3.2.3.2" sheetId="77" r:id="rId59"/>
    <sheet name="Таблица 3.2.3.2" sheetId="76" r:id="rId60"/>
    <sheet name="График 4.1.1" sheetId="151" r:id="rId61"/>
    <sheet name="График 4.1.2" sheetId="152" r:id="rId62"/>
    <sheet name="График 4.2.1" sheetId="153" r:id="rId63"/>
    <sheet name="Таблица 4.2.1" sheetId="154" r:id="rId64"/>
    <sheet name="График 4.2.2" sheetId="155" r:id="rId65"/>
    <sheet name="Таблица 5.1.1" sheetId="111" r:id="rId66"/>
    <sheet name="График 5.1.1" sheetId="112" r:id="rId67"/>
    <sheet name="График 5.1.2" sheetId="113" r:id="rId68"/>
    <sheet name="График 5.2.1" sheetId="114" r:id="rId69"/>
    <sheet name="График 5.2.2" sheetId="115" r:id="rId70"/>
    <sheet name="График 5.2.3" sheetId="116" r:id="rId71"/>
    <sheet name="График 5.2.4" sheetId="117" r:id="rId72"/>
    <sheet name="График 5.2.5" sheetId="118" r:id="rId73"/>
    <sheet name="График 5.2.6" sheetId="119" r:id="rId74"/>
    <sheet name="Таблица 5.2.1" sheetId="120" r:id="rId75"/>
    <sheet name="График 5.2.7" sheetId="121" r:id="rId76"/>
    <sheet name="График 5.2.8" sheetId="122" r:id="rId77"/>
    <sheet name="График 5.2.9" sheetId="123" r:id="rId78"/>
    <sheet name="График 5.2.10" sheetId="124" r:id="rId79"/>
    <sheet name="График 5.2.11" sheetId="125" r:id="rId80"/>
    <sheet name="График 5.2.12" sheetId="126" r:id="rId81"/>
    <sheet name="График 5.2.13" sheetId="127" r:id="rId82"/>
    <sheet name="График 5.2.14" sheetId="128" r:id="rId83"/>
    <sheet name="График 5.2.15" sheetId="129" r:id="rId84"/>
    <sheet name="График 5.2.16" sheetId="130" r:id="rId85"/>
    <sheet name="График 5.3.1" sheetId="131" r:id="rId86"/>
    <sheet name="График 5.3.2" sheetId="132" r:id="rId87"/>
    <sheet name="Таблица 5.3.1" sheetId="133" r:id="rId88"/>
    <sheet name="График 5.4.1" sheetId="134" r:id="rId89"/>
    <sheet name="График 5.4.2" sheetId="135" r:id="rId90"/>
    <sheet name="График 5.4.3" sheetId="136" r:id="rId91"/>
    <sheet name="График 5.4.4" sheetId="137" r:id="rId92"/>
    <sheet name="График 5.4.5" sheetId="138" r:id="rId93"/>
    <sheet name="График 5.4.6" sheetId="139" r:id="rId94"/>
    <sheet name="График 5.4.7" sheetId="140" r:id="rId95"/>
    <sheet name="Таблица 5.4.1" sheetId="141" r:id="rId96"/>
    <sheet name="График 5.4.8" sheetId="142" r:id="rId97"/>
    <sheet name="Таблица 5.4.2" sheetId="143" r:id="rId98"/>
    <sheet name="График 5.4.9" sheetId="144" r:id="rId99"/>
    <sheet name="Таблица 5.5.1" sheetId="145" r:id="rId100"/>
    <sheet name="График 5.5.1" sheetId="146" r:id="rId101"/>
    <sheet name="График 5.5.2" sheetId="147" r:id="rId102"/>
    <sheet name="График 5.5.3" sheetId="148" r:id="rId103"/>
    <sheet name="Таблица 5.5.3" sheetId="149" r:id="rId104"/>
    <sheet name="Таблица 5.5.4" sheetId="150" r:id="rId105"/>
    <sheet name="График 6.1.1.1" sheetId="83" r:id="rId106"/>
    <sheet name="График 6.1.1.2" sheetId="84" r:id="rId107"/>
    <sheet name="График 6.1.1.3" sheetId="85" r:id="rId108"/>
    <sheet name="График 6.1.2.1" sheetId="86" r:id="rId109"/>
    <sheet name="График 6.1.2.2" sheetId="87" r:id="rId110"/>
    <sheet name="График 6.1.2.3" sheetId="88" r:id="rId111"/>
    <sheet name="График 6.1.3.1" sheetId="89" r:id="rId112"/>
    <sheet name="График 6.1.3.2" sheetId="90" r:id="rId113"/>
    <sheet name="График 6.1.3.3" sheetId="91" r:id="rId114"/>
    <sheet name="График 6.1.3.4" sheetId="92" r:id="rId115"/>
    <sheet name="График 6.1.3.5" sheetId="93" r:id="rId116"/>
    <sheet name="График 6.1.3.6" sheetId="94" r:id="rId117"/>
    <sheet name="График 6.2.1" sheetId="95" r:id="rId118"/>
    <sheet name="График 6.2.2" sheetId="96" r:id="rId119"/>
    <sheet name="График 6.2.3" sheetId="97" r:id="rId120"/>
    <sheet name="График 6.2.4" sheetId="98" r:id="rId121"/>
    <sheet name="График 6.3.1" sheetId="99" r:id="rId122"/>
    <sheet name="График 6.3.2" sheetId="100" r:id="rId123"/>
    <sheet name="Таблица 6.3.1" sheetId="101" r:id="rId124"/>
    <sheet name="График 7.1.1.1" sheetId="102" r:id="rId125"/>
    <sheet name="График 7.1.1.2" sheetId="103" r:id="rId126"/>
    <sheet name="Таблица 7.1.1.1" sheetId="105" r:id="rId127"/>
    <sheet name="График 7.1.1.3" sheetId="104" r:id="rId128"/>
    <sheet name="Таблица 7.1.1.2" sheetId="107" r:id="rId129"/>
    <sheet name="Таблица 7.1.1.3" sheetId="108" r:id="rId130"/>
    <sheet name="Таблица 7.1.1.4" sheetId="109" r:id="rId131"/>
  </sheets>
  <externalReferences>
    <externalReference r:id="rId132"/>
    <externalReference r:id="rId133"/>
    <externalReference r:id="rId134"/>
    <externalReference r:id="rId135"/>
  </externalReferences>
  <definedNames>
    <definedName name="_6a14f12b_007c_41ee_b478_a454af9316fb" localSheetId="17">'График 1.3.2'!#REF!</definedName>
    <definedName name="_ftn1" localSheetId="8">'Таблица 1.2.1'!$B$11</definedName>
    <definedName name="_ftnref1" localSheetId="8">'Таблица 1.2.1'!$F$4</definedName>
    <definedName name="_xlnm._FilterDatabase" localSheetId="43" hidden="1">'График 2.6.1'!#REF!</definedName>
    <definedName name="DelKreditor">#REF!,#REF!</definedName>
    <definedName name="delstr">#REF!,#REF!,#REF!</definedName>
    <definedName name="DELVD">#REF!,#REF!,#REF!,#REF!,#REF!,#REF!,#REF!,#REF!,#REF!,#REF!,#REF!,#REF!,#REF!,#REF!,#REF!,#REF!,#REF!</definedName>
    <definedName name="DelVd1">#REF!,#REF!,#REF!,#REF!,#REF!,#REF!,#REF!,#REF!,#REF!,#REF!,#REF!,#REF!</definedName>
    <definedName name="DelZaim">#REF!</definedName>
    <definedName name="а1" localSheetId="60">#REF!</definedName>
    <definedName name="а1" localSheetId="61">#REF!</definedName>
    <definedName name="а1" localSheetId="62">#REF!</definedName>
    <definedName name="а1" localSheetId="64">#REF!</definedName>
    <definedName name="а1" localSheetId="66">#REF!</definedName>
    <definedName name="а1" localSheetId="67">#REF!</definedName>
    <definedName name="а1" localSheetId="68">#REF!</definedName>
    <definedName name="а1" localSheetId="78">#REF!</definedName>
    <definedName name="а1" localSheetId="79">#REF!</definedName>
    <definedName name="а1" localSheetId="80">#REF!</definedName>
    <definedName name="а1" localSheetId="81">#REF!</definedName>
    <definedName name="а1" localSheetId="82">#REF!</definedName>
    <definedName name="а1" localSheetId="83">#REF!</definedName>
    <definedName name="а1" localSheetId="84">#REF!</definedName>
    <definedName name="а1" localSheetId="69">#REF!</definedName>
    <definedName name="а1" localSheetId="70">#REF!</definedName>
    <definedName name="а1" localSheetId="71">#REF!</definedName>
    <definedName name="а1" localSheetId="72">#REF!</definedName>
    <definedName name="а1" localSheetId="73">#REF!</definedName>
    <definedName name="а1" localSheetId="75">#REF!</definedName>
    <definedName name="а1" localSheetId="76">#REF!</definedName>
    <definedName name="а1" localSheetId="77">#REF!</definedName>
    <definedName name="а1" localSheetId="85">#REF!</definedName>
    <definedName name="а1" localSheetId="86">#REF!</definedName>
    <definedName name="а1" localSheetId="88">#REF!</definedName>
    <definedName name="а1" localSheetId="89">#REF!</definedName>
    <definedName name="а1" localSheetId="90">#REF!</definedName>
    <definedName name="а1" localSheetId="91">#REF!</definedName>
    <definedName name="а1" localSheetId="92">#REF!</definedName>
    <definedName name="а1" localSheetId="93">#REF!</definedName>
    <definedName name="а1" localSheetId="94">#REF!</definedName>
    <definedName name="а1" localSheetId="96">#REF!</definedName>
    <definedName name="а1" localSheetId="98">#REF!</definedName>
    <definedName name="а1" localSheetId="100">#REF!</definedName>
    <definedName name="а1" localSheetId="101">#REF!</definedName>
    <definedName name="а1" localSheetId="102">#REF!</definedName>
    <definedName name="а1" localSheetId="63">#REF!</definedName>
    <definedName name="а1" localSheetId="65">#REF!</definedName>
    <definedName name="а1" localSheetId="74">#REF!</definedName>
    <definedName name="а1" localSheetId="87">#REF!</definedName>
    <definedName name="а1" localSheetId="95">#REF!</definedName>
    <definedName name="а1" localSheetId="97">#REF!</definedName>
    <definedName name="а1" localSheetId="99">#REF!</definedName>
    <definedName name="а1" localSheetId="103">#REF!</definedName>
    <definedName name="а1" localSheetId="104">#REF!</definedName>
    <definedName name="а1">#REF!</definedName>
    <definedName name="р2_графа1_сравн_пред_гр7">#REF!</definedName>
    <definedName name="р2_графа7_контроль">#REF!</definedName>
    <definedName name="рр1">'[3]р1 СНГ'!#REF!</definedName>
    <definedName name="ф7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93" l="1"/>
  <c r="D5" i="93"/>
  <c r="E5" i="93"/>
  <c r="F5" i="93"/>
  <c r="G5" i="93"/>
  <c r="C6" i="93"/>
  <c r="D6" i="93"/>
  <c r="E6" i="93"/>
  <c r="F6" i="93"/>
  <c r="G6" i="93"/>
  <c r="C5" i="91"/>
  <c r="D5" i="91"/>
  <c r="E5" i="91"/>
  <c r="F5" i="91"/>
  <c r="G5" i="91"/>
  <c r="H5" i="91"/>
  <c r="C6" i="91"/>
  <c r="D6" i="91"/>
  <c r="E6" i="91"/>
  <c r="F6" i="91"/>
  <c r="G6" i="91"/>
  <c r="H6" i="91"/>
  <c r="C5" i="90"/>
  <c r="D5" i="90"/>
  <c r="E5" i="90"/>
  <c r="F5" i="90"/>
  <c r="G5" i="90"/>
  <c r="H5" i="90"/>
  <c r="C6" i="90"/>
  <c r="D6" i="90"/>
  <c r="E6" i="90"/>
  <c r="E7" i="90" s="1"/>
  <c r="F6" i="90"/>
  <c r="F7" i="90" s="1"/>
  <c r="G6" i="90"/>
  <c r="H6" i="90"/>
  <c r="C7" i="90"/>
  <c r="D7" i="90"/>
  <c r="G7" i="90"/>
  <c r="H7" i="90"/>
  <c r="C5" i="87"/>
  <c r="D5" i="87"/>
  <c r="E5" i="87"/>
  <c r="F5" i="87"/>
  <c r="G5" i="87"/>
  <c r="C6" i="87"/>
  <c r="D6" i="87"/>
  <c r="E6" i="87"/>
  <c r="F6" i="87"/>
  <c r="G6" i="87"/>
  <c r="C5" i="85"/>
  <c r="D5" i="85"/>
  <c r="E5" i="85"/>
  <c r="F5" i="85"/>
  <c r="G5" i="85"/>
  <c r="H5" i="85"/>
  <c r="C6" i="85"/>
  <c r="D6" i="85"/>
  <c r="E6" i="85"/>
  <c r="F6" i="85"/>
  <c r="G6" i="85"/>
  <c r="H6" i="85"/>
  <c r="C7" i="85"/>
  <c r="D7" i="85"/>
  <c r="E7" i="85"/>
  <c r="F7" i="85"/>
  <c r="G7" i="85"/>
  <c r="H7" i="85"/>
  <c r="C5" i="84"/>
  <c r="D5" i="84"/>
  <c r="E5" i="84"/>
  <c r="F5" i="84"/>
  <c r="G5" i="84"/>
  <c r="H5" i="84"/>
  <c r="C6" i="84"/>
  <c r="D6" i="84"/>
  <c r="E6" i="84"/>
  <c r="F6" i="84"/>
  <c r="G6" i="84"/>
  <c r="H6" i="84"/>
  <c r="C7" i="84"/>
  <c r="D7" i="84"/>
  <c r="E7" i="84"/>
  <c r="F7" i="84"/>
  <c r="G7" i="84"/>
  <c r="H7" i="84"/>
</calcChain>
</file>

<file path=xl/sharedStrings.xml><?xml version="1.0" encoding="utf-8"?>
<sst xmlns="http://schemas.openxmlformats.org/spreadsheetml/2006/main" count="3326" uniqueCount="2161">
  <si>
    <t>04.04.2005</t>
  </si>
  <si>
    <t>05.04.2005</t>
  </si>
  <si>
    <t>06.04.2005</t>
  </si>
  <si>
    <t>07.04.2005</t>
  </si>
  <si>
    <t>08.04.2005</t>
  </si>
  <si>
    <t>11.04.2005</t>
  </si>
  <si>
    <t>12.04.2005</t>
  </si>
  <si>
    <t>13.04.2005</t>
  </si>
  <si>
    <t>14.04.2005</t>
  </si>
  <si>
    <t>15.04.2005</t>
  </si>
  <si>
    <t>18.04.2005</t>
  </si>
  <si>
    <t>19.04.2005</t>
  </si>
  <si>
    <t>20.04.2005</t>
  </si>
  <si>
    <t>21.04.2005</t>
  </si>
  <si>
    <t>22.04.2005</t>
  </si>
  <si>
    <t>25.04.2005</t>
  </si>
  <si>
    <t>26.04.2005</t>
  </si>
  <si>
    <t>27.04.2005</t>
  </si>
  <si>
    <t>28.04.2005</t>
  </si>
  <si>
    <t>29.04.2005</t>
  </si>
  <si>
    <t>02.05.2005</t>
  </si>
  <si>
    <t>03.05.2005</t>
  </si>
  <si>
    <t>04.05.2005</t>
  </si>
  <si>
    <t>05.05.2005</t>
  </si>
  <si>
    <t>06.05.2005</t>
  </si>
  <si>
    <t>09.05.2005</t>
  </si>
  <si>
    <t>10.05.2005</t>
  </si>
  <si>
    <t>11.05.2005</t>
  </si>
  <si>
    <t>12.05.2005</t>
  </si>
  <si>
    <t>13.05.2005</t>
  </si>
  <si>
    <t>16.05.2005</t>
  </si>
  <si>
    <t>17.05.2005</t>
  </si>
  <si>
    <t>18.05.2005</t>
  </si>
  <si>
    <t>19.05.2005</t>
  </si>
  <si>
    <t>20.05.2005</t>
  </si>
  <si>
    <t>23.05.2005</t>
  </si>
  <si>
    <t>24.05.2005</t>
  </si>
  <si>
    <t>25.05.2005</t>
  </si>
  <si>
    <t>26.05.2005</t>
  </si>
  <si>
    <t>27.05.2005</t>
  </si>
  <si>
    <t>31.05.2005</t>
  </si>
  <si>
    <t>01.06.2005</t>
  </si>
  <si>
    <t>02.06.2005</t>
  </si>
  <si>
    <t>03.06.2005</t>
  </si>
  <si>
    <t>06.06.2005</t>
  </si>
  <si>
    <t>07.06.2005</t>
  </si>
  <si>
    <t>08.06.2005</t>
  </si>
  <si>
    <t>09.06.2005</t>
  </si>
  <si>
    <t>10.06.2005</t>
  </si>
  <si>
    <t>13.06.2005</t>
  </si>
  <si>
    <t>14.06.2005</t>
  </si>
  <si>
    <t>15.06.2005</t>
  </si>
  <si>
    <t>16.06.2005</t>
  </si>
  <si>
    <t>17.06.2005</t>
  </si>
  <si>
    <t>20.06.2005</t>
  </si>
  <si>
    <t>21.06.2005</t>
  </si>
  <si>
    <t>22.06.2005</t>
  </si>
  <si>
    <t>23.06.2005</t>
  </si>
  <si>
    <t>24.06.2005</t>
  </si>
  <si>
    <t>27.06.2005</t>
  </si>
  <si>
    <t>28.06.2005</t>
  </si>
  <si>
    <t>29.06.2005</t>
  </si>
  <si>
    <t>30.06.2005</t>
  </si>
  <si>
    <t>01.07.2005</t>
  </si>
  <si>
    <t>05.07.2005</t>
  </si>
  <si>
    <t>06.07.2005</t>
  </si>
  <si>
    <t>07.07.2005</t>
  </si>
  <si>
    <t>08.07.2005</t>
  </si>
  <si>
    <t>11.07.2005</t>
  </si>
  <si>
    <t>12.07.2005</t>
  </si>
  <si>
    <t>13.07.2005</t>
  </si>
  <si>
    <t>14.07.2005</t>
  </si>
  <si>
    <t>15.07.2005</t>
  </si>
  <si>
    <t>18.07.2005</t>
  </si>
  <si>
    <t>19.07.2005</t>
  </si>
  <si>
    <t>20.07.2005</t>
  </si>
  <si>
    <t>21.07.2005</t>
  </si>
  <si>
    <t>22.07.2005</t>
  </si>
  <si>
    <t>25.07.2005</t>
  </si>
  <si>
    <t>26.07.2005</t>
  </si>
  <si>
    <t>27.07.2005</t>
  </si>
  <si>
    <t>28.07.2005</t>
  </si>
  <si>
    <t>29.07.2005</t>
  </si>
  <si>
    <t>01.08.2005</t>
  </si>
  <si>
    <t>02.08.2005</t>
  </si>
  <si>
    <t>03.08.2005</t>
  </si>
  <si>
    <t>04.08.2005</t>
  </si>
  <si>
    <t>05.08.2005</t>
  </si>
  <si>
    <t>08.08.2005</t>
  </si>
  <si>
    <t>09.08.2005</t>
  </si>
  <si>
    <t>10.08.2005</t>
  </si>
  <si>
    <t>11.08.2005</t>
  </si>
  <si>
    <t>12.08.2005</t>
  </si>
  <si>
    <t>15.08.2005</t>
  </si>
  <si>
    <t>16.08.2005</t>
  </si>
  <si>
    <t>17.08.2005</t>
  </si>
  <si>
    <t>18.08.2005</t>
  </si>
  <si>
    <t>19.08.2005</t>
  </si>
  <si>
    <t>22.08.2005</t>
  </si>
  <si>
    <t>23.08.2005</t>
  </si>
  <si>
    <t>24.08.2005</t>
  </si>
  <si>
    <t>25.08.2005</t>
  </si>
  <si>
    <t>26.08.2005</t>
  </si>
  <si>
    <t>29.08.2005</t>
  </si>
  <si>
    <t>30.08.2005</t>
  </si>
  <si>
    <t>31.08.2005</t>
  </si>
  <si>
    <t>01.09.2005</t>
  </si>
  <si>
    <t>02.09.2005</t>
  </si>
  <si>
    <t>06.09.2005</t>
  </si>
  <si>
    <t>07.09.2005</t>
  </si>
  <si>
    <t>08.09.2005</t>
  </si>
  <si>
    <t>09.09.2005</t>
  </si>
  <si>
    <t>12.09.2005</t>
  </si>
  <si>
    <t>13.09.2005</t>
  </si>
  <si>
    <t>14.09.2005</t>
  </si>
  <si>
    <t>15.09.2005</t>
  </si>
  <si>
    <t>16.09.2005</t>
  </si>
  <si>
    <t>19.09.2005</t>
  </si>
  <si>
    <t>20.09.2005</t>
  </si>
  <si>
    <t>21.09.2005</t>
  </si>
  <si>
    <t>22.09.2005</t>
  </si>
  <si>
    <t>23.09.2005</t>
  </si>
  <si>
    <t>26.09.2005</t>
  </si>
  <si>
    <t>27.09.2005</t>
  </si>
  <si>
    <t>28.09.2005</t>
  </si>
  <si>
    <t>29.09.2005</t>
  </si>
  <si>
    <t>30.09.2005</t>
  </si>
  <si>
    <t>03.10.2005</t>
  </si>
  <si>
    <t>04.10.2005</t>
  </si>
  <si>
    <t>05.10.2005</t>
  </si>
  <si>
    <t>06.10.2005</t>
  </si>
  <si>
    <t>07.10.2005</t>
  </si>
  <si>
    <t>11.10.2005</t>
  </si>
  <si>
    <t>12.10.2005</t>
  </si>
  <si>
    <t>13.10.2005</t>
  </si>
  <si>
    <t>14.10.2005</t>
  </si>
  <si>
    <t>17.10.2005</t>
  </si>
  <si>
    <t>18.10.2005</t>
  </si>
  <si>
    <t>19.10.2005</t>
  </si>
  <si>
    <t>20.10.2005</t>
  </si>
  <si>
    <t>21.10.2005</t>
  </si>
  <si>
    <t>24.10.2005</t>
  </si>
  <si>
    <t>25.10.2005</t>
  </si>
  <si>
    <t>26.10.2005</t>
  </si>
  <si>
    <t>27.10.2005</t>
  </si>
  <si>
    <t>28.10.2005</t>
  </si>
  <si>
    <t>31.10.2005</t>
  </si>
  <si>
    <t>01.11.2005</t>
  </si>
  <si>
    <t>02.11.2005</t>
  </si>
  <si>
    <t>03.11.2005</t>
  </si>
  <si>
    <t>04.11.2005</t>
  </si>
  <si>
    <t>07.11.2005</t>
  </si>
  <si>
    <t>08.11.2005</t>
  </si>
  <si>
    <t>09.11.2005</t>
  </si>
  <si>
    <t>10.11.2005</t>
  </si>
  <si>
    <t>14.11.2005</t>
  </si>
  <si>
    <t>15.11.2005</t>
  </si>
  <si>
    <t>16.11.2005</t>
  </si>
  <si>
    <t>17.11.2005</t>
  </si>
  <si>
    <t>18.11.2005</t>
  </si>
  <si>
    <t>21.11.2005</t>
  </si>
  <si>
    <t>22.11.2005</t>
  </si>
  <si>
    <t>23.11.2005</t>
  </si>
  <si>
    <t>25.11.2005</t>
  </si>
  <si>
    <t>28.11.2005</t>
  </si>
  <si>
    <t>29.11.2005</t>
  </si>
  <si>
    <t>30.11.2005</t>
  </si>
  <si>
    <t>01.12.2005</t>
  </si>
  <si>
    <t>02.12.2005</t>
  </si>
  <si>
    <t>05.12.2005</t>
  </si>
  <si>
    <t>06.12.2005</t>
  </si>
  <si>
    <t>07.12.2005</t>
  </si>
  <si>
    <t>08.12.2005</t>
  </si>
  <si>
    <t>09.12.2005</t>
  </si>
  <si>
    <t>12.12.2005</t>
  </si>
  <si>
    <t>13.12.2005</t>
  </si>
  <si>
    <t>14.12.2005</t>
  </si>
  <si>
    <t>15.12.2005</t>
  </si>
  <si>
    <t>16.12.2005</t>
  </si>
  <si>
    <t>19.12.2005</t>
  </si>
  <si>
    <t>20.12.2005</t>
  </si>
  <si>
    <t>21.12.2005</t>
  </si>
  <si>
    <t>22.12.2005</t>
  </si>
  <si>
    <t>23.12.2005</t>
  </si>
  <si>
    <t>27.12.2005</t>
  </si>
  <si>
    <t>28.12.2005</t>
  </si>
  <si>
    <t>29.12.2005</t>
  </si>
  <si>
    <t>30.12.2005</t>
  </si>
  <si>
    <t>03.01.2006</t>
  </si>
  <si>
    <t>04.01.2006</t>
  </si>
  <si>
    <t>05.01.2006</t>
  </si>
  <si>
    <t>06.01.2006</t>
  </si>
  <si>
    <t>09.01.2006</t>
  </si>
  <si>
    <t>10.01.2006</t>
  </si>
  <si>
    <t>11.01.2006</t>
  </si>
  <si>
    <t>12.01.2006</t>
  </si>
  <si>
    <t>13.01.2006</t>
  </si>
  <si>
    <t>17.01.2006</t>
  </si>
  <si>
    <t>18.01.2006</t>
  </si>
  <si>
    <t>19.01.2006</t>
  </si>
  <si>
    <t>20.01.2006</t>
  </si>
  <si>
    <t>23.01.2006</t>
  </si>
  <si>
    <t>24.01.2006</t>
  </si>
  <si>
    <t>25.01.2006</t>
  </si>
  <si>
    <t>26.01.2006</t>
  </si>
  <si>
    <t>27.01.2006</t>
  </si>
  <si>
    <t>30.01.2006</t>
  </si>
  <si>
    <t>31.01.2006</t>
  </si>
  <si>
    <t>01.02.2006</t>
  </si>
  <si>
    <t>02.02.2006</t>
  </si>
  <si>
    <t>03.02.2006</t>
  </si>
  <si>
    <t>06.02.2006</t>
  </si>
  <si>
    <t>Структура депозитной базы банков второго уровня*</t>
  </si>
  <si>
    <t>(на конец периода, в процентах к итогу)</t>
  </si>
  <si>
    <t>1 кв. 2007</t>
  </si>
  <si>
    <t>2 кв. 2007</t>
  </si>
  <si>
    <t>3 кв. 2007</t>
  </si>
  <si>
    <t>Доля вкладов юр. лиц</t>
  </si>
  <si>
    <t>Доля вкладов физ. лиц</t>
  </si>
  <si>
    <t>Доля депозитов в совокупных обязательствах БВУ</t>
  </si>
  <si>
    <t>Доля вкладов в национальной валюте</t>
  </si>
  <si>
    <t>*  без учета нерезидентов</t>
  </si>
  <si>
    <t>Доля вкладов</t>
  </si>
  <si>
    <t>Вклады до востребования</t>
  </si>
  <si>
    <t>Срочные и условные вклады</t>
  </si>
  <si>
    <t>Остатки денег на текущих счетах (с учетом остатков денег на карт-счетах)</t>
  </si>
  <si>
    <t xml:space="preserve"> Доля вкладов в тенге</t>
  </si>
  <si>
    <t xml:space="preserve">  Доля вкладов в ин. валюте</t>
  </si>
  <si>
    <t>до 700 тыс. тг.</t>
  </si>
  <si>
    <t>от 700 тыс. тг до 1 млн. тг.</t>
  </si>
  <si>
    <t xml:space="preserve">от 1 млн. тг.  до 3  млн. тг. </t>
  </si>
  <si>
    <t>от 3 млн. тг. до 10 млн. тг.</t>
  </si>
  <si>
    <t>от 10  млн. тг. до 15 млн. тг.</t>
  </si>
  <si>
    <t>свыше 15 млн. тг.</t>
  </si>
  <si>
    <t>Доля кол-ва счетов</t>
  </si>
  <si>
    <t>тыс. тенге</t>
  </si>
  <si>
    <t>01.01.2006г.</t>
  </si>
  <si>
    <t>01.04.2007г.</t>
  </si>
  <si>
    <t>01.07.2007г.</t>
  </si>
  <si>
    <t>01.09.2007г.</t>
  </si>
  <si>
    <t>Доля обязательств банков перед БВУ в совокупных обязательствах</t>
  </si>
  <si>
    <t>Доля требований банков к БВУ в совокупных активах</t>
  </si>
  <si>
    <t>Доля займов полученных от БВУ в обязательствах банков перед БВУ</t>
  </si>
  <si>
    <t>Доля займов выданных банками БВУ в требованиях банков к БВУ</t>
  </si>
  <si>
    <t>Доля краткосрочных обязательств в обязательствах банков перед БВУ</t>
  </si>
  <si>
    <t>2002</t>
  </si>
  <si>
    <t>СПРЭД доходности, в %</t>
  </si>
  <si>
    <t>25-процентиль (правая шкала)</t>
  </si>
  <si>
    <t>50-процентиль (правая шкала)</t>
  </si>
  <si>
    <t>75-й процентиль (правая шкала)</t>
  </si>
  <si>
    <t>В целом по БВУ (правая шкала)</t>
  </si>
  <si>
    <t>1-й квартиль (левая шкала)</t>
  </si>
  <si>
    <t>2-й квартиль (левая шкала)</t>
  </si>
  <si>
    <t>3-й квартиль (левая шкала)</t>
  </si>
  <si>
    <t>4-й квартиль (левая шкала)</t>
  </si>
  <si>
    <t>(на начало периода, в процентах к итогу)</t>
  </si>
  <si>
    <t>Источник: НБРК, КФГД,  АФН</t>
  </si>
  <si>
    <t>Группа вкладов по размеру вклада</t>
  </si>
  <si>
    <t>Структура срочных вкладов физических лиц по размеру вклада*</t>
  </si>
  <si>
    <t>* удельный вес суммы срочных вкладов (количества счетов) находящейся в той или иной группе вкладов по размерности</t>
  </si>
  <si>
    <t>Источник: НБРК, КФГД</t>
  </si>
  <si>
    <t xml:space="preserve">от 1 млн. тг. до 3  млн. тг. </t>
  </si>
  <si>
    <t>Средняя сумма вклада по системе</t>
  </si>
  <si>
    <t>Выпущенные в обращение ценные бумаги</t>
  </si>
  <si>
    <t>Суб. долг</t>
  </si>
  <si>
    <t>Вклады дочерних организаций специального назначения (SPV)</t>
  </si>
  <si>
    <t>Структура обязательств банков перед нерезидентами на 01.10.2007</t>
  </si>
  <si>
    <t>Обязательства перед нерезидентами в совокупных обязательствах банков, (в %)</t>
  </si>
  <si>
    <t>Обязательства перед нерезидентами, млрд. тенге</t>
  </si>
  <si>
    <t>279,2</t>
  </si>
  <si>
    <t>570,9</t>
  </si>
  <si>
    <t>989,6</t>
  </si>
  <si>
    <t>2 066,8</t>
  </si>
  <si>
    <t>4 129,6</t>
  </si>
  <si>
    <t>5 391, 2</t>
  </si>
  <si>
    <t>Совокупные обязательства БВУ, млрд. тенге</t>
  </si>
  <si>
    <t>1 010,4</t>
  </si>
  <si>
    <t>1 491,3</t>
  </si>
  <si>
    <t>2 416,2</t>
  </si>
  <si>
    <t>4 073,9</t>
  </si>
  <si>
    <t>8 001, 6</t>
  </si>
  <si>
    <t>10 129, 6</t>
  </si>
  <si>
    <t>27,63</t>
  </si>
  <si>
    <t>38,28</t>
  </si>
  <si>
    <t>40,96</t>
  </si>
  <si>
    <t>50,73</t>
  </si>
  <si>
    <t>51,6</t>
  </si>
  <si>
    <t>53,2</t>
  </si>
  <si>
    <t>Доля обязательств перед нерезидентами в совокупных обязательствах БВУ, %</t>
  </si>
  <si>
    <t xml:space="preserve">Изменение  (+;-), в% </t>
  </si>
  <si>
    <t>Доходы, связанные с получением вознаграждения</t>
  </si>
  <si>
    <t>422,4</t>
  </si>
  <si>
    <t>886,7</t>
  </si>
  <si>
    <t>в 2,1 раза</t>
  </si>
  <si>
    <t>Расходы, связанные с выплатой вознаграждения</t>
  </si>
  <si>
    <t>230,4</t>
  </si>
  <si>
    <t>469,9</t>
  </si>
  <si>
    <t>в 2,0 раза</t>
  </si>
  <si>
    <t>Чистый доход, связанный с получением вознаграждения</t>
  </si>
  <si>
    <t>192,0</t>
  </si>
  <si>
    <t>416,8</t>
  </si>
  <si>
    <t>в 2,2 раза</t>
  </si>
  <si>
    <t>Доходы, не связанные с получением вознаграждения</t>
  </si>
  <si>
    <t>189,4</t>
  </si>
  <si>
    <t>382,7</t>
  </si>
  <si>
    <t>Расходы, не связанные с выплатой вознаграждения</t>
  </si>
  <si>
    <t>281,3</t>
  </si>
  <si>
    <t>Чистый доход (убыток), не связанный с получением вознаграждения</t>
  </si>
  <si>
    <t>-91,9</t>
  </si>
  <si>
    <t>-195,3</t>
  </si>
  <si>
    <t>Непредвиденные статьи</t>
  </si>
  <si>
    <t>0,9</t>
  </si>
  <si>
    <t>0,2</t>
  </si>
  <si>
    <t>-65,32</t>
  </si>
  <si>
    <t>Чистый доход до уплаты подоходного налога</t>
  </si>
  <si>
    <t>221,7</t>
  </si>
  <si>
    <t>Расходы по выплате подоходного налога</t>
  </si>
  <si>
    <t>12,9</t>
  </si>
  <si>
    <t>37,3</t>
  </si>
  <si>
    <t>в 2,9 раза</t>
  </si>
  <si>
    <t>Чистый доход после уплаты подоходного налога</t>
  </si>
  <si>
    <t>88,1</t>
  </si>
  <si>
    <t>184,4</t>
  </si>
  <si>
    <t>Капитал 1-го уровня</t>
  </si>
  <si>
    <t>816,5</t>
  </si>
  <si>
    <t>1 223,7</t>
  </si>
  <si>
    <t>49,9</t>
  </si>
  <si>
    <t>Уставный капитал</t>
  </si>
  <si>
    <t>593,6</t>
  </si>
  <si>
    <t>892,6</t>
  </si>
  <si>
    <t>50,4</t>
  </si>
  <si>
    <t>Дополнительный капитал</t>
  </si>
  <si>
    <t>4,0</t>
  </si>
  <si>
    <t>3,7</t>
  </si>
  <si>
    <t>-7,5</t>
  </si>
  <si>
    <t>Нераспределенный чистый доход прошлых лет</t>
  </si>
  <si>
    <t>131,6</t>
  </si>
  <si>
    <t>199,3</t>
  </si>
  <si>
    <t>51,4</t>
  </si>
  <si>
    <t>Капитал 2-го уровня</t>
  </si>
  <si>
    <t>385,4</t>
  </si>
  <si>
    <t>521,2</t>
  </si>
  <si>
    <t>35,2</t>
  </si>
  <si>
    <t>Нераспределенный чистый доход</t>
  </si>
  <si>
    <t>101,3</t>
  </si>
  <si>
    <t>82,0</t>
  </si>
  <si>
    <t>Субординированный долг</t>
  </si>
  <si>
    <t>368,0</t>
  </si>
  <si>
    <t>434,4</t>
  </si>
  <si>
    <t>18,0</t>
  </si>
  <si>
    <t>Капитал 3-го уровня</t>
  </si>
  <si>
    <t>1,5</t>
  </si>
  <si>
    <t>1,2</t>
  </si>
  <si>
    <t>-20,0</t>
  </si>
  <si>
    <t>Всего расчетный собственный капитал</t>
  </si>
  <si>
    <t>1 168,6</t>
  </si>
  <si>
    <t>1 685,6</t>
  </si>
  <si>
    <t>44,2</t>
  </si>
  <si>
    <t>0,09</t>
  </si>
  <si>
    <t>0,10</t>
  </si>
  <si>
    <t>Отношение собственного капитала к активам и внебалансовым обязательствам, взвешенным по степени риска (k2)</t>
  </si>
  <si>
    <t>0,15</t>
  </si>
  <si>
    <t>0,14</t>
  </si>
  <si>
    <t>Отношение собственного капитала к ссудному портфелю</t>
  </si>
  <si>
    <t>0,20</t>
  </si>
  <si>
    <t>0,19</t>
  </si>
  <si>
    <t>Отношение собственного капитала к сформированным провизиям</t>
  </si>
  <si>
    <t>3,91</t>
  </si>
  <si>
    <t>3,51</t>
  </si>
  <si>
    <t>Отношение собственного капитала к сомнительным кредитам</t>
  </si>
  <si>
    <t>0,43</t>
  </si>
  <si>
    <t>0,33</t>
  </si>
  <si>
    <t>Отношение собственного капитала к безнадежным кредитам</t>
  </si>
  <si>
    <t>12,43</t>
  </si>
  <si>
    <t>16,21</t>
  </si>
  <si>
    <t>Отношение собственного капитала первого уровня к совокупным активам (k1)</t>
  </si>
  <si>
    <r>
      <t xml:space="preserve">Динамика развития межбанковских отношений </t>
    </r>
    <r>
      <rPr>
        <b/>
        <sz val="9"/>
        <rFont val="Times New Roman"/>
        <family val="1"/>
        <charset val="204"/>
      </rPr>
      <t>(в процентах)</t>
    </r>
  </si>
  <si>
    <t>07.02.2006</t>
  </si>
  <si>
    <t>08.02.2006</t>
  </si>
  <si>
    <t>09.02.2006</t>
  </si>
  <si>
    <t>10.02.2006</t>
  </si>
  <si>
    <t>13.02.2006</t>
  </si>
  <si>
    <t>14.02.2006</t>
  </si>
  <si>
    <t>15.02.2006</t>
  </si>
  <si>
    <t>16.02.2006</t>
  </si>
  <si>
    <t>17.02.2006</t>
  </si>
  <si>
    <t>21.02.2006</t>
  </si>
  <si>
    <t>22.02.2006</t>
  </si>
  <si>
    <t>23.02.2006</t>
  </si>
  <si>
    <t>24.02.2006</t>
  </si>
  <si>
    <t>27.02.2006</t>
  </si>
  <si>
    <t>28.02.2006</t>
  </si>
  <si>
    <t>01.03.2006</t>
  </si>
  <si>
    <t>02.03.2006</t>
  </si>
  <si>
    <t>03.03.2006</t>
  </si>
  <si>
    <t>06.03.2006</t>
  </si>
  <si>
    <t>07.03.2006</t>
  </si>
  <si>
    <t>08.03.2006</t>
  </si>
  <si>
    <t>09.03.2006</t>
  </si>
  <si>
    <t>10.03.2006</t>
  </si>
  <si>
    <t>13.03.2006</t>
  </si>
  <si>
    <t>14.03.2006</t>
  </si>
  <si>
    <t>15.03.2006</t>
  </si>
  <si>
    <t>16.03.2006</t>
  </si>
  <si>
    <t>17.03.2006</t>
  </si>
  <si>
    <t>20.03.2006</t>
  </si>
  <si>
    <t>21.03.2006</t>
  </si>
  <si>
    <t>22.03.2006</t>
  </si>
  <si>
    <t>23.03.2006</t>
  </si>
  <si>
    <t>24.03.2006</t>
  </si>
  <si>
    <t>27.03.2006</t>
  </si>
  <si>
    <t>28.03.2006</t>
  </si>
  <si>
    <t>29.03.2006</t>
  </si>
  <si>
    <t>30.03.2006</t>
  </si>
  <si>
    <t>31.03.2006</t>
  </si>
  <si>
    <t>03.04.2006</t>
  </si>
  <si>
    <t>04.04.2006</t>
  </si>
  <si>
    <t>05.04.2006</t>
  </si>
  <si>
    <t>06.04.2006</t>
  </si>
  <si>
    <t>07.04.2006</t>
  </si>
  <si>
    <t>10.04.2006</t>
  </si>
  <si>
    <t>11.04.2006</t>
  </si>
  <si>
    <t>12.04.2006</t>
  </si>
  <si>
    <t>13.04.2006</t>
  </si>
  <si>
    <t>17.04.2006</t>
  </si>
  <si>
    <t>18.04.2006</t>
  </si>
  <si>
    <t>19.04.2006</t>
  </si>
  <si>
    <t>20.04.2006</t>
  </si>
  <si>
    <t>21.04.2006</t>
  </si>
  <si>
    <t>24.04.2006</t>
  </si>
  <si>
    <t>25.04.2006</t>
  </si>
  <si>
    <t>26.04.2006</t>
  </si>
  <si>
    <t>27.04.2006</t>
  </si>
  <si>
    <t>28.04.2006</t>
  </si>
  <si>
    <t>01.05.2006</t>
  </si>
  <si>
    <t>02.05.2006</t>
  </si>
  <si>
    <t>03.05.2006</t>
  </si>
  <si>
    <t>04.05.2006</t>
  </si>
  <si>
    <t>05.05.2006</t>
  </si>
  <si>
    <t>08.05.2006</t>
  </si>
  <si>
    <t>09.05.2006</t>
  </si>
  <si>
    <t>10.05.2006</t>
  </si>
  <si>
    <t>11.05.2006</t>
  </si>
  <si>
    <t>12.05.2006</t>
  </si>
  <si>
    <t>15.05.2006</t>
  </si>
  <si>
    <t>16.05.2006</t>
  </si>
  <si>
    <t>17.05.2006</t>
  </si>
  <si>
    <t>18.05.2006</t>
  </si>
  <si>
    <t>19.05.2006</t>
  </si>
  <si>
    <t>22.05.2006</t>
  </si>
  <si>
    <t>23.05.2006</t>
  </si>
  <si>
    <t>24.05.2006</t>
  </si>
  <si>
    <t>25.05.2006</t>
  </si>
  <si>
    <t>26.05.2006</t>
  </si>
  <si>
    <t>30.05.2006</t>
  </si>
  <si>
    <t>31.05.2006</t>
  </si>
  <si>
    <t>01.06.2006</t>
  </si>
  <si>
    <t>02.06.2006</t>
  </si>
  <si>
    <t>05.06.2006</t>
  </si>
  <si>
    <t>06.06.2006</t>
  </si>
  <si>
    <t>07.06.2006</t>
  </si>
  <si>
    <t>08.06.2006</t>
  </si>
  <si>
    <t>09.06.2006</t>
  </si>
  <si>
    <t>12.06.2006</t>
  </si>
  <si>
    <t>13.06.2006</t>
  </si>
  <si>
    <t>14.06.2006</t>
  </si>
  <si>
    <t>15.06.2006</t>
  </si>
  <si>
    <t>16.06.2006</t>
  </si>
  <si>
    <t>19.06.2006</t>
  </si>
  <si>
    <t>20.06.2006</t>
  </si>
  <si>
    <t>21.06.2006</t>
  </si>
  <si>
    <t>22.06.2006</t>
  </si>
  <si>
    <t>23.06.2006</t>
  </si>
  <si>
    <t>26.06.2006</t>
  </si>
  <si>
    <t>27.06.2006</t>
  </si>
  <si>
    <t>28.06.2006</t>
  </si>
  <si>
    <t>29.06.2006</t>
  </si>
  <si>
    <t>30.06.2006</t>
  </si>
  <si>
    <t>03.07.2006</t>
  </si>
  <si>
    <t>05.07.2006</t>
  </si>
  <si>
    <t>06.07.2006</t>
  </si>
  <si>
    <t>07.07.2006</t>
  </si>
  <si>
    <t>10.07.2006</t>
  </si>
  <si>
    <t>11.07.2006</t>
  </si>
  <si>
    <t>12.07.2006</t>
  </si>
  <si>
    <t>13.07.2006</t>
  </si>
  <si>
    <t>14.07.2006</t>
  </si>
  <si>
    <t>17.07.2006</t>
  </si>
  <si>
    <t>18.07.2006</t>
  </si>
  <si>
    <t>19.07.2006</t>
  </si>
  <si>
    <t>20.07.2006</t>
  </si>
  <si>
    <t>21.07.2006</t>
  </si>
  <si>
    <t>24.07.2006</t>
  </si>
  <si>
    <t>25.07.2006</t>
  </si>
  <si>
    <t>26.07.2006</t>
  </si>
  <si>
    <t>27.07.2006</t>
  </si>
  <si>
    <t>28.07.2006</t>
  </si>
  <si>
    <t>31.07.2006</t>
  </si>
  <si>
    <t>01.08.2006</t>
  </si>
  <si>
    <t>02.08.2006</t>
  </si>
  <si>
    <t>03.08.2006</t>
  </si>
  <si>
    <t>04.08.2006</t>
  </si>
  <si>
    <t>07.08.2006</t>
  </si>
  <si>
    <t>08.08.2006</t>
  </si>
  <si>
    <t>09.08.2006</t>
  </si>
  <si>
    <t>10.08.2006</t>
  </si>
  <si>
    <t>11.08.2006</t>
  </si>
  <si>
    <t>14.08.2006</t>
  </si>
  <si>
    <t>15.08.2006</t>
  </si>
  <si>
    <t>16.08.2006</t>
  </si>
  <si>
    <t>17.08.2006</t>
  </si>
  <si>
    <t>18.08.2006</t>
  </si>
  <si>
    <t>21.08.2006</t>
  </si>
  <si>
    <t>22.08.2006</t>
  </si>
  <si>
    <t>23.08.2006</t>
  </si>
  <si>
    <t>24.08.2006</t>
  </si>
  <si>
    <t>25.08.2006</t>
  </si>
  <si>
    <t>28.08.2006</t>
  </si>
  <si>
    <t>29.08.2006</t>
  </si>
  <si>
    <t>30.08.2006</t>
  </si>
  <si>
    <t>31.08.2006</t>
  </si>
  <si>
    <t>01.09.2006</t>
  </si>
  <si>
    <t>05.09.2006</t>
  </si>
  <si>
    <t>06.09.2006</t>
  </si>
  <si>
    <t>07.09.2006</t>
  </si>
  <si>
    <t>08.09.2006</t>
  </si>
  <si>
    <t>11.09.2006</t>
  </si>
  <si>
    <t>12.09.2006</t>
  </si>
  <si>
    <t>13.09.2006</t>
  </si>
  <si>
    <t>14.09.2006</t>
  </si>
  <si>
    <t>15.09.2006</t>
  </si>
  <si>
    <t>18.09.2006</t>
  </si>
  <si>
    <t>19.09.2006</t>
  </si>
  <si>
    <t>20.09.2006</t>
  </si>
  <si>
    <t>21.09.2006</t>
  </si>
  <si>
    <t>22.09.2006</t>
  </si>
  <si>
    <t>25.09.2006</t>
  </si>
  <si>
    <t>26.09.2006</t>
  </si>
  <si>
    <t>27.09.2006</t>
  </si>
  <si>
    <t>28.09.2006</t>
  </si>
  <si>
    <t>29.09.2006</t>
  </si>
  <si>
    <t>02.10.2006</t>
  </si>
  <si>
    <t>03.10.2006</t>
  </si>
  <si>
    <t>04.10.2006</t>
  </si>
  <si>
    <t>05.10.2006</t>
  </si>
  <si>
    <t>06.10.2006</t>
  </si>
  <si>
    <t>10.10.2006</t>
  </si>
  <si>
    <t>11.10.2006</t>
  </si>
  <si>
    <t>12.10.2006</t>
  </si>
  <si>
    <t>13.10.2006</t>
  </si>
  <si>
    <t>16.10.2006</t>
  </si>
  <si>
    <t>17.10.2006</t>
  </si>
  <si>
    <t>18.10.2006</t>
  </si>
  <si>
    <t>19.10.2006</t>
  </si>
  <si>
    <t>20.10.2006</t>
  </si>
  <si>
    <t>23.10.2006</t>
  </si>
  <si>
    <t>24.10.2006</t>
  </si>
  <si>
    <t>25.10.2006</t>
  </si>
  <si>
    <t>26.10.2006</t>
  </si>
  <si>
    <t>27.10.2006</t>
  </si>
  <si>
    <t>30.10.2006</t>
  </si>
  <si>
    <t>31.10.2006</t>
  </si>
  <si>
    <t>01.11.2006</t>
  </si>
  <si>
    <t>02.11.2006</t>
  </si>
  <si>
    <t>03.11.2006</t>
  </si>
  <si>
    <t>06.11.2006</t>
  </si>
  <si>
    <t>07.11.2006</t>
  </si>
  <si>
    <t>08.11.2006</t>
  </si>
  <si>
    <t>09.11.2006</t>
  </si>
  <si>
    <t>10.11.2006</t>
  </si>
  <si>
    <t>13.11.2006</t>
  </si>
  <si>
    <t>14.11.2006</t>
  </si>
  <si>
    <t>15.11.2006</t>
  </si>
  <si>
    <t>16.11.2006</t>
  </si>
  <si>
    <t>17.11.2006</t>
  </si>
  <si>
    <t>20.11.2006</t>
  </si>
  <si>
    <t>21.11.2006</t>
  </si>
  <si>
    <t>22.11.2006</t>
  </si>
  <si>
    <t>24.11.2006</t>
  </si>
  <si>
    <t>27.11.2006</t>
  </si>
  <si>
    <t>28.11.2006</t>
  </si>
  <si>
    <t>29.11.2006</t>
  </si>
  <si>
    <t>30.11.2006</t>
  </si>
  <si>
    <t>01.12.2006</t>
  </si>
  <si>
    <t>04.12.2006</t>
  </si>
  <si>
    <t>05.12.2006</t>
  </si>
  <si>
    <t>06.12.2006</t>
  </si>
  <si>
    <t>07.12.2006</t>
  </si>
  <si>
    <t>08.12.2006</t>
  </si>
  <si>
    <t>11.12.2006</t>
  </si>
  <si>
    <t>12.12.2006</t>
  </si>
  <si>
    <t>13.12.2006</t>
  </si>
  <si>
    <t>14.12.2006</t>
  </si>
  <si>
    <t>15.12.2006</t>
  </si>
  <si>
    <t>18.12.2006</t>
  </si>
  <si>
    <t>19.12.2006</t>
  </si>
  <si>
    <t>20.12.2006</t>
  </si>
  <si>
    <t>21.12.2006</t>
  </si>
  <si>
    <t>22.12.2006</t>
  </si>
  <si>
    <t>26.12.2006</t>
  </si>
  <si>
    <t>27.12.2006</t>
  </si>
  <si>
    <t>28.12.2006</t>
  </si>
  <si>
    <t>29.12.2006</t>
  </si>
  <si>
    <t>03.01.2007</t>
  </si>
  <si>
    <t>02.01.2007</t>
  </si>
  <si>
    <t>04.01.2007</t>
  </si>
  <si>
    <t>05.01.2007</t>
  </si>
  <si>
    <t>08.01.2007</t>
  </si>
  <si>
    <t>09.01.2007</t>
  </si>
  <si>
    <t>10.01.2007</t>
  </si>
  <si>
    <t>11.01.2007</t>
  </si>
  <si>
    <t>12.01.2007</t>
  </si>
  <si>
    <t>16.01.2007</t>
  </si>
  <si>
    <t>17.01.2007</t>
  </si>
  <si>
    <t>18.01.2007</t>
  </si>
  <si>
    <t>19.01.2007</t>
  </si>
  <si>
    <t>22.01.2007</t>
  </si>
  <si>
    <t>23.01.2007</t>
  </si>
  <si>
    <t>24.01.2007</t>
  </si>
  <si>
    <t>25.01.2007</t>
  </si>
  <si>
    <t>26.01.2007</t>
  </si>
  <si>
    <t>29.01.2007</t>
  </si>
  <si>
    <t>30.01.2007</t>
  </si>
  <si>
    <t>31.01.2007</t>
  </si>
  <si>
    <t>01.02.2007</t>
  </si>
  <si>
    <t>02.02.2007</t>
  </si>
  <si>
    <t>05.02.2007</t>
  </si>
  <si>
    <t>06.02.2007</t>
  </si>
  <si>
    <t>07.02.2007</t>
  </si>
  <si>
    <t>08.02.2007</t>
  </si>
  <si>
    <t>09.02.2007</t>
  </si>
  <si>
    <t>12.02.2007</t>
  </si>
  <si>
    <t>13.02.2007</t>
  </si>
  <si>
    <t>14.02.2007</t>
  </si>
  <si>
    <t>15.02.2007</t>
  </si>
  <si>
    <t>16.02.2007</t>
  </si>
  <si>
    <t>20.02.2007</t>
  </si>
  <si>
    <t>21.02.2007</t>
  </si>
  <si>
    <t>22.02.2007</t>
  </si>
  <si>
    <t>23.02.2007</t>
  </si>
  <si>
    <t>26.02.2007</t>
  </si>
  <si>
    <t>27.02.2007</t>
  </si>
  <si>
    <t>28.02.2007</t>
  </si>
  <si>
    <t>01.03.2007</t>
  </si>
  <si>
    <t>02.03.2007</t>
  </si>
  <si>
    <t>05.03.2007</t>
  </si>
  <si>
    <t>06.03.2007</t>
  </si>
  <si>
    <t>07.03.2007</t>
  </si>
  <si>
    <t>08.03.2007</t>
  </si>
  <si>
    <t>09.03.2007</t>
  </si>
  <si>
    <t>12.03.2007</t>
  </si>
  <si>
    <t>13.03.2007</t>
  </si>
  <si>
    <t>14.03.2007</t>
  </si>
  <si>
    <t>15.03.2007</t>
  </si>
  <si>
    <t>16.03.2007</t>
  </si>
  <si>
    <t>19.03.2007</t>
  </si>
  <si>
    <t>20.03.2007</t>
  </si>
  <si>
    <t>21.03.2007</t>
  </si>
  <si>
    <t>22.03.2007</t>
  </si>
  <si>
    <t>23.03.2007</t>
  </si>
  <si>
    <t>26.03.2007</t>
  </si>
  <si>
    <t>27.03.2007</t>
  </si>
  <si>
    <t>28.03.2007</t>
  </si>
  <si>
    <t>29.03.2007</t>
  </si>
  <si>
    <t>30.03.2007</t>
  </si>
  <si>
    <t>02.04.2007</t>
  </si>
  <si>
    <t>03.04.2007</t>
  </si>
  <si>
    <t>04.04.2007</t>
  </si>
  <si>
    <t>05.04.2007</t>
  </si>
  <si>
    <t>09.04.2007</t>
  </si>
  <si>
    <t>10.04.2007</t>
  </si>
  <si>
    <t>11.04.2007</t>
  </si>
  <si>
    <t>12.04.2007</t>
  </si>
  <si>
    <t>13.04.2007</t>
  </si>
  <si>
    <t>16.04.2007</t>
  </si>
  <si>
    <t>17.04.2007</t>
  </si>
  <si>
    <t>18.04.2007</t>
  </si>
  <si>
    <t>19.04.2007</t>
  </si>
  <si>
    <t>20.04.2007</t>
  </si>
  <si>
    <t>23.04.2007</t>
  </si>
  <si>
    <t>24.04.2007</t>
  </si>
  <si>
    <t>25.04.2007</t>
  </si>
  <si>
    <t>26.04.2007</t>
  </si>
  <si>
    <t>27.04.2007</t>
  </si>
  <si>
    <t>30.04.2007</t>
  </si>
  <si>
    <t>01.05.2007</t>
  </si>
  <si>
    <t>02.05.2007</t>
  </si>
  <si>
    <t>03.05.2007</t>
  </si>
  <si>
    <t>04.05.2007</t>
  </si>
  <si>
    <t>07.05.2007</t>
  </si>
  <si>
    <t>08.05.2007</t>
  </si>
  <si>
    <t>09.05.2007</t>
  </si>
  <si>
    <t>10.05.2007</t>
  </si>
  <si>
    <t>11.05.2007</t>
  </si>
  <si>
    <t>14.05.2007</t>
  </si>
  <si>
    <t>15.05.2007</t>
  </si>
  <si>
    <t>16.05.2007</t>
  </si>
  <si>
    <t>17.05.2007</t>
  </si>
  <si>
    <t>18.05.2007</t>
  </si>
  <si>
    <t>21.05.2007</t>
  </si>
  <si>
    <t>22.05.2007</t>
  </si>
  <si>
    <t>23.05.2007</t>
  </si>
  <si>
    <t>24.05.2007</t>
  </si>
  <si>
    <t>25.05.2007</t>
  </si>
  <si>
    <t>29.05.2007</t>
  </si>
  <si>
    <t>30.05.2007</t>
  </si>
  <si>
    <t>31.05.2007</t>
  </si>
  <si>
    <t>01.06.2007</t>
  </si>
  <si>
    <t>04.06.2007</t>
  </si>
  <si>
    <t>05.06.2007</t>
  </si>
  <si>
    <t>06.06.2007</t>
  </si>
  <si>
    <t>07.06.2007</t>
  </si>
  <si>
    <t>08.06.2007</t>
  </si>
  <si>
    <t>11.06.2007</t>
  </si>
  <si>
    <t>12.06.2007</t>
  </si>
  <si>
    <t>13.06.2007</t>
  </si>
  <si>
    <t>14.06.2007</t>
  </si>
  <si>
    <t>15.06.2007</t>
  </si>
  <si>
    <t>18.06.2007</t>
  </si>
  <si>
    <t>19.06.2007</t>
  </si>
  <si>
    <t>20.06.2007</t>
  </si>
  <si>
    <t>21.06.2007</t>
  </si>
  <si>
    <t>22.06.2007</t>
  </si>
  <si>
    <t>25.06.2007</t>
  </si>
  <si>
    <t>26.06.2007</t>
  </si>
  <si>
    <t>27.06.2007</t>
  </si>
  <si>
    <t>28.06.2007</t>
  </si>
  <si>
    <t>29.06.2007</t>
  </si>
  <si>
    <t>02.07.2007</t>
  </si>
  <si>
    <t>03.07.2007</t>
  </si>
  <si>
    <t>05.07.2007</t>
  </si>
  <si>
    <t>06.07.2007</t>
  </si>
  <si>
    <t>09.07.2007</t>
  </si>
  <si>
    <t>10.07.2007</t>
  </si>
  <si>
    <t>11.07.2007</t>
  </si>
  <si>
    <t>12.07.2007</t>
  </si>
  <si>
    <t>13.07.2007</t>
  </si>
  <si>
    <t>16.07.2007</t>
  </si>
  <si>
    <t>17.07.2007</t>
  </si>
  <si>
    <t>18.07.2007</t>
  </si>
  <si>
    <t>19.07.2007</t>
  </si>
  <si>
    <t>20.07.2007</t>
  </si>
  <si>
    <t>23.07.2007</t>
  </si>
  <si>
    <t>24.07.2007</t>
  </si>
  <si>
    <t>25.07.2007</t>
  </si>
  <si>
    <t>26.07.2007</t>
  </si>
  <si>
    <t>27.07.2007</t>
  </si>
  <si>
    <t>30.07.2007</t>
  </si>
  <si>
    <t>31.07.2007</t>
  </si>
  <si>
    <t>01.08.2007</t>
  </si>
  <si>
    <t>02.08.2007</t>
  </si>
  <si>
    <t>03.08.2007</t>
  </si>
  <si>
    <t>06.08.2007</t>
  </si>
  <si>
    <t>07.08.2007</t>
  </si>
  <si>
    <t>08.08.2007</t>
  </si>
  <si>
    <t>09.08.2007</t>
  </si>
  <si>
    <t>10.08.2007</t>
  </si>
  <si>
    <t>13.08.2007</t>
  </si>
  <si>
    <t>14.08.2007</t>
  </si>
  <si>
    <t>15.08.2007</t>
  </si>
  <si>
    <t>16.08.2007</t>
  </si>
  <si>
    <t>17.08.2007</t>
  </si>
  <si>
    <t>20.08.2007</t>
  </si>
  <si>
    <t>KazPrime</t>
  </si>
  <si>
    <t>KazPrime*</t>
  </si>
  <si>
    <t>21.08.2007</t>
  </si>
  <si>
    <t>22.08.2007</t>
  </si>
  <si>
    <t>23.08.2007</t>
  </si>
  <si>
    <t>24.08.2007</t>
  </si>
  <si>
    <t>27.08.2007</t>
  </si>
  <si>
    <t>28.08.2007</t>
  </si>
  <si>
    <t>29.08.2007</t>
  </si>
  <si>
    <t>30.08.2007</t>
  </si>
  <si>
    <t>31.08.2007</t>
  </si>
  <si>
    <t>04.09.2007</t>
  </si>
  <si>
    <t>05.09.2007</t>
  </si>
  <si>
    <t>06.09.2007</t>
  </si>
  <si>
    <t>07.09.2007</t>
  </si>
  <si>
    <t>10.09.2007</t>
  </si>
  <si>
    <t>11.09.2007</t>
  </si>
  <si>
    <t>12.09.2007</t>
  </si>
  <si>
    <t>13.09.2007</t>
  </si>
  <si>
    <t>14.09.2007</t>
  </si>
  <si>
    <t>17.09.2007</t>
  </si>
  <si>
    <t>18.09.2007</t>
  </si>
  <si>
    <t>19.09.2007</t>
  </si>
  <si>
    <t>20.09.2007</t>
  </si>
  <si>
    <t>21.09.2007</t>
  </si>
  <si>
    <t>24.09.2007</t>
  </si>
  <si>
    <t>25.09.2007</t>
  </si>
  <si>
    <t>26.09.2007</t>
  </si>
  <si>
    <t>27.09.2007</t>
  </si>
  <si>
    <t>28.09.2007</t>
  </si>
  <si>
    <t>EMBI+ Лат.Америка спрэд</t>
  </si>
  <si>
    <t>март</t>
  </si>
  <si>
    <t>июнь</t>
  </si>
  <si>
    <t>сентябрь</t>
  </si>
  <si>
    <t>2007*</t>
  </si>
  <si>
    <t>2008*</t>
  </si>
  <si>
    <t>*-прогноз</t>
  </si>
  <si>
    <t>СНГ</t>
  </si>
  <si>
    <t>Источник: МВФ</t>
  </si>
  <si>
    <t>Украина</t>
  </si>
  <si>
    <t>2кв.2007</t>
  </si>
  <si>
    <t>янв.2002</t>
  </si>
  <si>
    <t>фев.2002</t>
  </si>
  <si>
    <t>март 2002</t>
  </si>
  <si>
    <t>апр.2002</t>
  </si>
  <si>
    <t>май 2002</t>
  </si>
  <si>
    <t>июнь 2002</t>
  </si>
  <si>
    <t>июль 2002</t>
  </si>
  <si>
    <t>авг. 2002</t>
  </si>
  <si>
    <t>сент. 2002</t>
  </si>
  <si>
    <t>окт. 2002</t>
  </si>
  <si>
    <t>нояб. 2002</t>
  </si>
  <si>
    <t>дек.2002</t>
  </si>
  <si>
    <t>янв.2003</t>
  </si>
  <si>
    <t>фев.2003</t>
  </si>
  <si>
    <t>март 2003</t>
  </si>
  <si>
    <t>апр.2003</t>
  </si>
  <si>
    <t>май 2003</t>
  </si>
  <si>
    <t>июнь 2003</t>
  </si>
  <si>
    <t>июль 2003</t>
  </si>
  <si>
    <t>авг. 2003</t>
  </si>
  <si>
    <t>сент. 2003</t>
  </si>
  <si>
    <t>окт. 2003</t>
  </si>
  <si>
    <t>нояб. 2003</t>
  </si>
  <si>
    <t>дек.2003</t>
  </si>
  <si>
    <t>янв.2004</t>
  </si>
  <si>
    <t>фев.2004</t>
  </si>
  <si>
    <t>март 2004</t>
  </si>
  <si>
    <t>апр.2004</t>
  </si>
  <si>
    <t>май 2004</t>
  </si>
  <si>
    <t>июнь 2004</t>
  </si>
  <si>
    <t>июль 2004</t>
  </si>
  <si>
    <t>авг. 2004</t>
  </si>
  <si>
    <t>сент. 2004</t>
  </si>
  <si>
    <t>окт. 2004</t>
  </si>
  <si>
    <t>нояб. 2004</t>
  </si>
  <si>
    <t>дек.2004</t>
  </si>
  <si>
    <t>янв.2005</t>
  </si>
  <si>
    <t>фев.2005</t>
  </si>
  <si>
    <t>март 2005</t>
  </si>
  <si>
    <t>апр.2005</t>
  </si>
  <si>
    <t>май 2005</t>
  </si>
  <si>
    <t>июнь 2005</t>
  </si>
  <si>
    <t>июль 2005</t>
  </si>
  <si>
    <t>авг. 2005</t>
  </si>
  <si>
    <t>сент. 2005</t>
  </si>
  <si>
    <t>окт. 2005</t>
  </si>
  <si>
    <t>нояб. 2005</t>
  </si>
  <si>
    <t>дек.2005</t>
  </si>
  <si>
    <t>янв.2006</t>
  </si>
  <si>
    <t>фев.2006</t>
  </si>
  <si>
    <t>март 2006</t>
  </si>
  <si>
    <t>апр.2006</t>
  </si>
  <si>
    <t>май 2006</t>
  </si>
  <si>
    <t>июнь 2006</t>
  </si>
  <si>
    <t>июль 2006</t>
  </si>
  <si>
    <t>авг. 2006</t>
  </si>
  <si>
    <t>сент. 2006</t>
  </si>
  <si>
    <t>окт. 2006</t>
  </si>
  <si>
    <t>нояб. 2006</t>
  </si>
  <si>
    <t>дек.2006</t>
  </si>
  <si>
    <t>янв.2007</t>
  </si>
  <si>
    <t>фев.2007</t>
  </si>
  <si>
    <t>март 2007</t>
  </si>
  <si>
    <t>апр.2007</t>
  </si>
  <si>
    <t>май 2007</t>
  </si>
  <si>
    <t>июнь 2007</t>
  </si>
  <si>
    <t>июль 2007</t>
  </si>
  <si>
    <t>авг. 2007</t>
  </si>
  <si>
    <t>сент. 2007</t>
  </si>
  <si>
    <t>Источник: национальные центральные банки</t>
  </si>
  <si>
    <t>Казахстан</t>
  </si>
  <si>
    <t>Мировой экспорт товаров и услуг/</t>
  </si>
  <si>
    <t>Мировой импорт товаров и услуг/</t>
  </si>
  <si>
    <t>Алюминий</t>
  </si>
  <si>
    <t>Медь</t>
  </si>
  <si>
    <t>Цинк</t>
  </si>
  <si>
    <t>Развивающиеся страны и страны с формирующимся рынком</t>
  </si>
  <si>
    <t>Центральная и Восточная Европа</t>
  </si>
  <si>
    <t>Страны СНГ</t>
  </si>
  <si>
    <t>Страны Азии с формирующимся рынком</t>
  </si>
  <si>
    <t>Чистый поток частного капитала</t>
  </si>
  <si>
    <t xml:space="preserve">  Частные прямые инвестиции</t>
  </si>
  <si>
    <t xml:space="preserve">  Частные портфельные инвестиции</t>
  </si>
  <si>
    <t xml:space="preserve">  Другие частные потоки капитала</t>
  </si>
  <si>
    <t>Мировой ВВП</t>
  </si>
  <si>
    <t>LIBOR 3 month</t>
  </si>
  <si>
    <t>EURIBOR</t>
  </si>
  <si>
    <t>MIBOR</t>
  </si>
  <si>
    <t>Процентная ставка ЕЦБ</t>
  </si>
  <si>
    <t>Процентная ставка ФРС</t>
  </si>
  <si>
    <t>Процентная ставка Банка Японии</t>
  </si>
  <si>
    <t>FTSE 100</t>
  </si>
  <si>
    <t>Nikkei</t>
  </si>
  <si>
    <t>MSCI Global (правая ось)</t>
  </si>
  <si>
    <t>S&amp;P 500 (правая ось)</t>
  </si>
  <si>
    <t>MSCI EM (правая ось)</t>
  </si>
  <si>
    <t>DAX</t>
  </si>
  <si>
    <t>Восточная Европа</t>
  </si>
  <si>
    <t>Пшеница (правая ось)</t>
  </si>
  <si>
    <t>Железная руда (правая ось)</t>
  </si>
  <si>
    <t xml:space="preserve">Еврозона </t>
  </si>
  <si>
    <t xml:space="preserve">Великобритания </t>
  </si>
  <si>
    <t>Источник:Bloomberg</t>
  </si>
  <si>
    <t>ТуранАлемБанк</t>
  </si>
  <si>
    <t>Халык Банк</t>
  </si>
  <si>
    <t>EMBI+ спрэд ряда развивающихся стран</t>
  </si>
  <si>
    <t>Чистые потоки частного капитала в регионы в разрезе по видам (млрд. долл. США)</t>
  </si>
  <si>
    <t>Мировая торговля товарами и услугами</t>
  </si>
  <si>
    <t>долл.США/тонна</t>
  </si>
  <si>
    <t>долл.США/троицкая унция</t>
  </si>
  <si>
    <t>долл. США/тонна</t>
  </si>
  <si>
    <t>цент США /метрическая тонна</t>
  </si>
  <si>
    <t>Казкоммерцбанк</t>
  </si>
  <si>
    <t>Казахстан (правая ось)</t>
  </si>
  <si>
    <t>Резервы в мес. импорта -2кв.2007 (правая ось)</t>
  </si>
  <si>
    <t>График 1.1.1</t>
  </si>
  <si>
    <t xml:space="preserve">Реальный ВВП в отдельных странах и регионах,  (годовое % изменение) </t>
  </si>
  <si>
    <t>График 1.1.2</t>
  </si>
  <si>
    <t>Мировая торговля товарами и услугами (в годовом процентном изменении)</t>
  </si>
  <si>
    <t>График 1.1.3</t>
  </si>
  <si>
    <t>График 1.1.5</t>
  </si>
  <si>
    <t xml:space="preserve">График 1.1.4          </t>
  </si>
  <si>
    <t xml:space="preserve">График 1.1.6                                             </t>
  </si>
  <si>
    <t>Инфляция  в отдельных странах и регионах</t>
  </si>
  <si>
    <t>Инфляция  в отдельных странах и регионах  (в годовом процентном изменении)</t>
  </si>
  <si>
    <t>График 1.1.7</t>
  </si>
  <si>
    <t>Инфляция в СНГ и Восточной Европе в 2007 году</t>
  </si>
  <si>
    <t xml:space="preserve">Инфляция в СНГ и Восточной Европе в 2007 году (к соотв. месяцу предыдущего года, %) </t>
  </si>
  <si>
    <r>
      <t>1</t>
    </r>
    <r>
      <rPr>
        <sz val="8"/>
        <rFont val="Times New Roman"/>
        <family val="1"/>
        <charset val="204"/>
      </rPr>
      <t>По прогнозным данным для России были использованы материалы консенсус - прогноза Центра развития. Дата составления прогноза 23.07.-02.08.2007г.</t>
    </r>
  </si>
  <si>
    <t>Обменные курсы</t>
  </si>
  <si>
    <t>Минимальный курс</t>
  </si>
  <si>
    <t>Максимальный курс</t>
  </si>
  <si>
    <t>Среднее значение</t>
  </si>
  <si>
    <t xml:space="preserve">Евро/доллар США  </t>
  </si>
  <si>
    <t>Фунт стерлинг/доллар США</t>
  </si>
  <si>
    <t>Доллар США/японская йена</t>
  </si>
  <si>
    <t>Название:</t>
  </si>
  <si>
    <t xml:space="preserve">Название: </t>
  </si>
  <si>
    <r>
      <t>Природный газ</t>
    </r>
    <r>
      <rPr>
        <vertAlign val="superscript"/>
        <sz val="10"/>
        <rFont val="Times New Roman"/>
        <family val="1"/>
        <charset val="204"/>
      </rPr>
      <t>1</t>
    </r>
  </si>
  <si>
    <r>
      <t>Сырая нефть (правая ось)</t>
    </r>
    <r>
      <rPr>
        <vertAlign val="superscript"/>
        <sz val="10"/>
        <rFont val="Times New Roman"/>
        <family val="1"/>
        <charset val="204"/>
      </rPr>
      <t>2</t>
    </r>
  </si>
  <si>
    <r>
      <t>1</t>
    </r>
    <r>
      <rPr>
        <sz val="9"/>
        <rFont val="Times New Roman"/>
        <family val="1"/>
        <charset val="204"/>
      </rPr>
      <t>спот цена российского газа в Германию</t>
    </r>
  </si>
  <si>
    <r>
      <t>2</t>
    </r>
    <r>
      <rPr>
        <sz val="9"/>
        <rFont val="Times New Roman"/>
        <family val="1"/>
        <charset val="204"/>
      </rPr>
      <t xml:space="preserve"> средняя величина трех цен спот (Dated Brent, West Texas Intermediate, and the Dubai Fateh), долларов США за баррель</t>
    </r>
  </si>
  <si>
    <t>Золото 
(правая ось)</t>
  </si>
  <si>
    <r>
      <t>1</t>
    </r>
    <r>
      <rPr>
        <sz val="9"/>
        <rFont val="Times New Roman"/>
        <family val="1"/>
        <charset val="204"/>
      </rPr>
      <t xml:space="preserve"> Прогнозные данные по России приведены по материалам Фонда экономических исследований "Центр развития". Дата составления прогноза 23.07-02.08.2007г.</t>
    </r>
  </si>
  <si>
    <t>(в годовом процентном изменении)</t>
  </si>
  <si>
    <t>(к соотв. месяцу предыдущего года, %)</t>
  </si>
  <si>
    <r>
      <t>Источник:национальные статистические агенства и центральные банки</t>
    </r>
    <r>
      <rPr>
        <i/>
        <vertAlign val="superscript"/>
        <sz val="9"/>
        <rFont val="Times New Roman"/>
        <family val="1"/>
        <charset val="204"/>
      </rPr>
      <t>1</t>
    </r>
  </si>
  <si>
    <t>Источник: По материалам сайта www.forexpf.ru. Количество банков, предоставивших прогноз -31. Дата составления прогноза 21.09.2007г</t>
  </si>
  <si>
    <r>
      <t>1</t>
    </r>
    <r>
      <rPr>
        <sz val="9"/>
        <rFont val="Times New Roman"/>
        <family val="1"/>
        <charset val="204"/>
      </rPr>
      <t>мода — это наиболее часто встречающееся значение</t>
    </r>
  </si>
  <si>
    <r>
      <t>Мода</t>
    </r>
    <r>
      <rPr>
        <vertAlign val="superscript"/>
        <sz val="10"/>
        <rFont val="Times New Roman"/>
        <family val="1"/>
        <charset val="204"/>
      </rPr>
      <t>1</t>
    </r>
  </si>
  <si>
    <t xml:space="preserve">Индекс реального эффективного обменного курса </t>
  </si>
  <si>
    <t>(2002=100)</t>
  </si>
  <si>
    <r>
      <t>Источник: МВФ, национальные источники</t>
    </r>
    <r>
      <rPr>
        <i/>
        <vertAlign val="superscript"/>
        <sz val="9"/>
        <rFont val="Times New Roman"/>
        <family val="1"/>
        <charset val="204"/>
      </rPr>
      <t>1</t>
    </r>
  </si>
  <si>
    <t>RTS 
(правая ось)</t>
  </si>
  <si>
    <t xml:space="preserve">Доходность по 10-летним казначейским облигациям, (%) </t>
  </si>
  <si>
    <t>Источник: по материалам информационного агентства www.cbonds.ru</t>
  </si>
  <si>
    <t>Международные валютные  резервы (млрд. долл. США) и их достаточность в месяцах импорта</t>
  </si>
  <si>
    <t>Таблица 1.2.1</t>
  </si>
  <si>
    <t>График 1.2.1</t>
  </si>
  <si>
    <t xml:space="preserve">График 1.2.2  </t>
  </si>
  <si>
    <t>График 1.2.3</t>
  </si>
  <si>
    <t>График 1.2.4</t>
  </si>
  <si>
    <t>График 1.2.5</t>
  </si>
  <si>
    <t>График 1.2.6</t>
  </si>
  <si>
    <t>График 1.2.7</t>
  </si>
  <si>
    <t>График 1.3.1</t>
  </si>
  <si>
    <t>График 1.3.2</t>
  </si>
  <si>
    <t>к содержанию</t>
  </si>
  <si>
    <t>Содержание</t>
  </si>
  <si>
    <t>Прогнозы обменных курсов ведущих банков мира</t>
  </si>
  <si>
    <r>
      <t>Источник:МВФ, национальный источники</t>
    </r>
    <r>
      <rPr>
        <i/>
        <vertAlign val="superscript"/>
        <sz val="10"/>
        <rFont val="Times New Roman"/>
        <family val="1"/>
        <charset val="204"/>
      </rPr>
      <t>1</t>
    </r>
  </si>
  <si>
    <t>2007_6 мес.</t>
  </si>
  <si>
    <t>2008 (прогн.)</t>
  </si>
  <si>
    <t>2009 (прогн.)</t>
  </si>
  <si>
    <t>ВВП</t>
  </si>
  <si>
    <t>ВВП прогноз за год</t>
  </si>
  <si>
    <t>Промышленность</t>
  </si>
  <si>
    <t>Сельское хозяйство</t>
  </si>
  <si>
    <t>Строительство (правая ось)</t>
  </si>
  <si>
    <t>Сектор услуг</t>
  </si>
  <si>
    <t>Источник: АРКС, МЭБП</t>
  </si>
  <si>
    <t>Строительство</t>
  </si>
  <si>
    <t>Торговля, ремонт автомобилей, бытовых изделий и предметов личного пользования</t>
  </si>
  <si>
    <t>Транспорт</t>
  </si>
  <si>
    <t>Операции с недвижимым имуществом, аренда и предоставление услуг потребителям</t>
  </si>
  <si>
    <t>Индонезия</t>
  </si>
  <si>
    <t>Кувейт</t>
  </si>
  <si>
    <t>млрд. тенге</t>
  </si>
  <si>
    <t>Валовое накопление основного капитала</t>
  </si>
  <si>
    <t>Потребление домашних хозяйств</t>
  </si>
  <si>
    <t>Потребление государственного управления</t>
  </si>
  <si>
    <t>Чистый экспорт</t>
  </si>
  <si>
    <t>Поступления, всего</t>
  </si>
  <si>
    <t xml:space="preserve">Ненефтяные поступления </t>
  </si>
  <si>
    <t>Текущие затраты</t>
  </si>
  <si>
    <t>9 мес.2007</t>
  </si>
  <si>
    <t>9 мес.2006</t>
  </si>
  <si>
    <t xml:space="preserve">Обьем ссудного портфеля </t>
  </si>
  <si>
    <t>Потоки платежей в платежных системах Казахстана</t>
  </si>
  <si>
    <t>Потоки платежей в МСПД</t>
  </si>
  <si>
    <t>Объемы платежей в МСПД по группам пользователей</t>
  </si>
  <si>
    <t>Потоки платежей в Системе межбанковского клиринга</t>
  </si>
  <si>
    <t>Показатели ликвидности в Межбанковской системе переводов денег</t>
  </si>
  <si>
    <t>Показатели ликвидности в Системе межбанковского клиринга</t>
  </si>
  <si>
    <t>Средние цены на нефть Brent, тенге/баррель (правая ось)</t>
  </si>
  <si>
    <t>Исполнение государственного бюджета и активы Национального фонда</t>
  </si>
  <si>
    <t>Баланс бюджета</t>
  </si>
  <si>
    <t>Оборона</t>
  </si>
  <si>
    <t>Образование</t>
  </si>
  <si>
    <t>Здравоохранение</t>
  </si>
  <si>
    <t>Социальное обеспечение</t>
  </si>
  <si>
    <t>Отраслевая структура текущих затрат за 9 месяцев 2007 года</t>
  </si>
  <si>
    <t>Отраслевая структура капитальных затрат за 9 месяцев 2007 года</t>
  </si>
  <si>
    <t>Государственные услуги</t>
  </si>
  <si>
    <t>Общественный порядок</t>
  </si>
  <si>
    <t>доля в текущих затратах (в %)</t>
  </si>
  <si>
    <t>доля в капитальных затратах (в %)</t>
  </si>
  <si>
    <t>Кредиты, инвестиции в основной капитал за 9 месяцев 2007 года и структура ВВП</t>
  </si>
  <si>
    <t>Доля отрасли (в % к ВВП_2006г.)</t>
  </si>
  <si>
    <t>Баланс домашних хозяйств</t>
  </si>
  <si>
    <t>Активы, всего</t>
  </si>
  <si>
    <t>Обязательства</t>
  </si>
  <si>
    <t>Долг (кредиты+другие обязательства)</t>
  </si>
  <si>
    <t>Чистая финансовая позиция</t>
  </si>
  <si>
    <t>Валютная позиция</t>
  </si>
  <si>
    <t>Долг/располагаемый доход</t>
  </si>
  <si>
    <t>Долг/ВВП</t>
  </si>
  <si>
    <t>Коэффициент ликвидности</t>
  </si>
  <si>
    <t>3 мес. 2007</t>
  </si>
  <si>
    <t>6 мес. 2007</t>
  </si>
  <si>
    <t>9 мес. 2007</t>
  </si>
  <si>
    <t>до 5000</t>
  </si>
  <si>
    <t>5001 - 10000</t>
  </si>
  <si>
    <t>10001 - 15000</t>
  </si>
  <si>
    <t>15001 - 20000</t>
  </si>
  <si>
    <t>20001 - 25000</t>
  </si>
  <si>
    <t>25001 - 30000</t>
  </si>
  <si>
    <t>30001 - 35000</t>
  </si>
  <si>
    <t>35001 - 40000</t>
  </si>
  <si>
    <t>40001 - 45000</t>
  </si>
  <si>
    <t>45001 - 50000</t>
  </si>
  <si>
    <t>свыше 50000</t>
  </si>
  <si>
    <t>* Разница между доходами и потребительскими расходами вместе с платежами по погашению долга</t>
  </si>
  <si>
    <t>Долговая нагрузка по среднедушевому месячному доходу, использованному на потребление в 2006 году</t>
  </si>
  <si>
    <t>тенге</t>
  </si>
  <si>
    <t>2007 авг</t>
  </si>
  <si>
    <t>Саудовская Аравия</t>
  </si>
  <si>
    <t>Арабские Эмираты</t>
  </si>
  <si>
    <t>Чехия</t>
  </si>
  <si>
    <t>Латвия</t>
  </si>
  <si>
    <t>Корея</t>
  </si>
  <si>
    <t>Кредиты в сравнении с другими странами</t>
  </si>
  <si>
    <t>Кредиты/ВВП, %</t>
  </si>
  <si>
    <t>Темпы роста кредитов, %</t>
  </si>
  <si>
    <t>Доля кредитов отрасли (в % к общим)</t>
  </si>
  <si>
    <t>Доля инвестиций в основной капитал отрасли (в % к общим)</t>
  </si>
  <si>
    <t>Транспорт и связь</t>
  </si>
  <si>
    <t>Торговля</t>
  </si>
  <si>
    <t>9 мес. 06</t>
  </si>
  <si>
    <t>9 мес. 07</t>
  </si>
  <si>
    <t>Гос долг Правит-ва/ненефтяные поступления бюджета, %</t>
  </si>
  <si>
    <t xml:space="preserve">Краткосрочный внешний гос долг/общий гос долг, % </t>
  </si>
  <si>
    <t>Краткосрочный внешний негос долг/общий внешний негос долг, %</t>
  </si>
  <si>
    <t>Внешний долг/экспорт товаров и услуг, %</t>
  </si>
  <si>
    <t>Краткосрочный внешний долг+депозиты резидентов в ин валюте/валовые международные резервы без золота, НФ, %</t>
  </si>
  <si>
    <t>Годовая инфляция</t>
  </si>
  <si>
    <t>Среднегодовая инфляция</t>
  </si>
  <si>
    <t>Источник: НБРК</t>
  </si>
  <si>
    <t>Нетто-участие НБРК на валютном рынке ("-" - продажа валюты, "+" - покупка валюты)</t>
  </si>
  <si>
    <t>Чистое изъятие ликвидности ("-" - изъятие, "+" - увеличение ликвидности)</t>
  </si>
  <si>
    <t>** Располагаемый доход - разница между доходами и оказанной материальной помощью, налогами</t>
  </si>
  <si>
    <t>ВВП методом конечного использования</t>
  </si>
  <si>
    <t>Ненефтяной баланс бюджета</t>
  </si>
  <si>
    <t>Активы Национального фонда</t>
  </si>
  <si>
    <t>Капитальные затраты</t>
  </si>
  <si>
    <t>Другие</t>
  </si>
  <si>
    <t>% изменение к соответствующему периоду прошлого года (правая ось)</t>
  </si>
  <si>
    <t>ТЭК</t>
  </si>
  <si>
    <t>ЖКХ</t>
  </si>
  <si>
    <t>Великобритания</t>
  </si>
  <si>
    <t>Другие показатели конкурентоспособности (% изменение за период)</t>
  </si>
  <si>
    <t>ULC (Страны)</t>
  </si>
  <si>
    <t>ULC (Россия)</t>
  </si>
  <si>
    <t>ULC (Казахстан)</t>
  </si>
  <si>
    <t>ULC (Каз./Страны)</t>
  </si>
  <si>
    <t>ULC (Каз./Рос.)</t>
  </si>
  <si>
    <t>Prod (Страны)</t>
  </si>
  <si>
    <t>Prod (Россия)</t>
  </si>
  <si>
    <t>Prod (Kазахстан)</t>
  </si>
  <si>
    <t>Prod (Каз./Страны)</t>
  </si>
  <si>
    <t>Prod (Каз./Рос.)</t>
  </si>
  <si>
    <t>Венгрия</t>
  </si>
  <si>
    <t>Литва</t>
  </si>
  <si>
    <t>Эстония</t>
  </si>
  <si>
    <t>Тайланд</t>
  </si>
  <si>
    <t>Румыния</t>
  </si>
  <si>
    <t>Национальный фонд</t>
  </si>
  <si>
    <t>Инфляция в 2005-2007 годах</t>
  </si>
  <si>
    <t xml:space="preserve">  </t>
  </si>
  <si>
    <t xml:space="preserve">Параметры долга* </t>
  </si>
  <si>
    <t>Обслуживание внешнего долга банками/доходы банков до уплаты налогов, %</t>
  </si>
  <si>
    <t>Доля населения в обследуемых домашних хозяйствах, % от общего обследуемого населения</t>
  </si>
  <si>
    <t>Чистая позиция</t>
  </si>
  <si>
    <t>Баланс (обязательства+чистая позиция=активы, всего)</t>
  </si>
  <si>
    <t>Долг/финансовые активы</t>
  </si>
  <si>
    <t>Цены на жилье_РК</t>
  </si>
  <si>
    <t>Цены на жилье_Алматы</t>
  </si>
  <si>
    <t>Цены на жилье_Астана</t>
  </si>
  <si>
    <t>% изменение к базовому периоду, август 2001</t>
  </si>
  <si>
    <t>Доходность от аренды</t>
  </si>
  <si>
    <t>9 мес 2007</t>
  </si>
  <si>
    <t>Ставки  по срочным депозитам физ лиц  в тенге</t>
  </si>
  <si>
    <t>Долговая нагрузка домашних хозяйств</t>
  </si>
  <si>
    <t>2007 янв</t>
  </si>
  <si>
    <t>2007 фев</t>
  </si>
  <si>
    <t>2007 мар</t>
  </si>
  <si>
    <t>2007 апр</t>
  </si>
  <si>
    <t>2007 май</t>
  </si>
  <si>
    <t>2007 июн</t>
  </si>
  <si>
    <t>2007 июл</t>
  </si>
  <si>
    <t>Доходность от аренды_Астана</t>
  </si>
  <si>
    <t>Доходность от аренды_Алматы</t>
  </si>
  <si>
    <t>2007 сен</t>
  </si>
  <si>
    <t>2002 сен</t>
  </si>
  <si>
    <t>2003 сен</t>
  </si>
  <si>
    <t>2004 сен</t>
  </si>
  <si>
    <t>2005 сен</t>
  </si>
  <si>
    <t>2006 сен</t>
  </si>
  <si>
    <t>Доступность жилья</t>
  </si>
  <si>
    <t>Доходность по депозитам, аренде и продаже жилья</t>
  </si>
  <si>
    <t>Доходность от продажи (правая ось)</t>
  </si>
  <si>
    <t>Доходность от продажи_Астана (правая ось)</t>
  </si>
  <si>
    <t>Доходность от продажи_Алматы (правая ось)</t>
  </si>
  <si>
    <t>Цены на жилье_Тараз</t>
  </si>
  <si>
    <t>Доступность жилья_РК</t>
  </si>
  <si>
    <t>Доступность жилья_Астана</t>
  </si>
  <si>
    <t>Доступность жилья_Алматы</t>
  </si>
  <si>
    <t>Доступность жилья_Тараз</t>
  </si>
  <si>
    <t>Цены на жилье</t>
  </si>
  <si>
    <t>Чистые требования к Центральному Правительству</t>
  </si>
  <si>
    <t>Другие счета к оплате</t>
  </si>
  <si>
    <t>Монетарный вклад в рост кредитов экономике</t>
  </si>
  <si>
    <t>Обязательства, включенные в денежную массу</t>
  </si>
  <si>
    <r>
      <t>2007 1П</t>
    </r>
    <r>
      <rPr>
        <vertAlign val="superscript"/>
        <sz val="10"/>
        <rFont val="Times New Roman"/>
        <family val="1"/>
        <charset val="204"/>
      </rPr>
      <t>2</t>
    </r>
  </si>
  <si>
    <t>Обслуживание долга/располагаемый доход**, %</t>
  </si>
  <si>
    <t>Потребительские расходы/располагаемый доход, %</t>
  </si>
  <si>
    <t>Справочно: Сальдо операций Национального Банка на денежном рынке рассчитывается как сумма изменений объема краткосрочных нот в обращении, остатков денег на срочных депозитах банков в Национальном Банке,  остатков денег по операциям обратного РЕПО и валютного СВОП Национального Банка, остатков денег на корреспондентских тенговых и валютных счетах банков в Национальном Банке. При этом положительная сумма означает изъятие тенговой ликвидности банков, отрицательная сумма – пополнение ликвидности</t>
  </si>
  <si>
    <t xml:space="preserve">Справочно: В соответствии с международной практикой о высоком уровне кредитного риска свидетельствует достижение критического значения концентрации кредитов в отрасли в размере 30% от ссудного портфеля  </t>
  </si>
  <si>
    <t>Обязательства, не включенные в денежную массу</t>
  </si>
  <si>
    <t>Чистые внешние обязательства</t>
  </si>
  <si>
    <t>Реальный эффективный обменный курс без учета торговли с нефтью и условия торговли (% изменение к сопоставимому периоду прошлого года)</t>
  </si>
  <si>
    <t xml:space="preserve">РЭОК к группе стран СНГ и ДЗ (24 страны) </t>
  </si>
  <si>
    <t>РЭОК к группе стран ДЗ(20 стран)</t>
  </si>
  <si>
    <t>Условия торговли</t>
  </si>
  <si>
    <t>РЭОК к группе стран СНГ (4 страны)</t>
  </si>
  <si>
    <t>Горнодоб-щая пром-ть</t>
  </si>
  <si>
    <t>Обраб-щая пром-ть</t>
  </si>
  <si>
    <t>С/х</t>
  </si>
  <si>
    <t>* данные по внешнему долгу за 9 месяцев 2007 года основываются на оценке</t>
  </si>
  <si>
    <t xml:space="preserve">  в т.ч. без учета пенсионных накоплений и резервов по страхованию жизни</t>
  </si>
  <si>
    <t>Нефинансовые активы*</t>
  </si>
  <si>
    <t>Финансовые активы**</t>
  </si>
  <si>
    <t xml:space="preserve">** Включают наличную валюту вне финансовых организаций, депозиты, ценные бумаги, финансовые деривативы, другие активы </t>
  </si>
  <si>
    <t>на конец периода, млрд. тенге</t>
  </si>
  <si>
    <t>Источник: АРКС</t>
  </si>
  <si>
    <t>Источник: МФ, НБРК</t>
  </si>
  <si>
    <t>Источник: МФ</t>
  </si>
  <si>
    <t>Источник: НБРК, АРКС, Центральные банки и статистические ведомства других стран</t>
  </si>
  <si>
    <t>Источник: МВФ, НБРК</t>
  </si>
  <si>
    <t>Источник: НБРК, АРКС</t>
  </si>
  <si>
    <t>1 пол-е 2007</t>
  </si>
  <si>
    <t>Текущий счет, в % к ВВП</t>
  </si>
  <si>
    <t>Торговый баланс, в % к ВВП</t>
  </si>
  <si>
    <t>Покрытие текущего счета ИПИ, в % к ВВП</t>
  </si>
  <si>
    <t>Краткосрочный капитал, в % к ВВП</t>
  </si>
  <si>
    <t>Изменение условий торговли , в % год к году</t>
  </si>
  <si>
    <t>Показатели устойчивости платежного баланса</t>
  </si>
  <si>
    <t xml:space="preserve">Разница доходности инвестиций                         </t>
  </si>
  <si>
    <t>1 кв.04</t>
  </si>
  <si>
    <t>2 кв.04</t>
  </si>
  <si>
    <t>3 кв.04</t>
  </si>
  <si>
    <t>4 кв.04</t>
  </si>
  <si>
    <t>1 кв.05</t>
  </si>
  <si>
    <t>2 кв.05</t>
  </si>
  <si>
    <t>3 кв.05</t>
  </si>
  <si>
    <t>4 кв.05</t>
  </si>
  <si>
    <t>1 кв.06</t>
  </si>
  <si>
    <t>2 кв.06</t>
  </si>
  <si>
    <t>3 кв.06</t>
  </si>
  <si>
    <t>4 кв.06</t>
  </si>
  <si>
    <t>1 кв.07</t>
  </si>
  <si>
    <t>2 кв.07</t>
  </si>
  <si>
    <t>В целом по Казахстану</t>
  </si>
  <si>
    <t>Негосударственный сектор</t>
  </si>
  <si>
    <t>Банки</t>
  </si>
  <si>
    <t>Государственный сектор</t>
  </si>
  <si>
    <t>Чистые внешние обязательства банков</t>
  </si>
  <si>
    <t>Чистые внешние обязательства других частных предприятий</t>
  </si>
  <si>
    <t>Чистые внешние обязательства государственного сектора ("-" - активы)</t>
  </si>
  <si>
    <t>Чистые внешние обязательства в целом по РК (правая ось)</t>
  </si>
  <si>
    <t xml:space="preserve">                                                                                                                       </t>
  </si>
  <si>
    <t>Внешние обязательства в Казахстан и за границу</t>
  </si>
  <si>
    <t>2003</t>
  </si>
  <si>
    <t>2004</t>
  </si>
  <si>
    <t>2005</t>
  </si>
  <si>
    <t>2006</t>
  </si>
  <si>
    <t>Приток</t>
  </si>
  <si>
    <t xml:space="preserve">     по текущим операциям</t>
  </si>
  <si>
    <t xml:space="preserve">     по операциям финансового счета</t>
  </si>
  <si>
    <t xml:space="preserve">          в т.ч банки</t>
  </si>
  <si>
    <t>Отток</t>
  </si>
  <si>
    <t xml:space="preserve">   по текущим операциям</t>
  </si>
  <si>
    <t xml:space="preserve">   по операциям финансового счета</t>
  </si>
  <si>
    <t xml:space="preserve">   чистые ошибки и пропуски</t>
  </si>
  <si>
    <t>Резервные активы</t>
  </si>
  <si>
    <t>Справочно:</t>
  </si>
  <si>
    <t>Выплаченные доходы к экспорту</t>
  </si>
  <si>
    <t>Приток ИПИ к импорту</t>
  </si>
  <si>
    <t>Изменение резервных активов к притоку</t>
  </si>
  <si>
    <t>1 кв.2006</t>
  </si>
  <si>
    <t>2 кв.2006</t>
  </si>
  <si>
    <t>3 кв.2006</t>
  </si>
  <si>
    <t>4 кв.2006</t>
  </si>
  <si>
    <t>1 кв.2007</t>
  </si>
  <si>
    <t>2 кв.2007</t>
  </si>
  <si>
    <t>3 кв.2007</t>
  </si>
  <si>
    <t>Доля займов с фикс.%</t>
  </si>
  <si>
    <t>Доля займов с плав.%</t>
  </si>
  <si>
    <t>Структура привлечения по ставкам</t>
  </si>
  <si>
    <t>Средняя ставка привлечения (правая ось)</t>
  </si>
  <si>
    <t>Сроки привлечения и ставка</t>
  </si>
  <si>
    <t>До 1 года</t>
  </si>
  <si>
    <t>От 1 года до 3 лет</t>
  </si>
  <si>
    <t>От 3 до 5 лет</t>
  </si>
  <si>
    <t>Свыше 5 лет</t>
  </si>
  <si>
    <t>Бессрочные</t>
  </si>
  <si>
    <t>Источник: НБРК, МФ, АФН</t>
  </si>
  <si>
    <t>Финансовая маржа*</t>
  </si>
  <si>
    <t>Источник: НБРК, АФН, АРКС, Центральный депозитарий ценных бумаг</t>
  </si>
  <si>
    <t>Объем торгов на KASE, млн. долл.США</t>
  </si>
  <si>
    <t>Объем торгов на межбанковском рынке, млн. долл.США</t>
  </si>
  <si>
    <t>Нетто-продажа долларов США обменными пунктами, млн.долл.США</t>
  </si>
  <si>
    <t>Средний курс тенге/доллар США (правая ось)</t>
  </si>
  <si>
    <t xml:space="preserve">Основные показатели валютного рынка </t>
  </si>
  <si>
    <t>Источник: НБРК, KASE</t>
  </si>
  <si>
    <t>Сальдо операций НБРК на денежном рынке ("-" - изъятие, "+"  - увеличение ликвидности)</t>
  </si>
  <si>
    <t>3 кв.07</t>
  </si>
  <si>
    <t xml:space="preserve">Операции Национального Банка на внутреннем рынке в 2006-2007 годах </t>
  </si>
  <si>
    <t>KZT</t>
  </si>
  <si>
    <t>USD</t>
  </si>
  <si>
    <t>EURO</t>
  </si>
  <si>
    <t>RUR</t>
  </si>
  <si>
    <t>Объемы размещения на межбанковском рынке без учета НБРК</t>
  </si>
  <si>
    <t xml:space="preserve">Источник: НБРК </t>
  </si>
  <si>
    <r>
      <t>Общественный порядок</t>
    </r>
    <r>
      <rPr>
        <vertAlign val="superscript"/>
        <sz val="9"/>
        <rFont val="Times New Roman"/>
        <family val="1"/>
        <charset val="204"/>
      </rPr>
      <t xml:space="preserve">  </t>
    </r>
  </si>
  <si>
    <r>
      <t>Транспорт и коммуникации</t>
    </r>
    <r>
      <rPr>
        <sz val="9"/>
        <rFont val="Times New Roman"/>
        <family val="1"/>
        <charset val="204"/>
      </rPr>
      <t xml:space="preserve">                                                                     </t>
    </r>
  </si>
  <si>
    <r>
      <t>Транспорт и коммуникации</t>
    </r>
    <r>
      <rPr>
        <vertAlign val="superscript"/>
        <sz val="9"/>
        <rFont val="Times New Roman"/>
        <family val="1"/>
        <charset val="204"/>
      </rPr>
      <t xml:space="preserve">   </t>
    </r>
    <r>
      <rPr>
        <sz val="9"/>
        <rFont val="Times New Roman"/>
        <family val="1"/>
        <charset val="204"/>
      </rPr>
      <t xml:space="preserve">                                                                            </t>
    </r>
  </si>
  <si>
    <t>График 2.1.1</t>
  </si>
  <si>
    <t>График 2.1.2</t>
  </si>
  <si>
    <t>Темпы роста ВВП и отраслевая разбивка</t>
  </si>
  <si>
    <t xml:space="preserve">Вклад нефтегазового сектора в ВВП по отраслям экономики </t>
  </si>
  <si>
    <t>График 2.1.3</t>
  </si>
  <si>
    <t>График 2.1.4</t>
  </si>
  <si>
    <t>График 2.1.5</t>
  </si>
  <si>
    <t>Отраслевая структура текущих и капитальных затрат за 9 месяцев 2007 года</t>
  </si>
  <si>
    <t>График 2.1.6</t>
  </si>
  <si>
    <t xml:space="preserve">Реальный эффективный обменный курс без учета торговли с нефтью и условия торговли (% изменение к сопоставимому периоду прошлого года) </t>
  </si>
  <si>
    <t>График 2.1.7</t>
  </si>
  <si>
    <t>График 2.1.8</t>
  </si>
  <si>
    <t>График 2.1.9</t>
  </si>
  <si>
    <r>
      <t>Монетарный вклад в рост кредитов экономике</t>
    </r>
    <r>
      <rPr>
        <sz val="12"/>
        <rFont val="Times New Roman"/>
        <family val="1"/>
        <charset val="204"/>
      </rPr>
      <t xml:space="preserve"> </t>
    </r>
  </si>
  <si>
    <t>График 2.1.10</t>
  </si>
  <si>
    <t>График 2.1.11</t>
  </si>
  <si>
    <t>Таблица 2.2.1</t>
  </si>
  <si>
    <t xml:space="preserve">График 2.2.1 </t>
  </si>
  <si>
    <t>Разница доходности инвестиций</t>
  </si>
  <si>
    <t>График 2.2.2</t>
  </si>
  <si>
    <t xml:space="preserve">Внешние обязательства в Казахстан и за границу </t>
  </si>
  <si>
    <t>Таблица 2.2.2</t>
  </si>
  <si>
    <t>Вклад составляющих притока и компенсация оттока</t>
  </si>
  <si>
    <t>График 2.2.3</t>
  </si>
  <si>
    <t>График 2.2.4</t>
  </si>
  <si>
    <t>График 2.3.1</t>
  </si>
  <si>
    <t>Параметры долга</t>
  </si>
  <si>
    <t>График 2.4.1</t>
  </si>
  <si>
    <t>Основные финансовые показатели  (корпоративный сектор, 2004=100)</t>
  </si>
  <si>
    <t>Таблица 2.4.1</t>
  </si>
  <si>
    <t>Показатели ROA, ROE и факторы, их определяющие (по отраслям, 2 квартал 2007 года)</t>
  </si>
  <si>
    <t>График 2.4.2</t>
  </si>
  <si>
    <t>Основные финансовые показатели (крупные и средние предприятия, 2004=100)</t>
  </si>
  <si>
    <t>График 2.4.3</t>
  </si>
  <si>
    <t>Таблица 2.5.1</t>
  </si>
  <si>
    <t>График 2.5.1</t>
  </si>
  <si>
    <t xml:space="preserve">Таблица 2.5.2 </t>
  </si>
  <si>
    <t>График 2.6.1</t>
  </si>
  <si>
    <t>График 2.6.2</t>
  </si>
  <si>
    <t>График 2.6.3</t>
  </si>
  <si>
    <t xml:space="preserve">Доходность по депозитам, аренде и продаже жилья </t>
  </si>
  <si>
    <r>
      <t>Вклад составляющих притока и компенсация оттока</t>
    </r>
    <r>
      <rPr>
        <b/>
        <vertAlign val="superscript"/>
        <sz val="10"/>
        <rFont val="Times New Roman"/>
        <family val="1"/>
        <charset val="204"/>
      </rPr>
      <t>1</t>
    </r>
  </si>
  <si>
    <r>
      <t>2</t>
    </r>
    <r>
      <rPr>
        <sz val="10"/>
        <rFont val="Times New Roman"/>
        <family val="1"/>
        <charset val="204"/>
      </rPr>
      <t xml:space="preserve"> Рассчитано относительно 1 полугодия 2006 года</t>
    </r>
  </si>
  <si>
    <t>* Рассчитаны как произведение средней цены на жилье (продажа нового жилья, перепродажа благоустроенного, неблагоустроенного, элитного жилья) и площади жилого фонда частной собственности в городах плюс индивидуальное жилищное строительство за период 2007 г</t>
  </si>
  <si>
    <t>Финансовые рынки</t>
  </si>
  <si>
    <t xml:space="preserve">График 3.1.1 </t>
  </si>
  <si>
    <t>График 3.1.2</t>
  </si>
  <si>
    <t>График 3.1.3</t>
  </si>
  <si>
    <t>График 3.2.1.1</t>
  </si>
  <si>
    <t>Количество и объем сделок, совершаемых институциональными инвесторами</t>
  </si>
  <si>
    <t>График 3.2.1.2</t>
  </si>
  <si>
    <t>Ценные бумаги, допущенные к торгам на KASE</t>
  </si>
  <si>
    <t>График 3.2.1.3</t>
  </si>
  <si>
    <t>Количество АО с действующим выпуском акций</t>
  </si>
  <si>
    <t>График 3.2.1.4</t>
  </si>
  <si>
    <t>Отраслевая структура рынка ценных бумаг по объему совершенных сделок, в %</t>
  </si>
  <si>
    <t>Таблица 3.2.1.1</t>
  </si>
  <si>
    <t>Объемы сделок на KASE с государственными ценными бумагами</t>
  </si>
  <si>
    <t>Показатели состояния рынка ценных бумаг</t>
  </si>
  <si>
    <t>График 3.2.3.1</t>
  </si>
  <si>
    <t>График 3.2.2.1</t>
  </si>
  <si>
    <t>Таблица 3.2.3.1</t>
  </si>
  <si>
    <t xml:space="preserve">Объем ссудного портфеля </t>
  </si>
  <si>
    <t>Стоимость кредитной защиты на банки Казахстана (CDS premium)</t>
  </si>
  <si>
    <t>Цена акций БВУ на международном рынке</t>
  </si>
  <si>
    <t xml:space="preserve">Средневзвешенная доходность банковских акций  </t>
  </si>
  <si>
    <t>Таблица 3.2.3.2</t>
  </si>
  <si>
    <t>Доходность БВУ по облигациям</t>
  </si>
  <si>
    <t>Роль финансового сектора в экономике</t>
  </si>
  <si>
    <t>Объем и количество сделок, проводимых институциональными инвесторами, в %</t>
  </si>
  <si>
    <t>Показатель</t>
  </si>
  <si>
    <t>Единица измерения</t>
  </si>
  <si>
    <t>на 01.01.02</t>
  </si>
  <si>
    <t>на 01.01.03</t>
  </si>
  <si>
    <t>на 01.01.04</t>
  </si>
  <si>
    <t>на 01.01.05</t>
  </si>
  <si>
    <t>на 01.10.05</t>
  </si>
  <si>
    <t>на 01.01.06</t>
  </si>
  <si>
    <t>на 01.10.06</t>
  </si>
  <si>
    <t>на 01.01.07</t>
  </si>
  <si>
    <t>на 01.10.07</t>
  </si>
  <si>
    <t>Количество сделок</t>
  </si>
  <si>
    <t>%</t>
  </si>
  <si>
    <t>Пенсионные фонды</t>
  </si>
  <si>
    <t>Брокеры</t>
  </si>
  <si>
    <t>Объем сделок</t>
  </si>
  <si>
    <t>Источник: KASE</t>
  </si>
  <si>
    <t>Количество выпусков акций</t>
  </si>
  <si>
    <t>Количество акционерных обществ</t>
  </si>
  <si>
    <t>2003-01</t>
  </si>
  <si>
    <t>2004-01</t>
  </si>
  <si>
    <t>2005-01</t>
  </si>
  <si>
    <t>2006-01</t>
  </si>
  <si>
    <t>2007-01</t>
  </si>
  <si>
    <t>2007-10</t>
  </si>
  <si>
    <t>Количество акционерных обществ (АО) с действующим выпуском акций</t>
  </si>
  <si>
    <t>Листинг "В"-кол-во эмитентов</t>
  </si>
  <si>
    <t xml:space="preserve"> 2004-01</t>
  </si>
  <si>
    <t xml:space="preserve"> 2005-01</t>
  </si>
  <si>
    <t>Отрасль</t>
  </si>
  <si>
    <t>тыс. KZT</t>
  </si>
  <si>
    <t>Дискреционный потребительский сектор</t>
  </si>
  <si>
    <t xml:space="preserve">Информационные технологии </t>
  </si>
  <si>
    <t xml:space="preserve">Коммунальный сектор </t>
  </si>
  <si>
    <t>Сырьевой сектор</t>
  </si>
  <si>
    <t>Услуги телекоммуникации</t>
  </si>
  <si>
    <t>Финансы</t>
  </si>
  <si>
    <t>Энергетика</t>
  </si>
  <si>
    <t>Итоги</t>
  </si>
  <si>
    <t>Основной потребительский сектор</t>
  </si>
  <si>
    <t>Основные финансовые показатели** (корпоративный сектор, 2004=100)***</t>
  </si>
  <si>
    <t>2004 г.</t>
  </si>
  <si>
    <t>2005 г.</t>
  </si>
  <si>
    <t>2006 г.</t>
  </si>
  <si>
    <t>2007г-2 кв.</t>
  </si>
  <si>
    <t>ROE</t>
  </si>
  <si>
    <t>ROA</t>
  </si>
  <si>
    <t>Рентабельность продаж</t>
  </si>
  <si>
    <t>Долговое бремя*</t>
  </si>
  <si>
    <t>Левередж*</t>
  </si>
  <si>
    <t>Оборачиваемость активов</t>
  </si>
  <si>
    <t>Оборачиваемость деб. зад-ти</t>
  </si>
  <si>
    <t>Оборачиваемость ТМЗ</t>
  </si>
  <si>
    <t>Основные финансовые показатели (корпоративный сектор, 2004=100)</t>
  </si>
  <si>
    <t>* Положительное изменение означает улучшение показателя, и наоборот</t>
  </si>
  <si>
    <t>Горнодобывающая промышленность</t>
  </si>
  <si>
    <t>Обрабатывающая промышленность</t>
  </si>
  <si>
    <t>Сельское хоз-во</t>
  </si>
  <si>
    <t>Покрытие %-ых платежей</t>
  </si>
  <si>
    <t>Самофинансирование</t>
  </si>
  <si>
    <t>Текущая ликвидность</t>
  </si>
  <si>
    <t>ROА</t>
  </si>
  <si>
    <t>Задолженность перед банками*</t>
  </si>
  <si>
    <t>Мультипликатор*</t>
  </si>
  <si>
    <t>По отраслям</t>
  </si>
  <si>
    <t>Мультипликатор собственного капитала</t>
  </si>
  <si>
    <t>*** Представлено как индекс, где 2004 год =100. Изменение за 2 квартал 2007 года расчитано по отношению к сапоставиммоу периоду прошлого года и наложено на значение индекса в 2006 году. В силу различного охвата респондентов в рамках квартальных и годовых форм отчетности данные на квартальной основе могут отличаться от данных за год.</t>
  </si>
  <si>
    <t>Доля в активах (2 кв.2007)</t>
  </si>
  <si>
    <t>Показатели ROA, ROE и факторы, их определяющие (по отраслям, 2 квартал 2007 года)*</t>
  </si>
  <si>
    <t>* Показатели идентичны, использованным ранее. Дополнительно приводятся:</t>
  </si>
  <si>
    <t>Мультипликатор собственного капитала- отношение общих активов к собственному капиталу.</t>
  </si>
  <si>
    <t>Источник: НБРК, АФН</t>
  </si>
  <si>
    <t>Основные финансовые показатели (малые предприятия, 2004=100)</t>
  </si>
  <si>
    <t>Шкала представлена в логарифмическом виде</t>
  </si>
  <si>
    <t>График 3.1.4</t>
  </si>
  <si>
    <t xml:space="preserve">График 3.2.3.2                       </t>
  </si>
  <si>
    <t>* Индикатор KazPrime отражает среднее значение по ставкам размещения денег на казахстанском рынке межбанковских депозитов на срок 3 месяца. Участниками соглашения о формировании индикатора KazPrime в настоящее время являются АО "Банк ТуранАлем", Дочерний Банк АО "HSBC Банк Казахстан", АО "Ситибанк Казахстан", АО "Казкоммерцбанк", АО "Народный сберегательный банк Казахстана", АО "ДАБ "ABN AMRO Банк Казахстан".</t>
  </si>
  <si>
    <t>** Показатели идентичны, использованным ранее.</t>
  </si>
  <si>
    <t>*** Предприятия с численностью более 50 человек.</t>
  </si>
  <si>
    <t>Основные финансовые показатели** (малые предприятия***, 2004=100)</t>
  </si>
  <si>
    <t>*** Предприятия с численностью менее 50 человек.</t>
  </si>
  <si>
    <t>Основные финансовые показатели** (крупные и средние предприятия***, 2004=100)</t>
  </si>
  <si>
    <t>** Показатели прибыльности:
 ROE – рентабельность капитала, равно отношению дохода до налогообложения к собственному капиталу;
 ROA – рентабельность активов, равно отношению дохода до налогообложения к средним активам;
 Рентабельность подаж – отношение дохода до налогообложения к доходу от реализации готовой продукции;
 Показатели долговой нагрузки: 
 Долговое бремя – отношение обязательств к активам, или доля заемных средств в источниках финансирования активов;
 Левередж – отношение обязательств к собственному капиталу;
    Показатели эффективности:
 Оборачиваемость активов – отношение дохода от реализации готовой продукции к средним активам;
 Оборачиваемрсть дебиторской задолженности - отношение дохода от реализации готовой продукции к средним запасам дебиторской задолженности;
 Оборачиваемость товарно-материальных запасов – отношение себестоимости реализованной продукции к срдним запасам товарно-материальных ценностей.</t>
  </si>
  <si>
    <t>График 4.1.1</t>
  </si>
  <si>
    <t>«Глубина» развития финансовых отношений</t>
  </si>
  <si>
    <t>График 4.1.2</t>
  </si>
  <si>
    <t>Сравнительный анализ изменения уровня развития финансовых отношений в 2005- 2006гг. (в процентах)</t>
  </si>
  <si>
    <t>График 4.2.1</t>
  </si>
  <si>
    <t>Институциональная структура активов финансового сектора (в %)</t>
  </si>
  <si>
    <t>Таблица 4.2.1</t>
  </si>
  <si>
    <t>Институциональная структура финансового сектора  (количество финансовых институтов)</t>
  </si>
  <si>
    <t>Кредиты в сравнении с другими странами*</t>
  </si>
  <si>
    <t xml:space="preserve">*Анализ проведен по данным 20 стран за 2006 год, Казахстан – данные на конец  сентября 2007 года, изменение в годовом выражении. </t>
  </si>
  <si>
    <t>Доступность жилья*</t>
  </si>
  <si>
    <t>*доступность жилья оценивается на базе специального коэффициента, рассчитываемого как отношение стоимости жилья к доходу</t>
  </si>
  <si>
    <t>Банки второго уровня</t>
  </si>
  <si>
    <t>71,3</t>
  </si>
  <si>
    <t>73,1</t>
  </si>
  <si>
    <t>74,1</t>
  </si>
  <si>
    <t>79,4</t>
  </si>
  <si>
    <t>77,9</t>
  </si>
  <si>
    <t>Страховые организации</t>
  </si>
  <si>
    <t>72,8</t>
  </si>
  <si>
    <t>63,3</t>
  </si>
  <si>
    <t>61,8</t>
  </si>
  <si>
    <t>57,5</t>
  </si>
  <si>
    <t>49,6</t>
  </si>
  <si>
    <t>52,5</t>
  </si>
  <si>
    <t>Накопительные пенсионные фонды</t>
  </si>
  <si>
    <t>79,5</t>
  </si>
  <si>
    <t>77,35</t>
  </si>
  <si>
    <t>76,2</t>
  </si>
  <si>
    <t>77,95</t>
  </si>
  <si>
    <t>78,98</t>
  </si>
  <si>
    <t>79,88</t>
  </si>
  <si>
    <t>Концентрация сегментов финансового сектора Казахстана*</t>
  </si>
  <si>
    <t>(по состоянию на 01.10.2007г.)</t>
  </si>
  <si>
    <t>Концентрация сегментов финансового сектора Казахстана</t>
  </si>
  <si>
    <t xml:space="preserve">* Доля активов 5 крупнейших финансовых институтов каждого сегмента в общих активах сегмента </t>
  </si>
  <si>
    <t>01.09.2007</t>
  </si>
  <si>
    <t>Коэффициент волатильности фондирования</t>
  </si>
  <si>
    <t>Отношение ликвидных активов к активам БВУ</t>
  </si>
  <si>
    <t>Доля ликвидных активов* и коэффициент волатильности фондирования</t>
  </si>
  <si>
    <t>наличные деньги и аффинированные драгоценные металлы</t>
  </si>
  <si>
    <t>Коррсчета и вклады в НБРК</t>
  </si>
  <si>
    <t>ГЦБ</t>
  </si>
  <si>
    <t>средства на корр. счетах и вкладах в БВУ и банках-нерезидентах</t>
  </si>
  <si>
    <t>Структура высоколиквидных активов</t>
  </si>
  <si>
    <t>Доля иностранного капитала в уставном капитале банковской системы</t>
  </si>
  <si>
    <t>Доля активов банков с иностранным участием в общих активах банков</t>
  </si>
  <si>
    <t>01.01.2001</t>
  </si>
  <si>
    <t>01.01.2002</t>
  </si>
  <si>
    <t>01.01.2003</t>
  </si>
  <si>
    <t>01.01.2004</t>
  </si>
  <si>
    <t>01.01.2005</t>
  </si>
  <si>
    <t>01.01.2006</t>
  </si>
  <si>
    <t>01.01.2007</t>
  </si>
  <si>
    <t>01.10.2006</t>
  </si>
  <si>
    <t>Займы</t>
  </si>
  <si>
    <t>Сумма сформированных провизий (правая шкала)</t>
  </si>
  <si>
    <t>Стандартные</t>
  </si>
  <si>
    <t>сомнительные 1 категории</t>
  </si>
  <si>
    <t>сомнительные 2 категории</t>
  </si>
  <si>
    <t>сомнительные 3 категории</t>
  </si>
  <si>
    <t>сомнительные 4 категории</t>
  </si>
  <si>
    <t>сомнительные 5 категории</t>
  </si>
  <si>
    <t>Безнадежные</t>
  </si>
  <si>
    <t>Сомнительные</t>
  </si>
  <si>
    <t>Ссудный портфель, млрд. тенге</t>
  </si>
  <si>
    <t>Прирост, в % к предыдщему периоду (правая шкала)</t>
  </si>
  <si>
    <t xml:space="preserve"> 01.01.2005</t>
  </si>
  <si>
    <t>(в процентах, по состоянию на 01.10. 2007 года)</t>
  </si>
  <si>
    <t>(в процентах к итогу)</t>
  </si>
  <si>
    <t>* 2,4 и 5 категории  сомнительных, безнадежные</t>
  </si>
  <si>
    <t>01.04.2007</t>
  </si>
  <si>
    <t>01.07.2007</t>
  </si>
  <si>
    <t>Просроченная задолженность по займам</t>
  </si>
  <si>
    <t>(в процентах)</t>
  </si>
  <si>
    <t>Степень покрытия ссудного портфеля стоимостью обеспечения</t>
  </si>
  <si>
    <t>и сформированными провизиями*</t>
  </si>
  <si>
    <t>Степень покрытия</t>
  </si>
  <si>
    <t>* отношение суммы сформированных провизий и стоимости обеспечения к ссудному портфелю БВУ</t>
  </si>
  <si>
    <t>Классификация по отраслям экономики</t>
  </si>
  <si>
    <t>Итого</t>
  </si>
  <si>
    <t>83,20</t>
  </si>
  <si>
    <t>37,02</t>
  </si>
  <si>
    <t>14,18</t>
  </si>
  <si>
    <t>61,73</t>
  </si>
  <si>
    <t>2,62</t>
  </si>
  <si>
    <t>1,25</t>
  </si>
  <si>
    <t>77,37</t>
  </si>
  <si>
    <t>54,26</t>
  </si>
  <si>
    <t>19,55</t>
  </si>
  <si>
    <t>43,39</t>
  </si>
  <si>
    <t>3,08</t>
  </si>
  <si>
    <t>2,35</t>
  </si>
  <si>
    <t>52,63</t>
  </si>
  <si>
    <t>33,26</t>
  </si>
  <si>
    <t>38,71</t>
  </si>
  <si>
    <t>63,75</t>
  </si>
  <si>
    <t>8,66</t>
  </si>
  <si>
    <t>2,99</t>
  </si>
  <si>
    <t>75,15</t>
  </si>
  <si>
    <t>26,87</t>
  </si>
  <si>
    <t>20,47</t>
  </si>
  <si>
    <t>71,99</t>
  </si>
  <si>
    <t>4,39</t>
  </si>
  <si>
    <t>1,14</t>
  </si>
  <si>
    <t>81,76</t>
  </si>
  <si>
    <t>53,07</t>
  </si>
  <si>
    <t>9,03</t>
  </si>
  <si>
    <t>44,68</t>
  </si>
  <si>
    <t>9,21</t>
  </si>
  <si>
    <t>2,25</t>
  </si>
  <si>
    <t>Связь</t>
  </si>
  <si>
    <t>86,15</t>
  </si>
  <si>
    <t>50,65</t>
  </si>
  <si>
    <t>12,59</t>
  </si>
  <si>
    <t>48,94</t>
  </si>
  <si>
    <t>1,26</t>
  </si>
  <si>
    <t>0,42</t>
  </si>
  <si>
    <t>Прочие</t>
  </si>
  <si>
    <t>86,73</t>
  </si>
  <si>
    <t>45,73</t>
  </si>
  <si>
    <t>11,82</t>
  </si>
  <si>
    <t>53,72</t>
  </si>
  <si>
    <t>1,45</t>
  </si>
  <si>
    <t>0,56</t>
  </si>
  <si>
    <t>В целом по экономике</t>
  </si>
  <si>
    <t>79,44</t>
  </si>
  <si>
    <t>39,12</t>
  </si>
  <si>
    <t>17,18</t>
  </si>
  <si>
    <t>59,62</t>
  </si>
  <si>
    <t>3,37</t>
  </si>
  <si>
    <t>Структура классифицированных займов</t>
  </si>
  <si>
    <t>Отрасли экономики</t>
  </si>
  <si>
    <t>Промышлен-ть</t>
  </si>
  <si>
    <t>Потребительские кредиты физ. лицам, млрд. тенге (левая шкала)</t>
  </si>
  <si>
    <t>Доля в ссудном портфеле БВУ, в % (правая шкала)</t>
  </si>
  <si>
    <t xml:space="preserve">стандартные </t>
  </si>
  <si>
    <t xml:space="preserve">сомнительные </t>
  </si>
  <si>
    <t>безнадежные</t>
  </si>
  <si>
    <t>(на 01.10.2007 года)</t>
  </si>
  <si>
    <t>Доля займов, предоставленных под залог недвижимости в ссудном портфеле банков (в %)</t>
  </si>
  <si>
    <t>Займы не превышающие 70% стоимости залога</t>
  </si>
  <si>
    <t>Прочие займы*</t>
  </si>
  <si>
    <t>* категория прочие жилищные займы  включает займы, превышающие отношение суммы займа к стоимости обеспечения в 70%, включая определенные пруденциальными нормативами условия (страхования и гарантий и т.д.)</t>
  </si>
  <si>
    <t>от 0% до 30%</t>
  </si>
  <si>
    <t>от 30% до 50%</t>
  </si>
  <si>
    <t>свыше 50%</t>
  </si>
  <si>
    <t>Распределение банков по доле займов, где отношение кредита к залогу, не превышает 70% в ссудном портфеле банка*</t>
  </si>
  <si>
    <t>* разбивка количества банков имеющих в портфеле долю таких займов, по определенным интервалам</t>
  </si>
  <si>
    <t>Объемы кредитования в иностранной валюте</t>
  </si>
  <si>
    <t>Доля займов в ин. валюте в ссудном портфеле (левая шкала)</t>
  </si>
  <si>
    <t>Доля займов, выданных резидентам в ин. валюте, в общей сумме займов в ин. валюте (левая шкала)</t>
  </si>
  <si>
    <t>Источник: АФН, НБРК</t>
  </si>
  <si>
    <t>Официальный обменный курс KZT/USD (правая шкала)</t>
  </si>
  <si>
    <t>Виргинские острова (Брит.)</t>
  </si>
  <si>
    <t>Кайман, острова (Брит.)</t>
  </si>
  <si>
    <t>Кипр</t>
  </si>
  <si>
    <t>Соединеное Королевство Великобритании и Северной Ирландии</t>
  </si>
  <si>
    <t>Турция</t>
  </si>
  <si>
    <t>Доля требований к нерезидентам в совокупных активах, в %</t>
  </si>
  <si>
    <t>01.01.2000</t>
  </si>
  <si>
    <t>01.01.2008</t>
  </si>
  <si>
    <t>Доля займов нерезидентам в совокупном ссудном портфеле БВУ</t>
  </si>
  <si>
    <t>Доля займов нерезидентам в общей сумме требований к нерезидентам</t>
  </si>
  <si>
    <t>Обязательства в иностранной валюте* (в %)</t>
  </si>
  <si>
    <t>* Доля обязательств в иностранной валюте к совокупным обязательствам банков</t>
  </si>
  <si>
    <t>Отношение позиции к резервам</t>
  </si>
  <si>
    <t>Отношение позиции к капиталу</t>
  </si>
  <si>
    <t>Наименование статьи</t>
  </si>
  <si>
    <t>А-В</t>
  </si>
  <si>
    <t>Условные обязательства</t>
  </si>
  <si>
    <t>А/(В + Д)</t>
  </si>
  <si>
    <t>A</t>
  </si>
  <si>
    <t>B</t>
  </si>
  <si>
    <t>C</t>
  </si>
  <si>
    <t>Д</t>
  </si>
  <si>
    <t>E</t>
  </si>
  <si>
    <t>До востребования</t>
  </si>
  <si>
    <t>1,23</t>
  </si>
  <si>
    <t>До 30 дней</t>
  </si>
  <si>
    <t>0,72</t>
  </si>
  <si>
    <t>До 3 месяцев</t>
  </si>
  <si>
    <t>0,59</t>
  </si>
  <si>
    <t>До 6 месяцев</t>
  </si>
  <si>
    <t>0,52</t>
  </si>
  <si>
    <t>0,51</t>
  </si>
  <si>
    <t>Свыше 1 года</t>
  </si>
  <si>
    <t>0,61</t>
  </si>
  <si>
    <t>ИТОГО:</t>
  </si>
  <si>
    <t>01.10.2005</t>
  </si>
  <si>
    <t>01.04.2006</t>
  </si>
  <si>
    <t>01.07.2006</t>
  </si>
  <si>
    <t xml:space="preserve">Коэффициент краткосрочной ликвидности </t>
  </si>
  <si>
    <t>Минимальная величина к5</t>
  </si>
  <si>
    <t>Коэффициент текущей ликвидности</t>
  </si>
  <si>
    <t>Минимальная величина к4</t>
  </si>
  <si>
    <t xml:space="preserve"> 01.07.07</t>
  </si>
  <si>
    <t xml:space="preserve"> 01.10.07</t>
  </si>
  <si>
    <t>Распределение банков второго уровня по интервалам* уровня ликвидности</t>
  </si>
  <si>
    <t>менее 15%</t>
  </si>
  <si>
    <t>15-30%</t>
  </si>
  <si>
    <t>31-50%</t>
  </si>
  <si>
    <t>(количество банков второго уровня)</t>
  </si>
  <si>
    <t>* по доле ликвидных активов в активах банков второго уровня, в процентах</t>
  </si>
  <si>
    <t>Источник: НБРК на основе данных АФН</t>
  </si>
  <si>
    <t>и сформированными провизиями</t>
  </si>
  <si>
    <t>Нефункционирующие займы*</t>
  </si>
  <si>
    <t>Справочно:Коэффициент волатильности фондирования рассчитывается как отношение разницы между депозитной базой и ликвидными активами к разнице между совокупными активами и ликвидными активами. Значение коэффициента меньше нуля означает, что депозитная база в большей степени покрыта ликвидными активами, тогда как значение больше нуля говорит о меньшей степени покрытия. В свою очередь, данный показатель зависит от значения знаменателя. К примеру, относительно большее значение знаменателя говорит о существенной доле долгосрочных активов и отражает факт значительного влияния других источников фондирования (включая внешние заимствования).</t>
  </si>
  <si>
    <t xml:space="preserve">Источник: НБРК на основе данных АФН. </t>
  </si>
  <si>
    <t>*В перечень ликвидных активов включены деньги, депозиты до востребования и др. краткосрочные активы, ценные бумаги, имеющиеся в наличии для продажи и объемы операций «обратного РЕПО» с ценными бумагами</t>
  </si>
  <si>
    <t>График 4.2.2</t>
  </si>
  <si>
    <t>Основные инвесторы на рынке корпоративных облигаций РК</t>
  </si>
  <si>
    <t>Банковский сектор</t>
  </si>
  <si>
    <t>Таблица 5.1.1</t>
  </si>
  <si>
    <t>Доля 5-ти крупнейших финансовых институтов (%)</t>
  </si>
  <si>
    <t>График 5.1.1</t>
  </si>
  <si>
    <t>График 5.1.2</t>
  </si>
  <si>
    <t>Иностранное участие в банковской системе Республики Казахстан</t>
  </si>
  <si>
    <t>График 5.2.1</t>
  </si>
  <si>
    <t>График 5.2.2</t>
  </si>
  <si>
    <t>График 5.2.3</t>
  </si>
  <si>
    <t>Доля просроченной задолженности в ссудном портфеле БВУ</t>
  </si>
  <si>
    <t>График 5.2.4</t>
  </si>
  <si>
    <t>Таблица 5.2.1</t>
  </si>
  <si>
    <t xml:space="preserve">Структура классифицированных займов </t>
  </si>
  <si>
    <t>График 5.2.5</t>
  </si>
  <si>
    <t>График 5.2.6</t>
  </si>
  <si>
    <t>Потребительское кредитование физических лиц</t>
  </si>
  <si>
    <t>График 5.2.7</t>
  </si>
  <si>
    <t>График 5.2.8</t>
  </si>
  <si>
    <t xml:space="preserve">Доля займов, предоставленных под залог недвижимости в ссудном портфеле банков (в %) </t>
  </si>
  <si>
    <t>График 5.2.9</t>
  </si>
  <si>
    <t>График 5.2.10</t>
  </si>
  <si>
    <t>Распределение банков по доле займов, где отношение кредита к залогу, не превышает 70% в ссудном портфеле банка</t>
  </si>
  <si>
    <t>График 5.2.11</t>
  </si>
  <si>
    <t xml:space="preserve">Кредитование в иностранной валюте </t>
  </si>
  <si>
    <t>График 5.2.12</t>
  </si>
  <si>
    <t>Займы, выданные нерезидентам по странам (в %) на 1 октября 2007 года</t>
  </si>
  <si>
    <t>График 5.2.13</t>
  </si>
  <si>
    <t>Требования к нерезидентам в совокупных активах (в %)</t>
  </si>
  <si>
    <t>График 5.2.14</t>
  </si>
  <si>
    <t>Показатели кредитования нерезидентов (в %)</t>
  </si>
  <si>
    <t>График 5.3.1</t>
  </si>
  <si>
    <t>График 5.3.2</t>
  </si>
  <si>
    <t xml:space="preserve">Валютная нетто-позиция банков </t>
  </si>
  <si>
    <t>Таблица 5.3.1</t>
  </si>
  <si>
    <t>Активы и обязательства по срокам оставшимся до погашения</t>
  </si>
  <si>
    <t>График 5.4.1</t>
  </si>
  <si>
    <t>Динамика уровня ликвидности банковского сектора</t>
  </si>
  <si>
    <t>График 5.4.2</t>
  </si>
  <si>
    <t>Доля ликвидных активов и коэффициент волатильности фондирования</t>
  </si>
  <si>
    <t>График 5.4.3</t>
  </si>
  <si>
    <t>График 5.4.4</t>
  </si>
  <si>
    <t>График 5.4.5</t>
  </si>
  <si>
    <t>График 5.4.6</t>
  </si>
  <si>
    <t>График 5.4.7</t>
  </si>
  <si>
    <t xml:space="preserve">Таблица 5.4.1 </t>
  </si>
  <si>
    <t>Средний размер срочных вкладов по группе вкладов</t>
  </si>
  <si>
    <t>График 5.4.8</t>
  </si>
  <si>
    <t>Таблица 5.4.2</t>
  </si>
  <si>
    <t>График 5.4.9</t>
  </si>
  <si>
    <t xml:space="preserve">Структура обязательств банков перед нерезидентами на 01.10.2007 </t>
  </si>
  <si>
    <t>Таблица 5.5.1</t>
  </si>
  <si>
    <t>Доходность банковского сектора</t>
  </si>
  <si>
    <t>График 5.5.1</t>
  </si>
  <si>
    <t>Динамика ROA, ROE (в годовом выражении)</t>
  </si>
  <si>
    <t>График 5.5.2</t>
  </si>
  <si>
    <t>СПРЭД доходности</t>
  </si>
  <si>
    <t>График 5.5.3</t>
  </si>
  <si>
    <t>Распределение банков второго уровня по группам доходности на основе показателя ROE</t>
  </si>
  <si>
    <t>Таблица 5.5.3</t>
  </si>
  <si>
    <t>Характеристика совокупного (расчетного) капитала банковской системы</t>
  </si>
  <si>
    <t>Таблица 5.5.4</t>
  </si>
  <si>
    <t>Показатели адекватности собственного капитала</t>
  </si>
  <si>
    <t>Иные финансовые институты</t>
  </si>
  <si>
    <t>Инфраструктура финансового рынка</t>
  </si>
  <si>
    <t>Распределение страховых премий по отраслям страхования</t>
  </si>
  <si>
    <t>Наименование</t>
  </si>
  <si>
    <t>на 01.01.2007</t>
  </si>
  <si>
    <t>на 01.10.2007</t>
  </si>
  <si>
    <t>Общее страхование</t>
  </si>
  <si>
    <t>Страхование жизни</t>
  </si>
  <si>
    <t>Структура поступивших страховых премий</t>
  </si>
  <si>
    <t>Обязательное страхование</t>
  </si>
  <si>
    <t>Добровольное личное страхование</t>
  </si>
  <si>
    <t>Добровольное имущественное страхование</t>
  </si>
  <si>
    <t>(в млн. тенге)</t>
  </si>
  <si>
    <t>Структура страховых выплат</t>
  </si>
  <si>
    <t>Структура страховых премий, переданных на перестрахование</t>
  </si>
  <si>
    <t>Наименование показателя</t>
  </si>
  <si>
    <t>Страховые премии, переданные на перестрахование нерезидентам</t>
  </si>
  <si>
    <t>Страховые премии, переданные на перестрахование резидентам</t>
  </si>
  <si>
    <t>Объем собранных страховых премий и переданных на перестрахование</t>
  </si>
  <si>
    <t>Страховые премии</t>
  </si>
  <si>
    <t>Страховые премии, переданные на перестрахование</t>
  </si>
  <si>
    <t>(в млрд. тенге)</t>
  </si>
  <si>
    <t>Структура страховых премий, переданных на перестрахование по странам</t>
  </si>
  <si>
    <t>Страны</t>
  </si>
  <si>
    <t>Соединенные Штаты Америки</t>
  </si>
  <si>
    <t>Российская Федерация</t>
  </si>
  <si>
    <t xml:space="preserve">Швеция </t>
  </si>
  <si>
    <t>Германия</t>
  </si>
  <si>
    <t>Швейцария</t>
  </si>
  <si>
    <t>Бермудские острова</t>
  </si>
  <si>
    <t>-</t>
  </si>
  <si>
    <t>Другие страны</t>
  </si>
  <si>
    <t>Основные показатели страхового рынка РК</t>
  </si>
  <si>
    <t>Активы</t>
  </si>
  <si>
    <t>Собственный капитал</t>
  </si>
  <si>
    <t>Страховые резервы</t>
  </si>
  <si>
    <t>ВВП, млрд. тенге</t>
  </si>
  <si>
    <t>Страховые премии*</t>
  </si>
  <si>
    <t>* - страховые премии по договорам страхования и перестрахования</t>
  </si>
  <si>
    <t>13315,2**</t>
  </si>
  <si>
    <t>Коэффициент убыточности по страховому рынку</t>
  </si>
  <si>
    <t>Страховые выплаты</t>
  </si>
  <si>
    <t>Коэффициент убыточности</t>
  </si>
  <si>
    <t>Коэффициент убыточности по видам страховой деятельности</t>
  </si>
  <si>
    <t>КУ по обязательному страхованию</t>
  </si>
  <si>
    <t>КУ по добровольному личному страхованию</t>
  </si>
  <si>
    <t>КУ по добровольному имущественному страхованию</t>
  </si>
  <si>
    <t>Рентабельность активов и капитала</t>
  </si>
  <si>
    <t>ROA, %</t>
  </si>
  <si>
    <t>ROE, %</t>
  </si>
  <si>
    <t>Доходы от страховой и инвестиционной деятельности</t>
  </si>
  <si>
    <t>Доходы от страховой деятельности</t>
  </si>
  <si>
    <t>Доходы от инвестиционной деятельности</t>
  </si>
  <si>
    <t>Структура инвестиционного портфеля страховых компаний</t>
  </si>
  <si>
    <t xml:space="preserve">Финансовые инструменты </t>
  </si>
  <si>
    <t>Государственные ценные бумаги РК</t>
  </si>
  <si>
    <t>Вклады в банках второго уровня</t>
  </si>
  <si>
    <t>Негосударственные ценные бумаги эмитентов РК</t>
  </si>
  <si>
    <t>Операции "Обратное РЕПО"</t>
  </si>
  <si>
    <t>(в %)</t>
  </si>
  <si>
    <t>** - прогнозные данные МЭБП на конец 2007 года</t>
  </si>
  <si>
    <t>"Глубина" развития финансовых отношений в Казахстане</t>
  </si>
  <si>
    <t>1993 г.</t>
  </si>
  <si>
    <t>1994 г.</t>
  </si>
  <si>
    <t>01.10.2007*</t>
  </si>
  <si>
    <t>M3/ВВП</t>
  </si>
  <si>
    <t>кредиты банков к ВВП</t>
  </si>
  <si>
    <t xml:space="preserve">депозиты резидентов к  ВВП </t>
  </si>
  <si>
    <t>* данные по ВВП по состоянию на 01.10.2007 приведены к годовому выражению</t>
  </si>
  <si>
    <t>Польша</t>
  </si>
  <si>
    <t>Депозиты к ВВП</t>
  </si>
  <si>
    <t>Кредиты к ВВП</t>
  </si>
  <si>
    <t>М3 к ВВП</t>
  </si>
  <si>
    <t>2005г.</t>
  </si>
  <si>
    <t>2006г.</t>
  </si>
  <si>
    <t>Сравнительный анализ изменения уровня развития финансовых отношений в 2005- 2006гг.</t>
  </si>
  <si>
    <t>Источник: НБРК, МВФ, Национальные источники</t>
  </si>
  <si>
    <t>Профессиональные участники РЦБ</t>
  </si>
  <si>
    <t>Ипотечные компании</t>
  </si>
  <si>
    <t>Небанковские организации</t>
  </si>
  <si>
    <t>По состоянию на 1 октября 2007 года</t>
  </si>
  <si>
    <t>По состоянию на 1 января 2006 года</t>
  </si>
  <si>
    <t>Институциональная структура финансового сектора</t>
  </si>
  <si>
    <t xml:space="preserve"> (количество финансовых институтов)</t>
  </si>
  <si>
    <t>34*</t>
  </si>
  <si>
    <t>Страховые брокеры</t>
  </si>
  <si>
    <t xml:space="preserve">Актуарии </t>
  </si>
  <si>
    <t>Организации, осуществляющие инвестиционное управление пенсионных активов (ООИУПА)</t>
  </si>
  <si>
    <t>Организации, осуществляющие отдельные виды банковских операций</t>
  </si>
  <si>
    <t>Брокеры-дилеры</t>
  </si>
  <si>
    <t>Регистраторы</t>
  </si>
  <si>
    <t>СРО</t>
  </si>
  <si>
    <t>Трансфер-агенты</t>
  </si>
  <si>
    <t>Управляющие инвестиционным портфелем</t>
  </si>
  <si>
    <t>* 26 сентября 2007 года выдана лицензия на осуществление банковской деятельности АО «Мастербанк»</t>
  </si>
  <si>
    <t>Иные инвесторы</t>
  </si>
  <si>
    <t>Облигации, приобретенные страховыми организациями</t>
  </si>
  <si>
    <t>Облигации, приобретенные за счет активов клиентов управляющих инвестиционным портфелем</t>
  </si>
  <si>
    <t>Облигации, приобретенные за счет пенсионных активов</t>
  </si>
  <si>
    <t>Облигации, приобретенные банками второго уровня</t>
  </si>
  <si>
    <t>Облигации, приобретенные иными финансовыми организациями</t>
  </si>
  <si>
    <t>(в процентах, по состоянию на 1 октября 2007 года)</t>
  </si>
  <si>
    <t>Средневзвешенный коэффициент номинального дохода НПФ и накопленный уровень инфляции</t>
  </si>
  <si>
    <t>Средневзвешенный коэффициент номинального дохода за 5 лет</t>
  </si>
  <si>
    <t>Средневзвешенный коэффициент номинального дохода за 3 года</t>
  </si>
  <si>
    <t>Средневзвешенный коэффициент номинального дохода за 1 год</t>
  </si>
  <si>
    <t>Накопленный уровень инфляции за 5 лет</t>
  </si>
  <si>
    <t>Накопленный уровень инфляции за 3 года</t>
  </si>
  <si>
    <t>Накопленный уровень инфляции за 1 год</t>
  </si>
  <si>
    <t>Показатели рентабельности деятельности пенсионных фондов*</t>
  </si>
  <si>
    <t>на 01.04.06</t>
  </si>
  <si>
    <t>на 01.07.06</t>
  </si>
  <si>
    <t>Текущие обязательства</t>
  </si>
  <si>
    <t>Чистый инвестиционный доход</t>
  </si>
  <si>
    <t>Показатели рентабельности деятельности пенсионных фондов</t>
  </si>
  <si>
    <t>*ROE (рентабельность капитала) – отношение чистого дохода (убытка) до налогообложения к среднему собственному капиталу</t>
  </si>
  <si>
    <t>*ROA (рентабельность активов) - отношение чистого дохода (убытка) до налогообложение к средним общим активам</t>
  </si>
  <si>
    <t>Структура портфеля ценных бумаг НПФ на 01.10.2007</t>
  </si>
  <si>
    <t>Гос. ЦБ РК</t>
  </si>
  <si>
    <t>Негос. ЦБ иноостранных эмитентов</t>
  </si>
  <si>
    <t>ЦБ иностранных гос-в</t>
  </si>
  <si>
    <t>Негос. ЦБ организаций РК</t>
  </si>
  <si>
    <t>ЦБ БВУ</t>
  </si>
  <si>
    <t>Аффинированное золото</t>
  </si>
  <si>
    <t>Производные финансовые инструменты</t>
  </si>
  <si>
    <t xml:space="preserve">Степень подверженности накопительных пенсионных фондов валютному риску (в %)* </t>
  </si>
  <si>
    <t>Доля</t>
  </si>
  <si>
    <t>2001-01</t>
  </si>
  <si>
    <t>2002-02</t>
  </si>
  <si>
    <t>2006-10</t>
  </si>
  <si>
    <t>* Доля финансовых инструментов в иностранной валюте в инвестиционном портфеле накопительных пенсионных фондов</t>
  </si>
  <si>
    <t>Структура кредитования небанковскими организациями (в %, на 01.10.2007г., в % к итогу)</t>
  </si>
  <si>
    <t>Займы финансовым организациям</t>
  </si>
  <si>
    <t>Займы прочим юридическим лицам</t>
  </si>
  <si>
    <t>Займы юр лицам</t>
  </si>
  <si>
    <t>Качество ссудного портфеля небанковских организаций (на 1 октября 2007 года, в % к итогу)</t>
  </si>
  <si>
    <t>Стандартные займы</t>
  </si>
  <si>
    <t>Сомнительные займы</t>
  </si>
  <si>
    <t>Безнадежные займы</t>
  </si>
  <si>
    <t>Риски платежеспособности и ликвидности небанковских организаций</t>
  </si>
  <si>
    <t>01.10.2006г.</t>
  </si>
  <si>
    <t>Доля ликвидных активов в общей сумме активов, в %</t>
  </si>
  <si>
    <t>13,67</t>
  </si>
  <si>
    <t>8,13</t>
  </si>
  <si>
    <t>Отношение краткосрочных активов к краткосрочным обязательствам</t>
  </si>
  <si>
    <t>0,39</t>
  </si>
  <si>
    <t>1,89</t>
  </si>
  <si>
    <t>Отношение обязательств к собственному капиталу</t>
  </si>
  <si>
    <t>0,76</t>
  </si>
  <si>
    <t>0,28</t>
  </si>
  <si>
    <t>График 6.1.1.1</t>
  </si>
  <si>
    <t xml:space="preserve">Распределение страховых премий по отраслям страхования </t>
  </si>
  <si>
    <t>График 6.1.1.2</t>
  </si>
  <si>
    <t xml:space="preserve">Структура поступивших страховых премий (в млн. тенге) </t>
  </si>
  <si>
    <t>График 6.1.1.3</t>
  </si>
  <si>
    <t xml:space="preserve">Структура страховых выплат (в млн. тенге) </t>
  </si>
  <si>
    <t>График 6.1.2.1</t>
  </si>
  <si>
    <t>График 6.1.2.2</t>
  </si>
  <si>
    <t>Объем собранных страховых премий и переданных на перестрахование (в млрд. тенге)</t>
  </si>
  <si>
    <t>График 6.1.2.3</t>
  </si>
  <si>
    <t>График 6.1.3.1</t>
  </si>
  <si>
    <t>Основные показатели страхового рынка РК (в млн. тенге)</t>
  </si>
  <si>
    <t xml:space="preserve">График 6.1.3.2 </t>
  </si>
  <si>
    <t>График 6.1.3.3</t>
  </si>
  <si>
    <t>График 6.1.3.4</t>
  </si>
  <si>
    <t>Рентабельность активов и капитала (в %)</t>
  </si>
  <si>
    <t>График 6.1.3.5</t>
  </si>
  <si>
    <t>Доходы от страховой и инвестиционной деятельности (в %)</t>
  </si>
  <si>
    <t>График 6.1.3.6</t>
  </si>
  <si>
    <t>Структура инвестиционного портфеля страховых компаний (в %)</t>
  </si>
  <si>
    <t>График 6.2.1</t>
  </si>
  <si>
    <t>Средневзвешенный коэффициент номинального дохода НПФ и накопленный уровень инфляции, в%</t>
  </si>
  <si>
    <t>График 6.2.2</t>
  </si>
  <si>
    <t>График 6.2.3</t>
  </si>
  <si>
    <t xml:space="preserve">График 6.2.4 </t>
  </si>
  <si>
    <t>Степень подверженности накопительных пенсионных фондов валютному риску (в %)</t>
  </si>
  <si>
    <t>График 6.3.1</t>
  </si>
  <si>
    <t>График 6.3.2</t>
  </si>
  <si>
    <t>Таблица 6.3.1</t>
  </si>
  <si>
    <t>График 7.1.1.1</t>
  </si>
  <si>
    <t>10 мес. 2007*</t>
  </si>
  <si>
    <t>Объем платежей, в млрд. тенге</t>
  </si>
  <si>
    <t>Количество платежей, в тыс.транзакций</t>
  </si>
  <si>
    <t>Прирост объема платежей, в %</t>
  </si>
  <si>
    <t>Прирост количества платежей, в %</t>
  </si>
  <si>
    <t xml:space="preserve">      * Прирост  по сравнению с аналогичным периодом прошлого года.</t>
  </si>
  <si>
    <t>Группы пользователей</t>
  </si>
  <si>
    <t>Прирост за период, в %</t>
  </si>
  <si>
    <t>Доля к общему объему, в %</t>
  </si>
  <si>
    <t>Другие банки, в млрд. тенге</t>
  </si>
  <si>
    <t>Пять крупных банков, 
в млрд.тенге</t>
  </si>
  <si>
    <t>Прочие пользователи,
в млрд. тенге</t>
  </si>
  <si>
    <t>* Прирост по сравнению с аналогичным периодом прошлого года.</t>
  </si>
  <si>
    <t>Динамика объемов платежей в Системе межбанковского клиринга по группам пользователей</t>
  </si>
  <si>
    <t>Доля входящего остатка от оборотов пользователей в среднем за день, в %</t>
  </si>
  <si>
    <t xml:space="preserve">Неисполненные (отозванные) платежи </t>
  </si>
  <si>
    <t>Количество, в ед.</t>
  </si>
  <si>
    <t>Сумма,  в млн. тенге</t>
  </si>
  <si>
    <t>Количество пользователей, у которых наблюдались  факты неисполнения (отзыва) платежей, ед.</t>
  </si>
  <si>
    <t>145,2%
(в 2,5 раз)</t>
  </si>
  <si>
    <t>Количество дней в году, в течение которого наблюдались факты неис-полнения (отзыва) платежей, в ед.</t>
  </si>
  <si>
    <t>Обороты пользователей в среднем за день, в млрд.тенге</t>
  </si>
  <si>
    <t>Средняя сумма чистой позиции пользователей (СЧПП), в млрд. тенге</t>
  </si>
  <si>
    <t>Доля чистой позиции  от оборотов пользователей  в МСПД (в среднем за период), в %</t>
  </si>
  <si>
    <t>Аннулированные платежи в системе</t>
  </si>
  <si>
    <t>Сумма, в млн. тенге</t>
  </si>
  <si>
    <t>Инфляция в СНГ и Восточной Европе* в 2007 году</t>
  </si>
  <si>
    <t>*Группы стран сформированы по следующей выборке: СНГ- Россия, Украина, Таджикистан, Грузия, Молдова, Казахстан; Восточная Европа – Словения, Венгрия, Польша, Чехия, Латвия.</t>
  </si>
  <si>
    <t>Индекс реального эффективного обменного курса*</t>
  </si>
  <si>
    <t>*По английскому фунт стерлингу использован номинальный эффективный обменный курс</t>
  </si>
  <si>
    <t>Количество пользователей, у которых наблюдались  факты аннулирования платежей, в ед.</t>
  </si>
  <si>
    <t>Количество пользователей, в ед.</t>
  </si>
  <si>
    <t>Прирост, в %</t>
  </si>
  <si>
    <t xml:space="preserve">Средняя сумма 1 платежа, в млн.тенге </t>
  </si>
  <si>
    <t>Обороты пользователей в среднем 
за день,  в млрд. тенге</t>
  </si>
  <si>
    <t>Количество дней в году, в течение ко-торого наблюдались факты аннулиро-вания платежей, в ед.</t>
  </si>
  <si>
    <t>График 7.1.1.2</t>
  </si>
  <si>
    <t>Таблица 7.1.1.3</t>
  </si>
  <si>
    <t>Таблица 7.1.1.1</t>
  </si>
  <si>
    <t>График 7.1.1.3</t>
  </si>
  <si>
    <t>Таблица 7.1.1.2</t>
  </si>
  <si>
    <r>
      <t xml:space="preserve">Входящий остаток пользователей </t>
    </r>
    <r>
      <rPr>
        <b/>
        <vertAlign val="superscript"/>
        <sz val="10"/>
        <rFont val="Times New Roman"/>
        <family val="1"/>
        <charset val="204"/>
      </rPr>
      <t>1</t>
    </r>
    <r>
      <rPr>
        <b/>
        <sz val="10"/>
        <rFont val="Times New Roman"/>
        <family val="1"/>
        <charset val="204"/>
      </rPr>
      <t xml:space="preserve"> 
в среднем за период, в млрд. тенге</t>
    </r>
  </si>
  <si>
    <r>
      <t>Коэффициент ликвидности денег</t>
    </r>
    <r>
      <rPr>
        <b/>
        <vertAlign val="superscript"/>
        <sz val="10"/>
        <rFont val="Times New Roman"/>
        <family val="1"/>
        <charset val="204"/>
      </rPr>
      <t>2</t>
    </r>
    <r>
      <rPr>
        <b/>
        <sz val="10"/>
        <rFont val="Times New Roman"/>
        <family val="1"/>
        <charset val="204"/>
      </rPr>
      <t xml:space="preserve"> в среднем за период</t>
    </r>
  </si>
  <si>
    <r>
      <t>Коэффициент оборачиваемости денег</t>
    </r>
    <r>
      <rPr>
        <b/>
        <vertAlign val="superscript"/>
        <sz val="10"/>
        <rFont val="Times New Roman"/>
        <family val="1"/>
        <charset val="204"/>
      </rPr>
      <t>3</t>
    </r>
    <r>
      <rPr>
        <b/>
        <sz val="10"/>
        <rFont val="Times New Roman"/>
        <family val="1"/>
        <charset val="204"/>
      </rPr>
      <t xml:space="preserve"> в среднем за период</t>
    </r>
  </si>
  <si>
    <r>
      <t>1</t>
    </r>
    <r>
      <rPr>
        <sz val="8"/>
        <rFont val="Times New Roman"/>
        <family val="1"/>
        <charset val="204"/>
      </rPr>
      <t>Входящий остаток пользователя - сумма денег, переведенная пользователем с корреспондентского счета на позицию в системе.</t>
    </r>
  </si>
  <si>
    <r>
      <t>2</t>
    </r>
    <r>
      <rPr>
        <sz val="8"/>
        <rFont val="Times New Roman"/>
        <family val="1"/>
        <charset val="204"/>
      </rPr>
      <t xml:space="preserve"> Коэффициент ликвидности денег равен отношению ликвидности системы (входящие остатки всех пользователей) к сумме дебетового оборота в МСПД и неисполненных (отозванных) платежей в МСПД                                                                       </t>
    </r>
  </si>
  <si>
    <r>
      <t>3</t>
    </r>
    <r>
      <rPr>
        <sz val="8"/>
        <rFont val="Times New Roman"/>
        <family val="1"/>
        <charset val="204"/>
      </rPr>
      <t xml:space="preserve">  Коэффициент оборачиваемости денег равен отношению дебетового оборота в МСПД в ликвидности системы.</t>
    </r>
  </si>
  <si>
    <t>Таблица 7.1.1.4</t>
  </si>
  <si>
    <t>Внешние факторы, определяющие финансовую стабильность</t>
  </si>
  <si>
    <t>Макроэкономическая среда и экономические условия в Казахстане</t>
  </si>
  <si>
    <r>
      <t>1</t>
    </r>
    <r>
      <rPr>
        <sz val="10"/>
        <rFont val="Times New Roman"/>
        <family val="1"/>
        <charset val="204"/>
      </rPr>
      <t>Притоки и оттоки рассчитаны как сумма всех кредитовых и дебетовых записей платежного баланса соответственно. Показатели показывают в части притока – вклад каждой компоненты в общий прирост притока капитала, в части оттока - на сколько изменение компоненты компенсировало изменение динамики притока. Увеличение по статье «резервные активы» означает более существенное накопление золотовалютных активов и наоборот.  Сумма оттока и резервных активов дает общее изменение динамики притока.</t>
    </r>
  </si>
  <si>
    <t>** Показатели идентичны, использованным ранее. Дополнительно приводятся:
  Покрытие %-ных платежей – показатель прибыльности, рассчитанный как отношение дохода до вычета налогов и процентов к  расходам по выплате вознаграждения
  Текущая ликвидность – отношение текущих активов к текущим обязательствам</t>
  </si>
  <si>
    <t>* CDS (Credit Default Swap ) представляет собой контракт, в соответствии с которым продавец кредитной защиты в случае наступления определенного кредитного события обязуется выкупить у контрагента (покупателя CDS) облигации конкретного эмитента по их номинальной стоимости. Взамен, покупатель CDS выплачивает продавцу премию на регулярной основе. Размер премии зависит от уровня кредитного риска хеджируемого эмитента</t>
  </si>
  <si>
    <t xml:space="preserve">Отраслевая структура оборота официального списка акций KASE </t>
  </si>
  <si>
    <t>Отраслевая структура оборота официального списка облигаций KASE</t>
  </si>
  <si>
    <t xml:space="preserve">(млн. тенге) </t>
  </si>
  <si>
    <t>01.01.2003г.</t>
  </si>
  <si>
    <t>01.01.2004г.</t>
  </si>
  <si>
    <t>01.01.2005г.</t>
  </si>
  <si>
    <t>01.01.2006г</t>
  </si>
  <si>
    <t>01.01.2007г.</t>
  </si>
  <si>
    <t>01.10.2007г.</t>
  </si>
  <si>
    <t>Объем сделок, в том числе:</t>
  </si>
  <si>
    <t>5 956 126</t>
  </si>
  <si>
    <t>первичные размещения</t>
  </si>
  <si>
    <t>сделки "репо"</t>
  </si>
  <si>
    <t>5 626 627</t>
  </si>
  <si>
    <t>Капитализация KASE к ВВП</t>
  </si>
  <si>
    <t>ВВП (год)</t>
  </si>
  <si>
    <t>Общая капитализация KASE</t>
  </si>
  <si>
    <t>2007-1кв.</t>
  </si>
  <si>
    <t>2007-2кв.</t>
  </si>
  <si>
    <t>2007-3кв.</t>
  </si>
  <si>
    <t>2006-4кв.</t>
  </si>
  <si>
    <t>2006-3кв.</t>
  </si>
  <si>
    <t>2006-2кв.</t>
  </si>
  <si>
    <t>2006-1кв.</t>
  </si>
  <si>
    <t>Средневзвешенная доходность корпоративных облигаций (официальный список, категория "В")</t>
  </si>
  <si>
    <t>Средневзвешенная доходность корпоративных облигаций (официальный список, категория "А")</t>
  </si>
  <si>
    <t>Date</t>
  </si>
  <si>
    <t>Эмитент</t>
  </si>
  <si>
    <t>01.05.07г.</t>
  </si>
  <si>
    <t>08.08.07г.</t>
  </si>
  <si>
    <t>08.11.07г.</t>
  </si>
  <si>
    <t>Банк Каспийский</t>
  </si>
  <si>
    <t>500 б.п.</t>
  </si>
  <si>
    <t>850 б.п.</t>
  </si>
  <si>
    <t>795 б.п.</t>
  </si>
  <si>
    <t>АТФ Банк</t>
  </si>
  <si>
    <t>150 б.п.</t>
  </si>
  <si>
    <t>250 б.п.</t>
  </si>
  <si>
    <t>346 б.п.</t>
  </si>
  <si>
    <t>Банк Центр Кредит</t>
  </si>
  <si>
    <t>300 б.п.</t>
  </si>
  <si>
    <t>775 б.п.</t>
  </si>
  <si>
    <t>Нурбанк</t>
  </si>
  <si>
    <t>550 б.п.</t>
  </si>
  <si>
    <t>800 б.п.</t>
  </si>
  <si>
    <t>875 б.п.</t>
  </si>
  <si>
    <t>Темир Банк</t>
  </si>
  <si>
    <t>750 б.п.</t>
  </si>
  <si>
    <t>950 б.п.</t>
  </si>
  <si>
    <t>Альянс Банк</t>
  </si>
  <si>
    <t>450 б.п.</t>
  </si>
  <si>
    <t>1050 б.п.</t>
  </si>
  <si>
    <t>Банк ТуранАлем</t>
  </si>
  <si>
    <t>270 б.п.</t>
  </si>
  <si>
    <t>600 б.п.</t>
  </si>
  <si>
    <t>717 б.п.</t>
  </si>
  <si>
    <t>220 б.п.</t>
  </si>
  <si>
    <t>642 б.п.</t>
  </si>
  <si>
    <t>Средневзвешенная доходность банковских акций</t>
  </si>
  <si>
    <t>на 01.02.07</t>
  </si>
  <si>
    <t>на 01.03.07</t>
  </si>
  <si>
    <t>на 01.04.07</t>
  </si>
  <si>
    <t>на 01.05.07</t>
  </si>
  <si>
    <t>на 01.06.07</t>
  </si>
  <si>
    <t>на 01.07.07</t>
  </si>
  <si>
    <t>на 01.08.07</t>
  </si>
  <si>
    <t>на 01.09.07</t>
  </si>
  <si>
    <t>Px Last</t>
  </si>
  <si>
    <t>03.09.2007</t>
  </si>
  <si>
    <t>01.10.2007</t>
  </si>
  <si>
    <t>02.10.2007</t>
  </si>
  <si>
    <t>03.10.2007</t>
  </si>
  <si>
    <t>04.10.2007</t>
  </si>
  <si>
    <t>05.10.2007</t>
  </si>
  <si>
    <t>09.10.2007</t>
  </si>
  <si>
    <t>10.10.2007</t>
  </si>
  <si>
    <t>11.10.2007</t>
  </si>
  <si>
    <t>12.10.2007</t>
  </si>
  <si>
    <t>15.10.2007</t>
  </si>
  <si>
    <t>16.10.2007</t>
  </si>
  <si>
    <t>17.10.2007</t>
  </si>
  <si>
    <t>18.10.2007</t>
  </si>
  <si>
    <t>19.10.2007</t>
  </si>
  <si>
    <t>22.10.2007</t>
  </si>
  <si>
    <t>23.10.2007</t>
  </si>
  <si>
    <t>24.10.2007</t>
  </si>
  <si>
    <t>29.10.2007</t>
  </si>
  <si>
    <t>30.10.2007</t>
  </si>
  <si>
    <t>31.10.2007</t>
  </si>
  <si>
    <t>01.11.2007</t>
  </si>
  <si>
    <t>02.11.2007</t>
  </si>
  <si>
    <t>05.11.2007</t>
  </si>
  <si>
    <t>06.11.2007</t>
  </si>
  <si>
    <t>07.11.2007</t>
  </si>
  <si>
    <t>08.11.2007</t>
  </si>
  <si>
    <t>Цена акций Казкоммерцбанка</t>
  </si>
  <si>
    <t>Цена акций Альянс-банка</t>
  </si>
  <si>
    <t>Цена акций Банка Центркредит</t>
  </si>
  <si>
    <t>Количество ценных бумаг и эмитентов, допущенных к торгам на KASE</t>
  </si>
  <si>
    <t>Источник: АФН</t>
  </si>
  <si>
    <t>KAZPRIME Index</t>
  </si>
  <si>
    <t>Индекс уверенности*</t>
  </si>
  <si>
    <t>* Индекс уверенности – отношение средней доходности корпоративных облигаций с высоким рейтингом к средней доходности корпоративных облигаций с низким рейтингом. Устойчивый рост индекса означает возрастание уверенности в сильном рынке и наоборот.</t>
  </si>
  <si>
    <t>(млн. тг.)</t>
  </si>
  <si>
    <t>Стоимость кредитной защиты на банки Казахстана (CDS premium*)</t>
  </si>
  <si>
    <t>Концентрация сегментов финансового сектора Казахстана (на 01.10.2007г.)</t>
  </si>
  <si>
    <t>Динамика качества ссудного портфеля</t>
  </si>
  <si>
    <t>Качество ссудного портфеля</t>
  </si>
  <si>
    <t>Ссудный портфель и сформированные провизии</t>
  </si>
  <si>
    <t>Степень покрытия ссудного портфеля стоимостью обеспечения и сформированными провизиями</t>
  </si>
  <si>
    <t>Отношение объема сформированных провизий к ссудному портфелю в разрезе отраслей экономики</t>
  </si>
  <si>
    <t>Качество кредитов, выданных физическим лицам на потребительские цели (%)</t>
  </si>
  <si>
    <t>Структура ипотечных жилищных займов по отношению к стоимости залога</t>
  </si>
  <si>
    <t>График 5.2.15</t>
  </si>
  <si>
    <t>График 5.2.16</t>
  </si>
  <si>
    <t xml:space="preserve">Структура высоколиквидных активов </t>
  </si>
  <si>
    <t>Распределение банков второго уровня по интервалам уровня ликвидности</t>
  </si>
  <si>
    <t>Структура депозитной базы банков второго уровня</t>
  </si>
  <si>
    <t>Структура депозитов физических лиц по виду вклада</t>
  </si>
  <si>
    <t>Структура срочных вкладов физических лиц по размеру вклада</t>
  </si>
  <si>
    <t xml:space="preserve">Динамика развития межбанковских отношений </t>
  </si>
  <si>
    <t xml:space="preserve">Реальный ВВП в отдельных странах и регионах (годовое % изменение) </t>
  </si>
  <si>
    <t>Индекс реального эффективного обменного курса (2002=100)</t>
  </si>
  <si>
    <t xml:space="preserve">Доходность по 10-летним казначейским облигациям (%) </t>
  </si>
  <si>
    <t>Обязательства в иностранной валюте (в %)</t>
  </si>
  <si>
    <t>Обязательства перед нерезидентами в совокупных обязательствах банков (в %)</t>
  </si>
  <si>
    <t>Цена акций на международном рынке</t>
  </si>
  <si>
    <t>% годовых</t>
  </si>
  <si>
    <t>Доходность на 01.01.2007</t>
  </si>
  <si>
    <t>Доходность на 08.11.07</t>
  </si>
  <si>
    <t>KKB 8.5% 04/2013</t>
  </si>
  <si>
    <t>BTAS 8% 03/2014</t>
  </si>
  <si>
    <t>CenterCredit 8% 02/2008</t>
  </si>
  <si>
    <t>Alliance 9% 06/2008</t>
  </si>
  <si>
    <t>Halyk 8.125% 10/2009</t>
  </si>
  <si>
    <r>
      <t>Листинг "А"-</t>
    </r>
    <r>
      <rPr>
        <b/>
        <i/>
        <sz val="10"/>
        <rFont val="Times New Roman"/>
        <family val="1"/>
        <charset val="204"/>
      </rPr>
      <t>кол-во выпусков</t>
    </r>
  </si>
  <si>
    <r>
      <t>Листинг "А"-</t>
    </r>
    <r>
      <rPr>
        <b/>
        <i/>
        <sz val="10"/>
        <rFont val="Times New Roman"/>
        <family val="1"/>
        <charset val="204"/>
      </rPr>
      <t>кол-во эмитентов</t>
    </r>
  </si>
  <si>
    <r>
      <t>Листинг "В"-</t>
    </r>
    <r>
      <rPr>
        <b/>
        <i/>
        <sz val="10"/>
        <rFont val="Times New Roman"/>
        <family val="1"/>
        <charset val="204"/>
      </rPr>
      <t>кол-во выпусков</t>
    </r>
  </si>
  <si>
    <t>Индия</t>
  </si>
  <si>
    <t>Весь мир</t>
  </si>
  <si>
    <t>Развиваюшиеся страны</t>
  </si>
  <si>
    <t>Сингапур</t>
  </si>
  <si>
    <t>Тайвань</t>
  </si>
  <si>
    <t>ед. изм.</t>
  </si>
  <si>
    <t>долл. за баррель</t>
  </si>
  <si>
    <t>долларов США за м3 газа</t>
  </si>
  <si>
    <t>Период</t>
  </si>
  <si>
    <t>Развитые страны</t>
  </si>
  <si>
    <t>Развивающиеся страны</t>
  </si>
  <si>
    <t>Еврозона</t>
  </si>
  <si>
    <t xml:space="preserve">США </t>
  </si>
  <si>
    <t>Япония</t>
  </si>
  <si>
    <t>Китай</t>
  </si>
  <si>
    <t>Россия</t>
  </si>
  <si>
    <t>Источник:МВФ</t>
  </si>
  <si>
    <t>США</t>
  </si>
  <si>
    <t>Евросоюз</t>
  </si>
  <si>
    <t>% от ВВП</t>
  </si>
  <si>
    <t>Доллар США</t>
  </si>
  <si>
    <t>Евро</t>
  </si>
  <si>
    <t>Английский фунт стерлинг</t>
  </si>
  <si>
    <t>Японская йена</t>
  </si>
  <si>
    <t>Российский рубль</t>
  </si>
  <si>
    <t>Дата</t>
  </si>
  <si>
    <t>EMBI+ Украина спрэд</t>
  </si>
  <si>
    <t>EMBI+ Россия спрэд</t>
  </si>
  <si>
    <t>EMBI+ спрэд</t>
  </si>
  <si>
    <t>EMBI+ Азия спрэд</t>
  </si>
  <si>
    <t>Текущий счет ряда стран и регионов (% от ВВП)</t>
  </si>
  <si>
    <t>Цены на нефть и газ</t>
  </si>
  <si>
    <t xml:space="preserve">Цены на металлы и пшеницу </t>
  </si>
  <si>
    <t>Базовые процентные ставки ведущих стран мира</t>
  </si>
  <si>
    <t>Межбанковские процентные ставки</t>
  </si>
  <si>
    <r>
      <t>Спрэды кредитно-дефолтных своп контрактов Казахстана и казахстанских банков в 2007г</t>
    </r>
    <r>
      <rPr>
        <sz val="12"/>
        <rFont val="Times New Roman"/>
        <family val="1"/>
        <charset val="204"/>
      </rPr>
      <t>.</t>
    </r>
  </si>
  <si>
    <t>Межбанковские процентные ставки, (%)</t>
  </si>
  <si>
    <t>Глобальные фондовые индексы</t>
  </si>
  <si>
    <t>Источник: МВФ, центральные банки</t>
  </si>
  <si>
    <t>EMBI+ Европа спрэд</t>
  </si>
  <si>
    <t>03.01.2005</t>
  </si>
  <si>
    <t>04.01.2005</t>
  </si>
  <si>
    <t>05.01.2005</t>
  </si>
  <si>
    <t>06.01.2005</t>
  </si>
  <si>
    <t>07.01.2005</t>
  </si>
  <si>
    <t>10.01.2005</t>
  </si>
  <si>
    <t>11.01.2005</t>
  </si>
  <si>
    <t>12.01.2005</t>
  </si>
  <si>
    <t>13.01.2005</t>
  </si>
  <si>
    <t>14.01.2005</t>
  </si>
  <si>
    <t>18.01.2005</t>
  </si>
  <si>
    <t>19.01.2005</t>
  </si>
  <si>
    <t>20.01.2005</t>
  </si>
  <si>
    <t>21.01.2005</t>
  </si>
  <si>
    <t>24.01.2005</t>
  </si>
  <si>
    <t>25.01.2005</t>
  </si>
  <si>
    <t>26.01.2005</t>
  </si>
  <si>
    <t>27.01.2005</t>
  </si>
  <si>
    <t>28.01.2005</t>
  </si>
  <si>
    <t>31.01.2005</t>
  </si>
  <si>
    <t>01.02.2005</t>
  </si>
  <si>
    <t>02.02.2005</t>
  </si>
  <si>
    <t>03.02.2005</t>
  </si>
  <si>
    <t>04.02.2005</t>
  </si>
  <si>
    <t>07.02.2005</t>
  </si>
  <si>
    <t>08.02.2005</t>
  </si>
  <si>
    <t>09.02.2005</t>
  </si>
  <si>
    <t>10.02.2005</t>
  </si>
  <si>
    <t>11.02.2005</t>
  </si>
  <si>
    <t>14.02.2005</t>
  </si>
  <si>
    <t>15.02.2005</t>
  </si>
  <si>
    <t>16.02.2005</t>
  </si>
  <si>
    <t>17.02.2005</t>
  </si>
  <si>
    <t>18.02.2005</t>
  </si>
  <si>
    <t>22.02.2005</t>
  </si>
  <si>
    <t>23.02.2005</t>
  </si>
  <si>
    <t>24.02.2005</t>
  </si>
  <si>
    <t>25.02.2005</t>
  </si>
  <si>
    <t>28.02.2005</t>
  </si>
  <si>
    <t>01.03.2005</t>
  </si>
  <si>
    <t>02.03.2005</t>
  </si>
  <si>
    <t>03.03.2005</t>
  </si>
  <si>
    <t>04.03.2005</t>
  </si>
  <si>
    <t>07.03.2005</t>
  </si>
  <si>
    <t>08.03.2005</t>
  </si>
  <si>
    <t>09.03.2005</t>
  </si>
  <si>
    <t>10.03.2005</t>
  </si>
  <si>
    <t>11.03.2005</t>
  </si>
  <si>
    <t>14.03.2005</t>
  </si>
  <si>
    <t>15.03.2005</t>
  </si>
  <si>
    <t>16.03.2005</t>
  </si>
  <si>
    <t>17.03.2005</t>
  </si>
  <si>
    <t>18.03.2005</t>
  </si>
  <si>
    <t>21.03.2005</t>
  </si>
  <si>
    <t>22.03.2005</t>
  </si>
  <si>
    <t>23.03.2005</t>
  </si>
  <si>
    <t>24.03.2005</t>
  </si>
  <si>
    <t>28.03.2005</t>
  </si>
  <si>
    <t>29.03.2005</t>
  </si>
  <si>
    <t>30.03.2005</t>
  </si>
  <si>
    <t>31.03.2005</t>
  </si>
  <si>
    <t>01.04.2005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</si>
</sst>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8" formatCode="#,##0.00&quot;р.&quot;;[Red]\-#,##0.00&quot;р.&quot;"/>
    <numFmt numFmtId="165" formatCode="_-* #,##0.00_р_._-;\-* #,##0.00_р_._-;_-* &quot;-&quot;??_р_._-;_-@_-"/>
    <numFmt numFmtId="172" formatCode="[$-419]dd\ mmm\ yy;@"/>
    <numFmt numFmtId="173" formatCode="0.000"/>
    <numFmt numFmtId="174" formatCode="0.0"/>
    <numFmt numFmtId="175" formatCode="0.0%"/>
    <numFmt numFmtId="176" formatCode="0.0000"/>
    <numFmt numFmtId="177" formatCode="#,##0.0"/>
    <numFmt numFmtId="178" formatCode="#,##0_);[Blue]\(\-\)\ #,##0_)"/>
    <numFmt numFmtId="179" formatCode="#,##0.0_);[Blue]\(\-\)\ #,##0.0_)"/>
    <numFmt numFmtId="180" formatCode="_(* #,##0.0_);_(* \(#,##0.0\);_(* &quot;-&quot;??_);_(@_)"/>
    <numFmt numFmtId="190" formatCode="_-* #,##0.0_р_._-;\-* #,##0.0_р_._-;_-* &quot;-&quot;??_р_._-;_-@_-"/>
    <numFmt numFmtId="195" formatCode="d/mm"/>
    <numFmt numFmtId="196" formatCode="_(* #,##0.00_);_(* \(#,##0.00\);_(* &quot;-&quot;??_);_(@_)"/>
  </numFmts>
  <fonts count="64"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 Cyr"/>
      <charset val="204"/>
    </font>
    <font>
      <sz val="11"/>
      <name val="ＭＳ Ｐゴシック"/>
      <family val="3"/>
      <charset val="128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vertAlign val="superscript"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u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6"/>
      <name val="Times New Roman"/>
      <family val="1"/>
      <charset val="204"/>
    </font>
    <font>
      <sz val="8"/>
      <name val="Arial"/>
    </font>
    <font>
      <b/>
      <sz val="10"/>
      <name val="Times New Roman"/>
      <family val="1"/>
    </font>
    <font>
      <sz val="10"/>
      <name val="Arial"/>
      <charset val="204"/>
    </font>
    <font>
      <b/>
      <sz val="10"/>
      <color indexed="1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  <font>
      <sz val="10"/>
      <name val="Times New Roman"/>
      <charset val="204"/>
    </font>
    <font>
      <sz val="8"/>
      <name val="Times New Roman"/>
      <charset val="204"/>
    </font>
    <font>
      <b/>
      <u/>
      <sz val="10"/>
      <color indexed="8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6"/>
      <name val="Angsana New"/>
    </font>
    <font>
      <sz val="10"/>
      <name val="Arial"/>
      <charset val="238"/>
    </font>
    <font>
      <sz val="10"/>
      <name val="Arial CE"/>
      <charset val="238"/>
    </font>
    <font>
      <sz val="10"/>
      <name val="Courier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3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196" fontId="60" fillId="0" borderId="0" applyFont="0" applyFill="0" applyBorder="0" applyAlignment="0" applyProtection="0"/>
    <xf numFmtId="195" fontId="58" fillId="0" borderId="0"/>
    <xf numFmtId="0" fontId="61" fillId="0" borderId="0"/>
    <xf numFmtId="0" fontId="12" fillId="0" borderId="0"/>
    <xf numFmtId="0" fontId="62" fillId="0" borderId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7" fillId="7" borderId="1" applyNumberFormat="0" applyAlignment="0" applyProtection="0"/>
    <xf numFmtId="178" fontId="2" fillId="0" borderId="2" applyBorder="0">
      <protection hidden="1"/>
    </xf>
    <xf numFmtId="0" fontId="28" fillId="20" borderId="3" applyNumberFormat="0" applyAlignment="0" applyProtection="0"/>
    <xf numFmtId="0" fontId="29" fillId="20" borderId="1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21" borderId="8" applyNumberFormat="0" applyAlignment="0" applyProtection="0"/>
    <xf numFmtId="0" fontId="35" fillId="0" borderId="0" applyNumberFormat="0" applyFill="0" applyBorder="0" applyAlignment="0" applyProtection="0"/>
    <xf numFmtId="0" fontId="36" fillId="22" borderId="0" applyNumberFormat="0" applyBorder="0" applyAlignment="0" applyProtection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59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37" fillId="3" borderId="0" applyNumberFormat="0" applyBorder="0" applyAlignment="0" applyProtection="0"/>
    <xf numFmtId="0" fontId="38" fillId="0" borderId="0" applyNumberFormat="0" applyFill="0" applyBorder="0" applyAlignment="0" applyProtection="0"/>
    <xf numFmtId="0" fontId="1" fillId="23" borderId="9" applyNumberFormat="0" applyFont="0" applyAlignment="0" applyProtection="0"/>
    <xf numFmtId="9" fontId="1" fillId="0" borderId="0" applyFont="0" applyFill="0" applyBorder="0" applyAlignment="0" applyProtection="0"/>
    <xf numFmtId="0" fontId="39" fillId="0" borderId="10" applyNumberFormat="0" applyFill="0" applyAlignment="0" applyProtection="0"/>
    <xf numFmtId="14" fontId="63" fillId="0" borderId="0" applyProtection="0">
      <alignment vertical="center"/>
    </xf>
    <xf numFmtId="0" fontId="40" fillId="0" borderId="0" applyNumberFormat="0" applyFill="0" applyBorder="0" applyAlignment="0" applyProtection="0"/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1" fillId="4" borderId="0" applyNumberFormat="0" applyBorder="0" applyAlignment="0" applyProtection="0"/>
    <xf numFmtId="0" fontId="6" fillId="0" borderId="0"/>
  </cellStyleXfs>
  <cellXfs count="1105">
    <xf numFmtId="0" fontId="0" fillId="0" borderId="0" xfId="0"/>
    <xf numFmtId="0" fontId="2" fillId="0" borderId="0" xfId="0" applyFont="1"/>
    <xf numFmtId="0" fontId="2" fillId="0" borderId="0" xfId="0" applyFont="1" applyFill="1"/>
    <xf numFmtId="2" fontId="2" fillId="0" borderId="2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2" fontId="0" fillId="0" borderId="0" xfId="0" applyNumberForma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/>
    <xf numFmtId="1" fontId="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top"/>
    </xf>
    <xf numFmtId="0" fontId="2" fillId="0" borderId="2" xfId="0" applyFont="1" applyFill="1" applyBorder="1"/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right" vertical="top"/>
    </xf>
    <xf numFmtId="174" fontId="2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9" fontId="2" fillId="0" borderId="0" xfId="64" applyFont="1"/>
    <xf numFmtId="0" fontId="0" fillId="0" borderId="0" xfId="0" applyFill="1" applyBorder="1" applyAlignment="1"/>
    <xf numFmtId="14" fontId="0" fillId="0" borderId="0" xfId="0" applyNumberFormat="1"/>
    <xf numFmtId="0" fontId="3" fillId="0" borderId="0" xfId="0" applyFont="1"/>
    <xf numFmtId="0" fontId="0" fillId="0" borderId="0" xfId="0" applyBorder="1"/>
    <xf numFmtId="173" fontId="0" fillId="0" borderId="0" xfId="0" applyNumberFormat="1" applyBorder="1"/>
    <xf numFmtId="2" fontId="4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14" fontId="2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5" fillId="0" borderId="0" xfId="0" applyFont="1"/>
    <xf numFmtId="2" fontId="15" fillId="0" borderId="0" xfId="0" applyNumberFormat="1" applyFont="1"/>
    <xf numFmtId="175" fontId="2" fillId="0" borderId="0" xfId="64" applyNumberFormat="1" applyFont="1"/>
    <xf numFmtId="9" fontId="0" fillId="0" borderId="0" xfId="64" applyFont="1"/>
    <xf numFmtId="0" fontId="13" fillId="0" borderId="0" xfId="0" applyFont="1" applyFill="1" applyBorder="1" applyAlignment="1">
      <alignment horizontal="centerContinuous"/>
    </xf>
    <xf numFmtId="2" fontId="0" fillId="0" borderId="0" xfId="0" applyNumberFormat="1" applyFill="1"/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76" fontId="1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/>
    <xf numFmtId="0" fontId="15" fillId="0" borderId="0" xfId="0" applyFont="1" applyBorder="1"/>
    <xf numFmtId="0" fontId="3" fillId="0" borderId="0" xfId="0" applyFont="1" applyFill="1" applyBorder="1" applyAlignment="1"/>
    <xf numFmtId="1" fontId="21" fillId="0" borderId="0" xfId="0" applyNumberFormat="1" applyFont="1" applyAlignment="1">
      <alignment horizontal="left"/>
    </xf>
    <xf numFmtId="14" fontId="21" fillId="0" borderId="0" xfId="0" applyNumberFormat="1" applyFont="1"/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1" fillId="0" borderId="0" xfId="0" applyFont="1"/>
    <xf numFmtId="0" fontId="9" fillId="0" borderId="0" xfId="0" applyFont="1" applyFill="1" applyBorder="1" applyAlignment="1">
      <alignment horizontal="justify" vertical="top"/>
    </xf>
    <xf numFmtId="17" fontId="2" fillId="0" borderId="0" xfId="0" applyNumberFormat="1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76" fontId="15" fillId="0" borderId="0" xfId="54" applyNumberFormat="1" applyFont="1" applyBorder="1" applyAlignment="1">
      <alignment horizontal="center"/>
    </xf>
    <xf numFmtId="176" fontId="15" fillId="0" borderId="0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15" fillId="0" borderId="0" xfId="54" applyFont="1" applyBorder="1" applyAlignment="1">
      <alignment horizontal="center"/>
    </xf>
    <xf numFmtId="175" fontId="2" fillId="0" borderId="0" xfId="64" applyNumberFormat="1" applyFont="1" applyFill="1" applyBorder="1"/>
    <xf numFmtId="2" fontId="4" fillId="0" borderId="0" xfId="0" applyNumberFormat="1" applyFont="1" applyFill="1" applyBorder="1"/>
    <xf numFmtId="0" fontId="3" fillId="0" borderId="11" xfId="0" applyFont="1" applyBorder="1" applyAlignment="1">
      <alignment horizontal="left"/>
    </xf>
    <xf numFmtId="2" fontId="2" fillId="0" borderId="12" xfId="0" applyNumberFormat="1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/>
    <xf numFmtId="2" fontId="2" fillId="0" borderId="14" xfId="0" applyNumberFormat="1" applyFont="1" applyFill="1" applyBorder="1"/>
    <xf numFmtId="2" fontId="2" fillId="0" borderId="16" xfId="0" applyNumberFormat="1" applyFont="1" applyFill="1" applyBorder="1"/>
    <xf numFmtId="0" fontId="2" fillId="0" borderId="17" xfId="0" applyFont="1" applyFill="1" applyBorder="1"/>
    <xf numFmtId="2" fontId="2" fillId="0" borderId="17" xfId="0" applyNumberFormat="1" applyFont="1" applyFill="1" applyBorder="1"/>
    <xf numFmtId="0" fontId="2" fillId="0" borderId="18" xfId="0" applyFont="1" applyFill="1" applyBorder="1"/>
    <xf numFmtId="2" fontId="2" fillId="0" borderId="19" xfId="0" applyNumberFormat="1" applyFont="1" applyFill="1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53" applyFont="1"/>
    <xf numFmtId="0" fontId="3" fillId="0" borderId="0" xfId="53" applyFont="1"/>
    <xf numFmtId="0" fontId="2" fillId="0" borderId="20" xfId="53" applyFont="1" applyBorder="1"/>
    <xf numFmtId="0" fontId="42" fillId="0" borderId="0" xfId="53" applyFont="1" applyAlignment="1"/>
    <xf numFmtId="0" fontId="3" fillId="0" borderId="0" xfId="53" applyFont="1" applyAlignment="1">
      <alignment horizontal="left"/>
    </xf>
    <xf numFmtId="0" fontId="2" fillId="0" borderId="20" xfId="53" applyFont="1" applyBorder="1" applyAlignment="1">
      <alignment wrapText="1"/>
    </xf>
    <xf numFmtId="0" fontId="42" fillId="0" borderId="0" xfId="53" applyFont="1" applyAlignment="1">
      <alignment horizontal="justify"/>
    </xf>
    <xf numFmtId="0" fontId="2" fillId="0" borderId="0" xfId="60" applyFont="1" applyProtection="1">
      <protection hidden="1"/>
    </xf>
    <xf numFmtId="0" fontId="2" fillId="0" borderId="20" xfId="53" applyFont="1" applyBorder="1" applyAlignment="1">
      <alignment horizontal="center"/>
    </xf>
    <xf numFmtId="0" fontId="2" fillId="0" borderId="20" xfId="60" applyFont="1" applyFill="1" applyBorder="1" applyAlignment="1">
      <alignment horizontal="center"/>
    </xf>
    <xf numFmtId="0" fontId="2" fillId="0" borderId="20" xfId="60" applyFont="1" applyBorder="1"/>
    <xf numFmtId="177" fontId="2" fillId="0" borderId="20" xfId="31" applyNumberFormat="1" applyFont="1" applyFill="1" applyBorder="1">
      <protection hidden="1"/>
    </xf>
    <xf numFmtId="177" fontId="2" fillId="0" borderId="0" xfId="53" applyNumberFormat="1" applyFont="1"/>
    <xf numFmtId="0" fontId="2" fillId="0" borderId="20" xfId="60" applyFont="1" applyFill="1" applyBorder="1"/>
    <xf numFmtId="177" fontId="19" fillId="0" borderId="20" xfId="53" applyNumberFormat="1" applyFont="1" applyBorder="1" applyAlignment="1">
      <alignment horizontal="right" vertical="center"/>
    </xf>
    <xf numFmtId="174" fontId="1" fillId="0" borderId="0" xfId="53" applyNumberFormat="1" applyFill="1"/>
    <xf numFmtId="174" fontId="2" fillId="0" borderId="20" xfId="53" applyNumberFormat="1" applyFont="1" applyBorder="1"/>
    <xf numFmtId="0" fontId="2" fillId="0" borderId="0" xfId="53" applyFont="1" applyBorder="1"/>
    <xf numFmtId="177" fontId="19" fillId="0" borderId="0" xfId="53" applyNumberFormat="1" applyFont="1" applyBorder="1" applyAlignment="1">
      <alignment horizontal="right" vertical="center"/>
    </xf>
    <xf numFmtId="0" fontId="43" fillId="0" borderId="0" xfId="53" applyFont="1" applyAlignment="1">
      <alignment horizontal="left" vertical="top"/>
    </xf>
    <xf numFmtId="0" fontId="19" fillId="0" borderId="0" xfId="53" applyFont="1" applyAlignment="1">
      <alignment horizontal="left" vertical="top" wrapText="1"/>
    </xf>
    <xf numFmtId="0" fontId="43" fillId="0" borderId="20" xfId="53" applyFont="1" applyBorder="1" applyAlignment="1">
      <alignment horizontal="center" vertical="center" wrapText="1"/>
    </xf>
    <xf numFmtId="0" fontId="2" fillId="0" borderId="20" xfId="60" applyFont="1" applyFill="1" applyBorder="1" applyAlignment="1">
      <alignment horizontal="center" vertical="center" wrapText="1"/>
    </xf>
    <xf numFmtId="0" fontId="2" fillId="0" borderId="20" xfId="60" applyFont="1" applyFill="1" applyBorder="1" applyAlignment="1">
      <alignment horizontal="center" wrapText="1"/>
    </xf>
    <xf numFmtId="0" fontId="2" fillId="0" borderId="0" xfId="60" applyFont="1" applyBorder="1"/>
    <xf numFmtId="0" fontId="1" fillId="0" borderId="20" xfId="53" applyBorder="1"/>
    <xf numFmtId="0" fontId="19" fillId="0" borderId="20" xfId="53" applyFont="1" applyFill="1" applyBorder="1" applyAlignment="1">
      <alignment horizontal="left" vertical="top" wrapText="1"/>
    </xf>
    <xf numFmtId="179" fontId="2" fillId="0" borderId="20" xfId="31" applyNumberFormat="1" applyFont="1" applyFill="1" applyBorder="1">
      <protection hidden="1"/>
    </xf>
    <xf numFmtId="178" fontId="2" fillId="0" borderId="0" xfId="31" applyFont="1" applyFill="1" applyBorder="1">
      <protection hidden="1"/>
    </xf>
    <xf numFmtId="179" fontId="19" fillId="0" borderId="20" xfId="53" applyNumberFormat="1" applyFont="1" applyBorder="1" applyAlignment="1">
      <alignment horizontal="right" vertical="center"/>
    </xf>
    <xf numFmtId="0" fontId="19" fillId="0" borderId="20" xfId="53" applyFont="1" applyBorder="1" applyAlignment="1">
      <alignment horizontal="left" vertical="top" wrapText="1"/>
    </xf>
    <xf numFmtId="174" fontId="2" fillId="0" borderId="0" xfId="53" applyNumberFormat="1" applyFont="1" applyBorder="1"/>
    <xf numFmtId="0" fontId="43" fillId="0" borderId="0" xfId="53" applyFont="1" applyAlignment="1">
      <alignment horizontal="left" vertical="top" wrapText="1"/>
    </xf>
    <xf numFmtId="0" fontId="2" fillId="0" borderId="20" xfId="53" applyFont="1" applyBorder="1" applyAlignment="1"/>
    <xf numFmtId="0" fontId="2" fillId="0" borderId="20" xfId="53" applyFont="1" applyBorder="1" applyAlignment="1">
      <alignment horizontal="left" vertical="top" wrapText="1"/>
    </xf>
    <xf numFmtId="0" fontId="2" fillId="0" borderId="0" xfId="53" applyFont="1" applyBorder="1" applyAlignment="1">
      <alignment horizontal="left" vertical="top" wrapText="1"/>
    </xf>
    <xf numFmtId="177" fontId="2" fillId="0" borderId="20" xfId="53" applyNumberFormat="1" applyFont="1" applyBorder="1" applyAlignment="1">
      <alignment horizontal="center"/>
    </xf>
    <xf numFmtId="174" fontId="2" fillId="0" borderId="20" xfId="53" applyNumberFormat="1" applyFont="1" applyFill="1" applyBorder="1"/>
    <xf numFmtId="174" fontId="2" fillId="0" borderId="0" xfId="53" applyNumberFormat="1" applyFont="1" applyFill="1" applyBorder="1"/>
    <xf numFmtId="4" fontId="2" fillId="0" borderId="0" xfId="53" applyNumberFormat="1" applyFont="1" applyBorder="1"/>
    <xf numFmtId="177" fontId="2" fillId="0" borderId="20" xfId="53" applyNumberFormat="1" applyFont="1" applyFill="1" applyBorder="1" applyAlignment="1">
      <alignment horizontal="center"/>
    </xf>
    <xf numFmtId="0" fontId="3" fillId="0" borderId="0" xfId="53" applyFont="1" applyAlignment="1"/>
    <xf numFmtId="0" fontId="4" fillId="0" borderId="0" xfId="53" applyFont="1" applyAlignment="1">
      <alignment horizontal="left"/>
    </xf>
    <xf numFmtId="0" fontId="4" fillId="0" borderId="0" xfId="53" applyFont="1"/>
    <xf numFmtId="0" fontId="3" fillId="0" borderId="20" xfId="53" applyFont="1" applyBorder="1"/>
    <xf numFmtId="0" fontId="2" fillId="0" borderId="20" xfId="64" applyNumberFormat="1" applyFont="1" applyBorder="1"/>
    <xf numFmtId="173" fontId="2" fillId="0" borderId="0" xfId="53" applyNumberFormat="1" applyFont="1"/>
    <xf numFmtId="0" fontId="42" fillId="0" borderId="0" xfId="53" applyFont="1"/>
    <xf numFmtId="2" fontId="2" fillId="0" borderId="20" xfId="53" applyNumberFormat="1" applyFont="1" applyBorder="1"/>
    <xf numFmtId="0" fontId="2" fillId="0" borderId="20" xfId="53" applyFont="1" applyFill="1" applyBorder="1"/>
    <xf numFmtId="2" fontId="2" fillId="0" borderId="0" xfId="53" applyNumberFormat="1" applyFont="1"/>
    <xf numFmtId="2" fontId="2" fillId="0" borderId="0" xfId="53" applyNumberFormat="1" applyFont="1" applyBorder="1"/>
    <xf numFmtId="0" fontId="2" fillId="0" borderId="20" xfId="53" applyFont="1" applyBorder="1" applyAlignment="1">
      <alignment horizontal="center" vertical="center" wrapText="1"/>
    </xf>
    <xf numFmtId="0" fontId="7" fillId="0" borderId="0" xfId="53" applyFont="1" applyBorder="1"/>
    <xf numFmtId="0" fontId="3" fillId="0" borderId="21" xfId="53" applyFont="1" applyBorder="1" applyAlignment="1">
      <alignment horizontal="center"/>
    </xf>
    <xf numFmtId="0" fontId="3" fillId="0" borderId="22" xfId="53" applyFont="1" applyBorder="1" applyAlignment="1">
      <alignment horizontal="center"/>
    </xf>
    <xf numFmtId="17" fontId="3" fillId="0" borderId="23" xfId="53" applyNumberFormat="1" applyFont="1" applyFill="1" applyBorder="1" applyProtection="1">
      <protection locked="0"/>
    </xf>
    <xf numFmtId="174" fontId="2" fillId="0" borderId="24" xfId="53" applyNumberFormat="1" applyFont="1" applyBorder="1" applyAlignment="1">
      <alignment horizontal="center"/>
    </xf>
    <xf numFmtId="174" fontId="2" fillId="0" borderId="25" xfId="53" applyNumberFormat="1" applyFont="1" applyBorder="1" applyAlignment="1">
      <alignment horizontal="center"/>
    </xf>
    <xf numFmtId="17" fontId="3" fillId="0" borderId="26" xfId="53" applyNumberFormat="1" applyFont="1" applyFill="1" applyBorder="1" applyProtection="1">
      <protection locked="0"/>
    </xf>
    <xf numFmtId="174" fontId="2" fillId="0" borderId="27" xfId="53" applyNumberFormat="1" applyFont="1" applyBorder="1" applyAlignment="1">
      <alignment horizontal="center"/>
    </xf>
    <xf numFmtId="174" fontId="2" fillId="0" borderId="15" xfId="53" applyNumberFormat="1" applyFont="1" applyBorder="1" applyAlignment="1">
      <alignment horizontal="center"/>
    </xf>
    <xf numFmtId="17" fontId="3" fillId="0" borderId="26" xfId="53" applyNumberFormat="1" applyFont="1" applyFill="1" applyBorder="1" applyProtection="1"/>
    <xf numFmtId="0" fontId="4" fillId="0" borderId="0" xfId="53" applyFont="1" applyBorder="1"/>
    <xf numFmtId="17" fontId="3" fillId="0" borderId="28" xfId="53" applyNumberFormat="1" applyFont="1" applyFill="1" applyBorder="1" applyProtection="1">
      <protection locked="0"/>
    </xf>
    <xf numFmtId="174" fontId="2" fillId="0" borderId="29" xfId="53" applyNumberFormat="1" applyFont="1" applyBorder="1" applyAlignment="1">
      <alignment horizontal="center"/>
    </xf>
    <xf numFmtId="174" fontId="2" fillId="0" borderId="19" xfId="53" applyNumberFormat="1" applyFont="1" applyBorder="1" applyAlignment="1">
      <alignment horizontal="center"/>
    </xf>
    <xf numFmtId="0" fontId="3" fillId="0" borderId="20" xfId="53" applyFont="1" applyBorder="1" applyAlignment="1">
      <alignment horizontal="center"/>
    </xf>
    <xf numFmtId="10" fontId="2" fillId="0" borderId="20" xfId="53" applyNumberFormat="1" applyFont="1" applyBorder="1" applyAlignment="1">
      <alignment horizontal="right"/>
    </xf>
    <xf numFmtId="9" fontId="2" fillId="0" borderId="20" xfId="53" applyNumberFormat="1" applyFont="1" applyBorder="1" applyAlignment="1">
      <alignment horizontal="right"/>
    </xf>
    <xf numFmtId="0" fontId="42" fillId="0" borderId="0" xfId="53" applyFont="1" applyAlignment="1">
      <alignment horizontal="left"/>
    </xf>
    <xf numFmtId="175" fontId="2" fillId="0" borderId="20" xfId="53" applyNumberFormat="1" applyFont="1" applyBorder="1"/>
    <xf numFmtId="0" fontId="2" fillId="0" borderId="0" xfId="53" applyFont="1" applyAlignment="1">
      <alignment wrapText="1"/>
    </xf>
    <xf numFmtId="0" fontId="3" fillId="24" borderId="20" xfId="53" applyFont="1" applyFill="1" applyBorder="1"/>
    <xf numFmtId="9" fontId="3" fillId="24" borderId="20" xfId="64" applyFont="1" applyFill="1" applyBorder="1"/>
    <xf numFmtId="9" fontId="2" fillId="0" borderId="20" xfId="64" applyFont="1" applyBorder="1"/>
    <xf numFmtId="0" fontId="44" fillId="0" borderId="20" xfId="53" applyFont="1" applyBorder="1"/>
    <xf numFmtId="0" fontId="2" fillId="24" borderId="20" xfId="53" applyFont="1" applyFill="1" applyBorder="1"/>
    <xf numFmtId="9" fontId="2" fillId="24" borderId="20" xfId="64" applyFont="1" applyFill="1" applyBorder="1"/>
    <xf numFmtId="0" fontId="16" fillId="0" borderId="0" xfId="53" applyFont="1"/>
    <xf numFmtId="0" fontId="16" fillId="0" borderId="0" xfId="53" applyFont="1" applyAlignment="1">
      <alignment wrapText="1"/>
    </xf>
    <xf numFmtId="9" fontId="2" fillId="0" borderId="20" xfId="53" applyNumberFormat="1" applyFont="1" applyBorder="1"/>
    <xf numFmtId="3" fontId="2" fillId="0" borderId="20" xfId="53" applyNumberFormat="1" applyFont="1" applyBorder="1"/>
    <xf numFmtId="1" fontId="2" fillId="0" borderId="20" xfId="53" applyNumberFormat="1" applyFont="1" applyBorder="1"/>
    <xf numFmtId="0" fontId="2" fillId="0" borderId="0" xfId="53" applyFont="1" applyBorder="1" applyAlignment="1">
      <alignment wrapText="1"/>
    </xf>
    <xf numFmtId="0" fontId="2" fillId="0" borderId="0" xfId="53" applyFont="1" applyBorder="1" applyAlignment="1"/>
    <xf numFmtId="3" fontId="9" fillId="0" borderId="20" xfId="53" applyNumberFormat="1" applyFont="1" applyBorder="1" applyAlignment="1">
      <alignment horizontal="center" vertical="center" wrapText="1"/>
    </xf>
    <xf numFmtId="3" fontId="9" fillId="0" borderId="20" xfId="53" applyNumberFormat="1" applyFont="1" applyBorder="1" applyAlignment="1">
      <alignment vertical="center" wrapText="1"/>
    </xf>
    <xf numFmtId="4" fontId="9" fillId="0" borderId="20" xfId="53" applyNumberFormat="1" applyFont="1" applyBorder="1" applyAlignment="1">
      <alignment wrapText="1"/>
    </xf>
    <xf numFmtId="3" fontId="9" fillId="0" borderId="20" xfId="53" applyNumberFormat="1" applyFont="1" applyBorder="1" applyAlignment="1">
      <alignment wrapText="1"/>
    </xf>
    <xf numFmtId="0" fontId="9" fillId="0" borderId="20" xfId="53" applyFont="1" applyBorder="1" applyAlignment="1">
      <alignment wrapText="1"/>
    </xf>
    <xf numFmtId="174" fontId="9" fillId="0" borderId="20" xfId="59" applyNumberFormat="1" applyFont="1" applyBorder="1" applyAlignment="1">
      <alignment horizontal="center" vertical="center"/>
    </xf>
    <xf numFmtId="0" fontId="9" fillId="0" borderId="20" xfId="53" applyFont="1" applyBorder="1"/>
    <xf numFmtId="174" fontId="9" fillId="0" borderId="20" xfId="53" applyNumberFormat="1" applyFont="1" applyBorder="1" applyAlignment="1">
      <alignment horizontal="center" vertical="center"/>
    </xf>
    <xf numFmtId="0" fontId="9" fillId="0" borderId="20" xfId="53" applyFont="1" applyBorder="1" applyAlignment="1">
      <alignment horizontal="left" wrapText="1"/>
    </xf>
    <xf numFmtId="174" fontId="2" fillId="0" borderId="0" xfId="53" applyNumberFormat="1" applyFont="1"/>
    <xf numFmtId="0" fontId="1" fillId="0" borderId="0" xfId="53"/>
    <xf numFmtId="0" fontId="2" fillId="0" borderId="20" xfId="53" applyFont="1" applyFill="1" applyBorder="1" applyAlignment="1">
      <alignment wrapText="1"/>
    </xf>
    <xf numFmtId="0" fontId="9" fillId="0" borderId="0" xfId="53" applyFont="1"/>
    <xf numFmtId="0" fontId="9" fillId="0" borderId="0" xfId="53" applyFont="1" applyBorder="1"/>
    <xf numFmtId="0" fontId="14" fillId="0" borderId="20" xfId="53" applyFont="1" applyBorder="1" applyAlignment="1"/>
    <xf numFmtId="177" fontId="9" fillId="0" borderId="20" xfId="53" applyNumberFormat="1" applyFont="1" applyBorder="1"/>
    <xf numFmtId="0" fontId="9" fillId="0" borderId="20" xfId="53" applyFont="1" applyBorder="1" applyAlignment="1"/>
    <xf numFmtId="0" fontId="9" fillId="0" borderId="0" xfId="53" applyFont="1" applyFill="1" applyBorder="1" applyAlignment="1">
      <alignment horizontal="left"/>
    </xf>
    <xf numFmtId="0" fontId="42" fillId="0" borderId="0" xfId="53" applyFont="1" applyFill="1" applyBorder="1" applyAlignment="1">
      <alignment horizontal="left"/>
    </xf>
    <xf numFmtId="0" fontId="2" fillId="0" borderId="20" xfId="70" applyNumberFormat="1" applyFont="1" applyFill="1" applyBorder="1" applyAlignment="1" applyProtection="1">
      <alignment horizontal="center"/>
    </xf>
    <xf numFmtId="0" fontId="2" fillId="0" borderId="12" xfId="53" applyFont="1" applyBorder="1"/>
    <xf numFmtId="174" fontId="2" fillId="0" borderId="12" xfId="53" applyNumberFormat="1" applyFont="1" applyBorder="1"/>
    <xf numFmtId="8" fontId="2" fillId="0" borderId="0" xfId="53" applyNumberFormat="1" applyFont="1"/>
    <xf numFmtId="0" fontId="45" fillId="0" borderId="0" xfId="53" applyFont="1" applyAlignment="1">
      <alignment horizontal="left"/>
    </xf>
    <xf numFmtId="0" fontId="2" fillId="0" borderId="20" xfId="53" applyFont="1" applyBorder="1" applyAlignment="1">
      <alignment horizontal="center" wrapText="1"/>
    </xf>
    <xf numFmtId="17" fontId="2" fillId="0" borderId="20" xfId="53" applyNumberFormat="1" applyFont="1" applyBorder="1"/>
    <xf numFmtId="0" fontId="46" fillId="0" borderId="0" xfId="53" applyFont="1"/>
    <xf numFmtId="0" fontId="3" fillId="0" borderId="0" xfId="0" applyFont="1" applyBorder="1" applyAlignment="1"/>
    <xf numFmtId="0" fontId="3" fillId="0" borderId="0" xfId="60" applyFont="1"/>
    <xf numFmtId="0" fontId="3" fillId="0" borderId="0" xfId="60" applyFont="1" applyProtection="1">
      <protection hidden="1"/>
    </xf>
    <xf numFmtId="0" fontId="2" fillId="0" borderId="0" xfId="60" applyFont="1"/>
    <xf numFmtId="0" fontId="48" fillId="0" borderId="20" xfId="60" applyFont="1" applyFill="1" applyBorder="1" applyAlignment="1">
      <alignment horizontal="right" vertical="top"/>
    </xf>
    <xf numFmtId="177" fontId="2" fillId="0" borderId="20" xfId="60" applyNumberFormat="1" applyFont="1" applyFill="1" applyBorder="1" applyProtection="1">
      <protection hidden="1"/>
    </xf>
    <xf numFmtId="0" fontId="2" fillId="0" borderId="20" xfId="53" applyFont="1" applyBorder="1" applyAlignment="1">
      <alignment horizontal="right" wrapText="1"/>
    </xf>
    <xf numFmtId="0" fontId="2" fillId="0" borderId="20" xfId="60" applyFont="1" applyBorder="1" applyProtection="1">
      <protection hidden="1"/>
    </xf>
    <xf numFmtId="177" fontId="2" fillId="0" borderId="0" xfId="60" applyNumberFormat="1" applyFont="1" applyProtection="1">
      <protection hidden="1"/>
    </xf>
    <xf numFmtId="0" fontId="2" fillId="0" borderId="0" xfId="60" applyFont="1" applyFill="1" applyBorder="1"/>
    <xf numFmtId="177" fontId="2" fillId="0" borderId="0" xfId="60" applyNumberFormat="1" applyFont="1" applyFill="1" applyBorder="1" applyProtection="1">
      <protection hidden="1"/>
    </xf>
    <xf numFmtId="0" fontId="2" fillId="0" borderId="0" xfId="60" applyFont="1" applyBorder="1" applyProtection="1">
      <protection hidden="1"/>
    </xf>
    <xf numFmtId="4" fontId="2" fillId="0" borderId="0" xfId="60" applyNumberFormat="1" applyFont="1" applyFill="1" applyProtection="1">
      <protection hidden="1"/>
    </xf>
    <xf numFmtId="0" fontId="2" fillId="0" borderId="0" xfId="60" applyFont="1" applyFill="1" applyProtection="1">
      <protection hidden="1"/>
    </xf>
    <xf numFmtId="173" fontId="2" fillId="0" borderId="0" xfId="60" applyNumberFormat="1" applyFont="1" applyFill="1" applyProtection="1">
      <protection hidden="1"/>
    </xf>
    <xf numFmtId="0" fontId="2" fillId="0" borderId="0" xfId="44" applyFont="1"/>
    <xf numFmtId="0" fontId="3" fillId="0" borderId="0" xfId="44" applyFont="1"/>
    <xf numFmtId="0" fontId="2" fillId="0" borderId="0" xfId="44" applyFont="1" applyAlignment="1"/>
    <xf numFmtId="0" fontId="3" fillId="0" borderId="20" xfId="44" applyFont="1" applyFill="1" applyBorder="1" applyAlignment="1">
      <alignment horizontal="center" wrapText="1"/>
    </xf>
    <xf numFmtId="0" fontId="3" fillId="0" borderId="30" xfId="44" applyFont="1" applyFill="1" applyBorder="1" applyAlignment="1">
      <alignment horizontal="center" wrapText="1"/>
    </xf>
    <xf numFmtId="0" fontId="3" fillId="0" borderId="20" xfId="44" applyFont="1" applyFill="1" applyBorder="1"/>
    <xf numFmtId="0" fontId="2" fillId="25" borderId="31" xfId="44" applyFont="1" applyFill="1" applyBorder="1" applyAlignment="1">
      <alignment horizontal="center" wrapText="1"/>
    </xf>
    <xf numFmtId="0" fontId="2" fillId="25" borderId="31" xfId="44" applyFont="1" applyFill="1" applyBorder="1" applyAlignment="1">
      <alignment horizontal="right" wrapText="1"/>
    </xf>
    <xf numFmtId="0" fontId="2" fillId="0" borderId="32" xfId="44" applyFont="1" applyFill="1" applyBorder="1"/>
    <xf numFmtId="0" fontId="2" fillId="0" borderId="31" xfId="44" applyFont="1" applyBorder="1" applyAlignment="1">
      <alignment horizontal="center" wrapText="1"/>
    </xf>
    <xf numFmtId="1" fontId="2" fillId="0" borderId="31" xfId="44" applyNumberFormat="1" applyFont="1" applyBorder="1" applyAlignment="1">
      <alignment horizontal="right" wrapText="1"/>
    </xf>
    <xf numFmtId="0" fontId="3" fillId="0" borderId="32" xfId="44" applyFont="1" applyFill="1" applyBorder="1" applyAlignment="1">
      <alignment wrapText="1"/>
    </xf>
    <xf numFmtId="1" fontId="2" fillId="25" borderId="31" xfId="44" applyNumberFormat="1" applyFont="1" applyFill="1" applyBorder="1" applyAlignment="1">
      <alignment horizontal="right" wrapText="1"/>
    </xf>
    <xf numFmtId="0" fontId="4" fillId="0" borderId="0" xfId="44" applyFont="1"/>
    <xf numFmtId="0" fontId="3" fillId="0" borderId="20" xfId="44" applyFont="1" applyFill="1" applyBorder="1" applyAlignment="1"/>
    <xf numFmtId="0" fontId="3" fillId="0" borderId="33" xfId="44" applyFont="1" applyFill="1" applyBorder="1" applyAlignment="1">
      <alignment horizontal="center" wrapText="1"/>
    </xf>
    <xf numFmtId="14" fontId="3" fillId="0" borderId="33" xfId="44" applyNumberFormat="1" applyFont="1" applyFill="1" applyBorder="1" applyAlignment="1">
      <alignment horizontal="center" wrapText="1"/>
    </xf>
    <xf numFmtId="0" fontId="3" fillId="0" borderId="32" xfId="44" applyFont="1" applyFill="1" applyBorder="1"/>
    <xf numFmtId="0" fontId="2" fillId="0" borderId="31" xfId="44" applyFont="1" applyBorder="1" applyAlignment="1">
      <alignment horizontal="center"/>
    </xf>
    <xf numFmtId="0" fontId="3" fillId="0" borderId="32" xfId="44" applyFont="1" applyFill="1" applyBorder="1" applyAlignment="1">
      <alignment vertical="top" wrapText="1"/>
    </xf>
    <xf numFmtId="0" fontId="7" fillId="0" borderId="32" xfId="44" applyFont="1" applyFill="1" applyBorder="1" applyAlignment="1">
      <alignment vertical="top" wrapText="1"/>
    </xf>
    <xf numFmtId="0" fontId="2" fillId="0" borderId="20" xfId="44" applyFont="1" applyBorder="1" applyAlignment="1">
      <alignment horizontal="center"/>
    </xf>
    <xf numFmtId="0" fontId="2" fillId="0" borderId="20" xfId="44" applyFont="1" applyFill="1" applyBorder="1" applyAlignment="1">
      <alignment wrapText="1"/>
    </xf>
    <xf numFmtId="14" fontId="3" fillId="0" borderId="30" xfId="44" applyNumberFormat="1" applyFont="1" applyFill="1" applyBorder="1" applyAlignment="1">
      <alignment horizontal="center" wrapText="1"/>
    </xf>
    <xf numFmtId="14" fontId="45" fillId="0" borderId="30" xfId="44" applyNumberFormat="1" applyFont="1" applyFill="1" applyBorder="1" applyAlignment="1">
      <alignment horizontal="center" wrapText="1"/>
    </xf>
    <xf numFmtId="3" fontId="2" fillId="0" borderId="31" xfId="44" applyNumberFormat="1" applyFont="1" applyBorder="1" applyAlignment="1">
      <alignment horizontal="center" wrapText="1"/>
    </xf>
    <xf numFmtId="0" fontId="14" fillId="0" borderId="18" xfId="44" applyFont="1" applyBorder="1"/>
    <xf numFmtId="0" fontId="2" fillId="0" borderId="18" xfId="44" applyFont="1" applyBorder="1"/>
    <xf numFmtId="0" fontId="2" fillId="0" borderId="0" xfId="44" applyFont="1" applyBorder="1"/>
    <xf numFmtId="0" fontId="2" fillId="0" borderId="34" xfId="44" applyFont="1" applyFill="1" applyBorder="1"/>
    <xf numFmtId="0" fontId="3" fillId="0" borderId="28" xfId="44" applyFont="1" applyFill="1" applyBorder="1" applyAlignment="1">
      <alignment horizontal="left"/>
    </xf>
    <xf numFmtId="0" fontId="3" fillId="0" borderId="16" xfId="44" applyFont="1" applyFill="1" applyBorder="1" applyAlignment="1">
      <alignment horizontal="right"/>
    </xf>
    <xf numFmtId="0" fontId="3" fillId="0" borderId="19" xfId="44" applyFont="1" applyFill="1" applyBorder="1" applyAlignment="1">
      <alignment horizontal="center"/>
    </xf>
    <xf numFmtId="0" fontId="3" fillId="0" borderId="29" xfId="44" applyFont="1" applyFill="1" applyBorder="1" applyAlignment="1">
      <alignment horizontal="right"/>
    </xf>
    <xf numFmtId="0" fontId="3" fillId="0" borderId="23" xfId="44" applyFont="1" applyFill="1" applyBorder="1"/>
    <xf numFmtId="177" fontId="2" fillId="0" borderId="35" xfId="44" applyNumberFormat="1" applyFont="1" applyBorder="1"/>
    <xf numFmtId="9" fontId="2" fillId="0" borderId="25" xfId="44" applyNumberFormat="1" applyFont="1" applyBorder="1"/>
    <xf numFmtId="177" fontId="2" fillId="0" borderId="24" xfId="44" applyNumberFormat="1" applyFont="1" applyBorder="1"/>
    <xf numFmtId="0" fontId="3" fillId="0" borderId="26" xfId="44" applyFont="1" applyFill="1" applyBorder="1"/>
    <xf numFmtId="177" fontId="2" fillId="0" borderId="14" xfId="44" applyNumberFormat="1" applyFont="1" applyBorder="1"/>
    <xf numFmtId="9" fontId="2" fillId="0" borderId="15" xfId="44" applyNumberFormat="1" applyFont="1" applyBorder="1"/>
    <xf numFmtId="177" fontId="2" fillId="0" borderId="27" xfId="44" applyNumberFormat="1" applyFont="1" applyBorder="1"/>
    <xf numFmtId="177" fontId="2" fillId="26" borderId="14" xfId="44" applyNumberFormat="1" applyFont="1" applyFill="1" applyBorder="1"/>
    <xf numFmtId="9" fontId="2" fillId="26" borderId="15" xfId="44" applyNumberFormat="1" applyFont="1" applyFill="1" applyBorder="1"/>
    <xf numFmtId="177" fontId="2" fillId="27" borderId="14" xfId="44" applyNumberFormat="1" applyFont="1" applyFill="1" applyBorder="1"/>
    <xf numFmtId="9" fontId="2" fillId="27" borderId="15" xfId="44" applyNumberFormat="1" applyFont="1" applyFill="1" applyBorder="1"/>
    <xf numFmtId="0" fontId="3" fillId="0" borderId="36" xfId="44" applyFont="1" applyFill="1" applyBorder="1"/>
    <xf numFmtId="177" fontId="2" fillId="0" borderId="37" xfId="44" applyNumberFormat="1" applyFont="1" applyBorder="1"/>
    <xf numFmtId="9" fontId="2" fillId="0" borderId="38" xfId="44" applyNumberFormat="1" applyFont="1" applyBorder="1"/>
    <xf numFmtId="177" fontId="2" fillId="0" borderId="39" xfId="44" applyNumberFormat="1" applyFont="1" applyBorder="1"/>
    <xf numFmtId="177" fontId="3" fillId="0" borderId="40" xfId="44" applyNumberFormat="1" applyFont="1" applyBorder="1"/>
    <xf numFmtId="9" fontId="2" fillId="0" borderId="22" xfId="44" applyNumberFormat="1" applyFont="1" applyBorder="1"/>
    <xf numFmtId="177" fontId="3" fillId="0" borderId="21" xfId="44" applyNumberFormat="1" applyFont="1" applyBorder="1"/>
    <xf numFmtId="177" fontId="3" fillId="0" borderId="41" xfId="44" applyNumberFormat="1" applyFont="1" applyBorder="1"/>
    <xf numFmtId="9" fontId="2" fillId="0" borderId="0" xfId="44" applyNumberFormat="1" applyFont="1"/>
    <xf numFmtId="0" fontId="3" fillId="0" borderId="16" xfId="44" applyFont="1" applyFill="1" applyBorder="1" applyAlignment="1">
      <alignment horizontal="center"/>
    </xf>
    <xf numFmtId="0" fontId="3" fillId="0" borderId="29" xfId="44" applyFont="1" applyFill="1" applyBorder="1" applyAlignment="1">
      <alignment horizontal="center"/>
    </xf>
    <xf numFmtId="0" fontId="3" fillId="0" borderId="42" xfId="44" applyFont="1" applyFill="1" applyBorder="1"/>
    <xf numFmtId="0" fontId="2" fillId="0" borderId="0" xfId="44" applyFont="1" applyAlignment="1">
      <alignment wrapText="1"/>
    </xf>
    <xf numFmtId="0" fontId="2" fillId="0" borderId="0" xfId="44" applyFont="1" applyFill="1" applyAlignment="1">
      <alignment wrapText="1"/>
    </xf>
    <xf numFmtId="0" fontId="2" fillId="0" borderId="0" xfId="44" applyFont="1" applyAlignment="1">
      <alignment horizontal="right"/>
    </xf>
    <xf numFmtId="0" fontId="3" fillId="0" borderId="20" xfId="44" applyFont="1" applyBorder="1" applyAlignment="1">
      <alignment horizontal="center" wrapText="1"/>
    </xf>
    <xf numFmtId="0" fontId="3" fillId="0" borderId="30" xfId="44" applyFont="1" applyBorder="1" applyAlignment="1">
      <alignment horizontal="center" wrapText="1"/>
    </xf>
    <xf numFmtId="0" fontId="3" fillId="0" borderId="32" xfId="44" applyFont="1" applyBorder="1" applyAlignment="1">
      <alignment horizontal="center" wrapText="1"/>
    </xf>
    <xf numFmtId="3" fontId="2" fillId="0" borderId="31" xfId="44" applyNumberFormat="1" applyFont="1" applyBorder="1" applyAlignment="1">
      <alignment horizontal="center"/>
    </xf>
    <xf numFmtId="0" fontId="42" fillId="0" borderId="0" xfId="44" applyFont="1"/>
    <xf numFmtId="0" fontId="50" fillId="0" borderId="11" xfId="52" applyFont="1" applyFill="1" applyBorder="1" applyAlignment="1">
      <alignment horizontal="left" vertical="center" wrapText="1"/>
    </xf>
    <xf numFmtId="0" fontId="3" fillId="0" borderId="20" xfId="52" applyFont="1" applyFill="1" applyBorder="1" applyAlignment="1">
      <alignment horizontal="center" vertical="center" wrapText="1"/>
    </xf>
    <xf numFmtId="0" fontId="3" fillId="0" borderId="30" xfId="52" applyFont="1" applyFill="1" applyBorder="1" applyAlignment="1">
      <alignment horizontal="center" vertical="center" wrapText="1"/>
    </xf>
    <xf numFmtId="0" fontId="50" fillId="0" borderId="43" xfId="52" applyFont="1" applyFill="1" applyBorder="1" applyAlignment="1">
      <alignment vertical="center" wrapText="1"/>
    </xf>
    <xf numFmtId="4" fontId="2" fillId="0" borderId="23" xfId="52" applyNumberFormat="1" applyFont="1" applyFill="1" applyBorder="1" applyAlignment="1">
      <alignment horizontal="center" vertical="center" wrapText="1"/>
    </xf>
    <xf numFmtId="3" fontId="2" fillId="0" borderId="23" xfId="52" applyNumberFormat="1" applyFont="1" applyFill="1" applyBorder="1" applyAlignment="1">
      <alignment horizontal="center" vertical="center" wrapText="1"/>
    </xf>
    <xf numFmtId="3" fontId="2" fillId="0" borderId="44" xfId="52" applyNumberFormat="1" applyFont="1" applyFill="1" applyBorder="1" applyAlignment="1">
      <alignment horizontal="center" vertical="center" wrapText="1"/>
    </xf>
    <xf numFmtId="0" fontId="3" fillId="0" borderId="45" xfId="44" applyFont="1" applyFill="1" applyBorder="1"/>
    <xf numFmtId="4" fontId="2" fillId="0" borderId="26" xfId="44" applyNumberFormat="1" applyFont="1" applyBorder="1" applyAlignment="1">
      <alignment horizontal="center"/>
    </xf>
    <xf numFmtId="177" fontId="2" fillId="0" borderId="26" xfId="44" applyNumberFormat="1" applyFont="1" applyBorder="1" applyAlignment="1">
      <alignment horizontal="center"/>
    </xf>
    <xf numFmtId="177" fontId="2" fillId="0" borderId="46" xfId="44" applyNumberFormat="1" applyFont="1" applyBorder="1" applyAlignment="1">
      <alignment horizontal="center"/>
    </xf>
    <xf numFmtId="0" fontId="3" fillId="25" borderId="47" xfId="44" applyFont="1" applyFill="1" applyBorder="1"/>
    <xf numFmtId="9" fontId="3" fillId="0" borderId="36" xfId="44" applyNumberFormat="1" applyFont="1" applyBorder="1" applyAlignment="1">
      <alignment horizontal="center"/>
    </xf>
    <xf numFmtId="9" fontId="3" fillId="0" borderId="48" xfId="44" applyNumberFormat="1" applyFont="1" applyBorder="1" applyAlignment="1">
      <alignment horizontal="center"/>
    </xf>
    <xf numFmtId="0" fontId="3" fillId="0" borderId="43" xfId="44" applyFont="1" applyFill="1" applyBorder="1" applyAlignment="1">
      <alignment wrapText="1"/>
    </xf>
    <xf numFmtId="176" fontId="2" fillId="0" borderId="34" xfId="44" applyNumberFormat="1" applyFont="1" applyFill="1" applyBorder="1" applyAlignment="1">
      <alignment horizontal="center" wrapText="1"/>
    </xf>
    <xf numFmtId="176" fontId="2" fillId="0" borderId="49" xfId="44" applyNumberFormat="1" applyFont="1" applyFill="1" applyBorder="1" applyAlignment="1">
      <alignment horizontal="center" wrapText="1"/>
    </xf>
    <xf numFmtId="0" fontId="3" fillId="0" borderId="45" xfId="44" applyFont="1" applyFill="1" applyBorder="1" applyAlignment="1">
      <alignment wrapText="1"/>
    </xf>
    <xf numFmtId="176" fontId="2" fillId="0" borderId="26" xfId="44" applyNumberFormat="1" applyFont="1" applyFill="1" applyBorder="1" applyAlignment="1">
      <alignment horizontal="center" wrapText="1"/>
    </xf>
    <xf numFmtId="176" fontId="2" fillId="0" borderId="46" xfId="44" applyNumberFormat="1" applyFont="1" applyFill="1" applyBorder="1" applyAlignment="1">
      <alignment horizontal="center" wrapText="1"/>
    </xf>
    <xf numFmtId="0" fontId="3" fillId="25" borderId="50" xfId="44" applyFont="1" applyFill="1" applyBorder="1"/>
    <xf numFmtId="2" fontId="3" fillId="0" borderId="28" xfId="44" applyNumberFormat="1" applyFont="1" applyFill="1" applyBorder="1" applyAlignment="1">
      <alignment horizontal="center"/>
    </xf>
    <xf numFmtId="2" fontId="3" fillId="0" borderId="51" xfId="44" applyNumberFormat="1" applyFont="1" applyFill="1" applyBorder="1" applyAlignment="1">
      <alignment horizontal="center"/>
    </xf>
    <xf numFmtId="0" fontId="2" fillId="28" borderId="0" xfId="44" applyFont="1" applyFill="1"/>
    <xf numFmtId="0" fontId="3" fillId="0" borderId="11" xfId="49" applyFont="1" applyBorder="1"/>
    <xf numFmtId="0" fontId="3" fillId="0" borderId="52" xfId="49" applyFont="1" applyBorder="1"/>
    <xf numFmtId="14" fontId="2" fillId="0" borderId="43" xfId="49" applyNumberFormat="1" applyFont="1" applyBorder="1"/>
    <xf numFmtId="0" fontId="2" fillId="0" borderId="34" xfId="49" applyFont="1" applyBorder="1"/>
    <xf numFmtId="14" fontId="2" fillId="0" borderId="45" xfId="49" applyNumberFormat="1" applyFont="1" applyBorder="1"/>
    <xf numFmtId="0" fontId="2" fillId="0" borderId="26" xfId="49" applyFont="1" applyBorder="1"/>
    <xf numFmtId="14" fontId="2" fillId="0" borderId="50" xfId="49" applyNumberFormat="1" applyFont="1" applyBorder="1"/>
    <xf numFmtId="0" fontId="2" fillId="0" borderId="28" xfId="49" applyFont="1" applyBorder="1"/>
    <xf numFmtId="0" fontId="45" fillId="0" borderId="20" xfId="44" applyFont="1" applyBorder="1" applyAlignment="1">
      <alignment horizontal="center" vertical="top" wrapText="1"/>
    </xf>
    <xf numFmtId="0" fontId="45" fillId="0" borderId="30" xfId="44" applyFont="1" applyBorder="1" applyAlignment="1">
      <alignment horizontal="center" vertical="top" wrapText="1"/>
    </xf>
    <xf numFmtId="0" fontId="47" fillId="0" borderId="32" xfId="44" applyFont="1" applyBorder="1" applyAlignment="1">
      <alignment vertical="top" wrapText="1"/>
    </xf>
    <xf numFmtId="0" fontId="47" fillId="0" borderId="31" xfId="44" applyFont="1" applyBorder="1" applyAlignment="1">
      <alignment horizontal="center" vertical="top" wrapText="1"/>
    </xf>
    <xf numFmtId="0" fontId="2" fillId="0" borderId="0" xfId="44" applyFont="1" applyAlignment="1">
      <alignment horizontal="center"/>
    </xf>
    <xf numFmtId="0" fontId="2" fillId="0" borderId="33" xfId="44" applyFont="1" applyBorder="1"/>
    <xf numFmtId="0" fontId="3" fillId="0" borderId="20" xfId="50" applyFont="1" applyBorder="1" applyAlignment="1">
      <alignment horizontal="center" wrapText="1"/>
    </xf>
    <xf numFmtId="0" fontId="2" fillId="0" borderId="53" xfId="44" applyFont="1" applyBorder="1" applyAlignment="1">
      <alignment horizontal="center"/>
    </xf>
    <xf numFmtId="0" fontId="2" fillId="0" borderId="23" xfId="50" applyFont="1" applyBorder="1" applyAlignment="1">
      <alignment horizontal="center"/>
    </xf>
    <xf numFmtId="0" fontId="2" fillId="0" borderId="45" xfId="50" applyFont="1" applyBorder="1" applyAlignment="1">
      <alignment horizontal="center"/>
    </xf>
    <xf numFmtId="0" fontId="2" fillId="0" borderId="26" xfId="50" applyFont="1" applyBorder="1" applyAlignment="1">
      <alignment horizontal="center"/>
    </xf>
    <xf numFmtId="2" fontId="2" fillId="0" borderId="26" xfId="50" applyNumberFormat="1" applyFont="1" applyBorder="1" applyAlignment="1">
      <alignment horizontal="center"/>
    </xf>
    <xf numFmtId="0" fontId="2" fillId="0" borderId="50" xfId="50" applyFont="1" applyBorder="1" applyAlignment="1">
      <alignment horizontal="center"/>
    </xf>
    <xf numFmtId="0" fontId="2" fillId="0" borderId="28" xfId="50" applyFont="1" applyBorder="1" applyAlignment="1">
      <alignment horizontal="center"/>
    </xf>
    <xf numFmtId="2" fontId="2" fillId="0" borderId="28" xfId="50" applyNumberFormat="1" applyFont="1" applyBorder="1" applyAlignment="1">
      <alignment horizontal="center"/>
    </xf>
    <xf numFmtId="0" fontId="2" fillId="0" borderId="20" xfId="44" applyFont="1" applyBorder="1" applyAlignment="1">
      <alignment horizontal="justify" vertical="top" wrapText="1"/>
    </xf>
    <xf numFmtId="0" fontId="2" fillId="0" borderId="30" xfId="44" applyFont="1" applyBorder="1" applyAlignment="1">
      <alignment horizontal="center" vertical="top" wrapText="1"/>
    </xf>
    <xf numFmtId="0" fontId="2" fillId="0" borderId="32" xfId="44" applyFont="1" applyBorder="1" applyAlignment="1">
      <alignment horizontal="left" vertical="top" wrapText="1"/>
    </xf>
    <xf numFmtId="10" fontId="2" fillId="0" borderId="31" xfId="44" applyNumberFormat="1" applyFont="1" applyBorder="1" applyAlignment="1">
      <alignment horizontal="center" vertical="top" wrapText="1"/>
    </xf>
    <xf numFmtId="9" fontId="2" fillId="0" borderId="31" xfId="44" applyNumberFormat="1" applyFont="1" applyBorder="1" applyAlignment="1">
      <alignment horizontal="center" vertical="top" wrapText="1"/>
    </xf>
    <xf numFmtId="0" fontId="42" fillId="0" borderId="0" xfId="44" applyFont="1" applyFill="1" applyBorder="1" applyAlignment="1">
      <alignment horizontal="left" vertical="top" wrapText="1"/>
    </xf>
    <xf numFmtId="0" fontId="3" fillId="0" borderId="33" xfId="44" applyFont="1" applyBorder="1"/>
    <xf numFmtId="0" fontId="9" fillId="0" borderId="0" xfId="44" applyFont="1" applyBorder="1" applyAlignment="1">
      <alignment wrapText="1"/>
    </xf>
    <xf numFmtId="0" fontId="2" fillId="0" borderId="53" xfId="44" applyFont="1" applyFill="1" applyBorder="1" applyAlignment="1">
      <alignment horizontal="right" wrapText="1"/>
    </xf>
    <xf numFmtId="176" fontId="2" fillId="0" borderId="23" xfId="44" applyNumberFormat="1" applyFont="1" applyBorder="1" applyAlignment="1">
      <alignment horizontal="right" wrapText="1"/>
    </xf>
    <xf numFmtId="0" fontId="2" fillId="0" borderId="45" xfId="44" applyFont="1" applyFill="1" applyBorder="1" applyAlignment="1">
      <alignment horizontal="right" wrapText="1"/>
    </xf>
    <xf numFmtId="176" fontId="2" fillId="0" borderId="26" xfId="44" applyNumberFormat="1" applyFont="1" applyBorder="1" applyAlignment="1">
      <alignment horizontal="right" wrapText="1"/>
    </xf>
    <xf numFmtId="0" fontId="2" fillId="0" borderId="50" xfId="44" applyFont="1" applyFill="1" applyBorder="1" applyAlignment="1">
      <alignment horizontal="right" wrapText="1"/>
    </xf>
    <xf numFmtId="176" fontId="2" fillId="0" borderId="28" xfId="44" applyNumberFormat="1" applyFont="1" applyBorder="1" applyAlignment="1">
      <alignment horizontal="right" wrapText="1"/>
    </xf>
    <xf numFmtId="0" fontId="23" fillId="0" borderId="0" xfId="34" applyFont="1" applyBorder="1" applyAlignment="1" applyProtection="1"/>
    <xf numFmtId="0" fontId="2" fillId="0" borderId="0" xfId="43" applyFont="1"/>
    <xf numFmtId="0" fontId="3" fillId="0" borderId="0" xfId="43" applyFont="1"/>
    <xf numFmtId="0" fontId="2" fillId="0" borderId="34" xfId="43" applyFont="1" applyFill="1" applyBorder="1"/>
    <xf numFmtId="0" fontId="3" fillId="0" borderId="33" xfId="43" applyFont="1" applyFill="1" applyBorder="1"/>
    <xf numFmtId="0" fontId="3" fillId="0" borderId="20" xfId="43" applyFont="1" applyFill="1" applyBorder="1"/>
    <xf numFmtId="0" fontId="3" fillId="0" borderId="26" xfId="43" applyFont="1" applyFill="1" applyBorder="1"/>
    <xf numFmtId="0" fontId="2" fillId="0" borderId="54" xfId="43" applyFont="1" applyFill="1" applyBorder="1"/>
    <xf numFmtId="1" fontId="2" fillId="0" borderId="23" xfId="43" applyNumberFormat="1" applyFont="1" applyFill="1" applyBorder="1"/>
    <xf numFmtId="0" fontId="2" fillId="0" borderId="55" xfId="43" applyFont="1" applyFill="1" applyBorder="1"/>
    <xf numFmtId="1" fontId="2" fillId="0" borderId="26" xfId="43" applyNumberFormat="1" applyFont="1" applyFill="1" applyBorder="1"/>
    <xf numFmtId="0" fontId="3" fillId="0" borderId="28" xfId="43" applyFont="1" applyFill="1" applyBorder="1"/>
    <xf numFmtId="0" fontId="2" fillId="0" borderId="56" xfId="43" applyFont="1" applyFill="1" applyBorder="1"/>
    <xf numFmtId="1" fontId="2" fillId="0" borderId="28" xfId="43" applyNumberFormat="1" applyFont="1" applyFill="1" applyBorder="1"/>
    <xf numFmtId="0" fontId="42" fillId="0" borderId="0" xfId="43" applyFont="1"/>
    <xf numFmtId="0" fontId="4" fillId="0" borderId="0" xfId="43" applyFont="1"/>
    <xf numFmtId="0" fontId="2" fillId="0" borderId="0" xfId="43" applyFont="1" applyAlignment="1">
      <alignment wrapText="1"/>
    </xf>
    <xf numFmtId="0" fontId="7" fillId="0" borderId="20" xfId="43" applyFont="1" applyFill="1" applyBorder="1" applyAlignment="1">
      <alignment horizontal="center" vertical="center"/>
    </xf>
    <xf numFmtId="0" fontId="3" fillId="0" borderId="40" xfId="43" applyFont="1" applyFill="1" applyBorder="1" applyAlignment="1">
      <alignment horizontal="center" wrapText="1"/>
    </xf>
    <xf numFmtId="0" fontId="3" fillId="0" borderId="20" xfId="43" applyFont="1" applyFill="1" applyBorder="1" applyAlignment="1">
      <alignment horizontal="center" wrapText="1"/>
    </xf>
    <xf numFmtId="0" fontId="3" fillId="29" borderId="20" xfId="43" applyFont="1" applyFill="1" applyBorder="1" applyAlignment="1">
      <alignment horizontal="center" wrapText="1"/>
    </xf>
    <xf numFmtId="0" fontId="3" fillId="0" borderId="52" xfId="43" applyFont="1" applyFill="1" applyBorder="1"/>
    <xf numFmtId="10" fontId="2" fillId="0" borderId="52" xfId="43" applyNumberFormat="1" applyFont="1" applyFill="1" applyBorder="1" applyAlignment="1">
      <alignment horizontal="center"/>
    </xf>
    <xf numFmtId="2" fontId="2" fillId="0" borderId="52" xfId="43" applyNumberFormat="1" applyFont="1" applyFill="1" applyBorder="1" applyAlignment="1">
      <alignment horizontal="center"/>
    </xf>
    <xf numFmtId="2" fontId="2" fillId="0" borderId="13" xfId="43" applyNumberFormat="1" applyFont="1" applyFill="1" applyBorder="1" applyAlignment="1">
      <alignment horizontal="center"/>
    </xf>
    <xf numFmtId="9" fontId="2" fillId="29" borderId="31" xfId="43" applyNumberFormat="1" applyFont="1" applyFill="1" applyBorder="1" applyAlignment="1">
      <alignment horizontal="center"/>
    </xf>
    <xf numFmtId="0" fontId="3" fillId="0" borderId="26" xfId="43" applyFont="1" applyFill="1" applyBorder="1" applyAlignment="1">
      <alignment vertical="top" wrapText="1"/>
    </xf>
    <xf numFmtId="10" fontId="2" fillId="0" borderId="26" xfId="43" applyNumberFormat="1" applyFont="1" applyFill="1" applyBorder="1" applyAlignment="1">
      <alignment horizontal="center"/>
    </xf>
    <xf numFmtId="2" fontId="2" fillId="0" borderId="26" xfId="43" applyNumberFormat="1" applyFont="1" applyFill="1" applyBorder="1" applyAlignment="1">
      <alignment horizontal="center"/>
    </xf>
    <xf numFmtId="2" fontId="2" fillId="0" borderId="46" xfId="43" applyNumberFormat="1" applyFont="1" applyFill="1" applyBorder="1" applyAlignment="1">
      <alignment horizontal="center"/>
    </xf>
    <xf numFmtId="0" fontId="3" fillId="0" borderId="28" xfId="43" applyFont="1" applyFill="1" applyBorder="1" applyAlignment="1">
      <alignment vertical="top" wrapText="1"/>
    </xf>
    <xf numFmtId="10" fontId="2" fillId="0" borderId="28" xfId="43" applyNumberFormat="1" applyFont="1" applyFill="1" applyBorder="1" applyAlignment="1">
      <alignment horizontal="center"/>
    </xf>
    <xf numFmtId="2" fontId="2" fillId="0" borderId="28" xfId="43" applyNumberFormat="1" applyFont="1" applyFill="1" applyBorder="1" applyAlignment="1">
      <alignment horizontal="center"/>
    </xf>
    <xf numFmtId="2" fontId="2" fillId="0" borderId="51" xfId="43" applyNumberFormat="1" applyFont="1" applyFill="1" applyBorder="1" applyAlignment="1">
      <alignment horizontal="center"/>
    </xf>
    <xf numFmtId="0" fontId="2" fillId="0" borderId="20" xfId="43" applyFont="1" applyBorder="1"/>
    <xf numFmtId="0" fontId="3" fillId="0" borderId="20" xfId="43" applyFont="1" applyFill="1" applyBorder="1" applyAlignment="1">
      <alignment horizontal="center"/>
    </xf>
    <xf numFmtId="0" fontId="3" fillId="0" borderId="57" xfId="43" applyFont="1" applyFill="1" applyBorder="1" applyAlignment="1">
      <alignment horizontal="center"/>
    </xf>
    <xf numFmtId="0" fontId="3" fillId="0" borderId="30" xfId="43" applyFont="1" applyFill="1" applyBorder="1" applyAlignment="1">
      <alignment horizontal="center"/>
    </xf>
    <xf numFmtId="0" fontId="3" fillId="0" borderId="23" xfId="43" applyFont="1" applyFill="1" applyBorder="1"/>
    <xf numFmtId="0" fontId="2" fillId="0" borderId="23" xfId="43" applyFont="1" applyBorder="1" applyAlignment="1">
      <alignment horizontal="center"/>
    </xf>
    <xf numFmtId="1" fontId="2" fillId="0" borderId="54" xfId="43" applyNumberFormat="1" applyFont="1" applyBorder="1" applyAlignment="1">
      <alignment horizontal="center"/>
    </xf>
    <xf numFmtId="1" fontId="2" fillId="0" borderId="23" xfId="43" applyNumberFormat="1" applyFont="1" applyBorder="1" applyAlignment="1">
      <alignment horizontal="center"/>
    </xf>
    <xf numFmtId="1" fontId="2" fillId="0" borderId="44" xfId="43" applyNumberFormat="1" applyFont="1" applyBorder="1" applyAlignment="1">
      <alignment horizontal="center"/>
    </xf>
    <xf numFmtId="0" fontId="2" fillId="0" borderId="26" xfId="43" applyFont="1" applyBorder="1" applyAlignment="1">
      <alignment horizontal="center"/>
    </xf>
    <xf numFmtId="1" fontId="2" fillId="0" borderId="55" xfId="43" applyNumberFormat="1" applyFont="1" applyBorder="1" applyAlignment="1">
      <alignment horizontal="center"/>
    </xf>
    <xf numFmtId="1" fontId="2" fillId="0" borderId="26" xfId="43" applyNumberFormat="1" applyFont="1" applyBorder="1" applyAlignment="1">
      <alignment horizontal="center"/>
    </xf>
    <xf numFmtId="1" fontId="2" fillId="0" borderId="46" xfId="43" applyNumberFormat="1" applyFont="1" applyBorder="1" applyAlignment="1">
      <alignment horizontal="center"/>
    </xf>
    <xf numFmtId="0" fontId="2" fillId="0" borderId="28" xfId="43" applyFont="1" applyBorder="1" applyAlignment="1">
      <alignment horizontal="center"/>
    </xf>
    <xf numFmtId="1" fontId="2" fillId="0" borderId="56" xfId="43" applyNumberFormat="1" applyFont="1" applyBorder="1" applyAlignment="1">
      <alignment horizontal="center"/>
    </xf>
    <xf numFmtId="1" fontId="2" fillId="0" borderId="28" xfId="43" applyNumberFormat="1" applyFont="1" applyBorder="1" applyAlignment="1">
      <alignment horizontal="center"/>
    </xf>
    <xf numFmtId="1" fontId="2" fillId="0" borderId="51" xfId="43" applyNumberFormat="1" applyFont="1" applyBorder="1" applyAlignment="1">
      <alignment horizontal="center"/>
    </xf>
    <xf numFmtId="0" fontId="44" fillId="0" borderId="0" xfId="43" applyFont="1" applyFill="1" applyBorder="1"/>
    <xf numFmtId="0" fontId="3" fillId="0" borderId="57" xfId="43" applyFont="1" applyFill="1" applyBorder="1"/>
    <xf numFmtId="1" fontId="2" fillId="0" borderId="54" xfId="43" applyNumberFormat="1" applyFont="1" applyFill="1" applyBorder="1"/>
    <xf numFmtId="1" fontId="2" fillId="0" borderId="55" xfId="43" applyNumberFormat="1" applyFont="1" applyFill="1" applyBorder="1"/>
    <xf numFmtId="0" fontId="3" fillId="0" borderId="34" xfId="43" applyFont="1" applyFill="1" applyBorder="1"/>
    <xf numFmtId="1" fontId="2" fillId="0" borderId="56" xfId="43" applyNumberFormat="1" applyFont="1" applyFill="1" applyBorder="1"/>
    <xf numFmtId="0" fontId="2" fillId="0" borderId="0" xfId="43" applyFont="1" applyAlignment="1">
      <alignment horizontal="left" wrapText="1"/>
    </xf>
    <xf numFmtId="0" fontId="2" fillId="0" borderId="0" xfId="43" applyFont="1" applyAlignment="1"/>
    <xf numFmtId="0" fontId="4" fillId="0" borderId="0" xfId="43" applyFont="1" applyAlignment="1"/>
    <xf numFmtId="0" fontId="2" fillId="0" borderId="0" xfId="47" applyFont="1"/>
    <xf numFmtId="0" fontId="3" fillId="0" borderId="20" xfId="47" applyFont="1" applyBorder="1"/>
    <xf numFmtId="14" fontId="3" fillId="0" borderId="57" xfId="47" applyNumberFormat="1" applyFont="1" applyBorder="1" applyAlignment="1">
      <alignment horizontal="center"/>
    </xf>
    <xf numFmtId="14" fontId="3" fillId="0" borderId="20" xfId="47" applyNumberFormat="1" applyFont="1" applyBorder="1" applyAlignment="1">
      <alignment horizontal="center"/>
    </xf>
    <xf numFmtId="0" fontId="3" fillId="0" borderId="57" xfId="47" applyFont="1" applyBorder="1" applyAlignment="1">
      <alignment horizontal="center"/>
    </xf>
    <xf numFmtId="0" fontId="3" fillId="0" borderId="20" xfId="47" applyFont="1" applyBorder="1" applyAlignment="1">
      <alignment horizontal="center"/>
    </xf>
    <xf numFmtId="0" fontId="2" fillId="0" borderId="23" xfId="47" applyFont="1" applyBorder="1"/>
    <xf numFmtId="175" fontId="2" fillId="0" borderId="54" xfId="47" applyNumberFormat="1" applyFont="1" applyBorder="1"/>
    <xf numFmtId="175" fontId="2" fillId="0" borderId="23" xfId="47" applyNumberFormat="1" applyFont="1" applyBorder="1"/>
    <xf numFmtId="0" fontId="2" fillId="0" borderId="28" xfId="47" applyFont="1" applyBorder="1"/>
    <xf numFmtId="175" fontId="2" fillId="0" borderId="56" xfId="47" applyNumberFormat="1" applyFont="1" applyBorder="1"/>
    <xf numFmtId="175" fontId="2" fillId="0" borderId="28" xfId="47" applyNumberFormat="1" applyFont="1" applyBorder="1"/>
    <xf numFmtId="0" fontId="4" fillId="0" borderId="0" xfId="47" applyFont="1"/>
    <xf numFmtId="0" fontId="2" fillId="0" borderId="0" xfId="47" applyFont="1" applyAlignment="1">
      <alignment horizontal="right"/>
    </xf>
    <xf numFmtId="0" fontId="3" fillId="0" borderId="20" xfId="47" applyFont="1" applyBorder="1" applyAlignment="1">
      <alignment horizontal="center" vertical="center"/>
    </xf>
    <xf numFmtId="14" fontId="3" fillId="0" borderId="57" xfId="47" applyNumberFormat="1" applyFont="1" applyBorder="1" applyAlignment="1">
      <alignment horizontal="center" vertical="center" wrapText="1"/>
    </xf>
    <xf numFmtId="14" fontId="3" fillId="0" borderId="20" xfId="47" applyNumberFormat="1" applyFont="1" applyBorder="1" applyAlignment="1">
      <alignment horizontal="center" vertical="center" wrapText="1"/>
    </xf>
    <xf numFmtId="14" fontId="3" fillId="0" borderId="20" xfId="47" applyNumberFormat="1" applyFont="1" applyFill="1" applyBorder="1" applyAlignment="1">
      <alignment horizontal="center" vertical="center" wrapText="1"/>
    </xf>
    <xf numFmtId="0" fontId="3" fillId="0" borderId="57" xfId="47" applyNumberFormat="1" applyFont="1" applyBorder="1" applyAlignment="1">
      <alignment horizontal="center" vertical="center" wrapText="1"/>
    </xf>
    <xf numFmtId="0" fontId="3" fillId="0" borderId="20" xfId="47" applyNumberFormat="1" applyFont="1" applyBorder="1" applyAlignment="1">
      <alignment horizontal="center" vertical="center" wrapText="1"/>
    </xf>
    <xf numFmtId="3" fontId="2" fillId="0" borderId="54" xfId="47" applyNumberFormat="1" applyFont="1" applyBorder="1"/>
    <xf numFmtId="3" fontId="2" fillId="0" borderId="23" xfId="47" applyNumberFormat="1" applyFont="1" applyBorder="1" applyAlignment="1">
      <alignment horizontal="right" vertical="center" wrapText="1"/>
    </xf>
    <xf numFmtId="3" fontId="2" fillId="0" borderId="23" xfId="47" applyNumberFormat="1" applyFont="1" applyBorder="1"/>
    <xf numFmtId="0" fontId="2" fillId="0" borderId="26" xfId="47" applyFont="1" applyBorder="1"/>
    <xf numFmtId="3" fontId="2" fillId="0" borderId="55" xfId="47" applyNumberFormat="1" applyFont="1" applyBorder="1"/>
    <xf numFmtId="3" fontId="2" fillId="0" borderId="26" xfId="47" applyNumberFormat="1" applyFont="1" applyBorder="1"/>
    <xf numFmtId="3" fontId="2" fillId="0" borderId="56" xfId="47" applyNumberFormat="1" applyFont="1" applyBorder="1"/>
    <xf numFmtId="3" fontId="2" fillId="0" borderId="28" xfId="47" applyNumberFormat="1" applyFont="1" applyBorder="1"/>
    <xf numFmtId="0" fontId="53" fillId="0" borderId="20" xfId="47" applyNumberFormat="1" applyFont="1" applyBorder="1" applyAlignment="1">
      <alignment horizontal="center" vertical="center" wrapText="1"/>
    </xf>
    <xf numFmtId="0" fontId="3" fillId="0" borderId="20" xfId="47" applyFont="1" applyBorder="1" applyAlignment="1">
      <alignment horizontal="left" vertical="center" wrapText="1"/>
    </xf>
    <xf numFmtId="14" fontId="3" fillId="0" borderId="57" xfId="47" applyNumberFormat="1" applyFont="1" applyFill="1" applyBorder="1" applyAlignment="1">
      <alignment horizontal="center" vertical="center" wrapText="1"/>
    </xf>
    <xf numFmtId="0" fontId="3" fillId="0" borderId="30" xfId="47" applyNumberFormat="1" applyFont="1" applyBorder="1" applyAlignment="1">
      <alignment horizontal="center" vertical="center" wrapText="1"/>
    </xf>
    <xf numFmtId="175" fontId="2" fillId="0" borderId="44" xfId="47" applyNumberFormat="1" applyFont="1" applyBorder="1"/>
    <xf numFmtId="175" fontId="2" fillId="0" borderId="51" xfId="47" applyNumberFormat="1" applyFont="1" applyBorder="1"/>
    <xf numFmtId="0" fontId="3" fillId="0" borderId="20" xfId="47" applyFont="1" applyBorder="1" applyAlignment="1">
      <alignment vertical="center" wrapText="1"/>
    </xf>
    <xf numFmtId="14" fontId="3" fillId="0" borderId="57" xfId="47" applyNumberFormat="1" applyFont="1" applyBorder="1" applyAlignment="1">
      <alignment vertical="center" wrapText="1"/>
    </xf>
    <xf numFmtId="14" fontId="3" fillId="0" borderId="20" xfId="47" applyNumberFormat="1" applyFont="1" applyBorder="1" applyAlignment="1">
      <alignment vertical="center" wrapText="1"/>
    </xf>
    <xf numFmtId="14" fontId="3" fillId="0" borderId="57" xfId="47" applyNumberFormat="1" applyFont="1" applyFill="1" applyBorder="1" applyAlignment="1">
      <alignment vertical="center" wrapText="1"/>
    </xf>
    <xf numFmtId="0" fontId="3" fillId="0" borderId="20" xfId="47" applyNumberFormat="1" applyFont="1" applyBorder="1" applyAlignment="1">
      <alignment vertical="center" wrapText="1"/>
    </xf>
    <xf numFmtId="0" fontId="3" fillId="0" borderId="30" xfId="47" applyNumberFormat="1" applyFont="1" applyBorder="1" applyAlignment="1">
      <alignment vertical="center" wrapText="1"/>
    </xf>
    <xf numFmtId="0" fontId="2" fillId="0" borderId="23" xfId="47" applyFont="1" applyBorder="1" applyAlignment="1">
      <alignment vertical="center"/>
    </xf>
    <xf numFmtId="177" fontId="2" fillId="0" borderId="54" xfId="70" applyNumberFormat="1" applyFont="1" applyFill="1" applyBorder="1" applyAlignment="1">
      <alignment horizontal="right"/>
    </xf>
    <xf numFmtId="177" fontId="2" fillId="0" borderId="23" xfId="70" applyNumberFormat="1" applyFont="1" applyFill="1" applyBorder="1" applyAlignment="1">
      <alignment horizontal="right"/>
    </xf>
    <xf numFmtId="177" fontId="2" fillId="0" borderId="44" xfId="70" applyNumberFormat="1" applyFont="1" applyBorder="1" applyAlignment="1">
      <alignment horizontal="right"/>
    </xf>
    <xf numFmtId="0" fontId="2" fillId="0" borderId="28" xfId="47" applyFont="1" applyBorder="1" applyAlignment="1">
      <alignment vertical="center" wrapText="1"/>
    </xf>
    <xf numFmtId="177" fontId="2" fillId="0" borderId="56" xfId="47" applyNumberFormat="1" applyFont="1" applyBorder="1" applyAlignment="1">
      <alignment horizontal="right" vertical="center"/>
    </xf>
    <xf numFmtId="177" fontId="2" fillId="0" borderId="28" xfId="47" applyNumberFormat="1" applyFont="1" applyBorder="1" applyAlignment="1">
      <alignment horizontal="right" vertical="center" wrapText="1"/>
    </xf>
    <xf numFmtId="177" fontId="2" fillId="0" borderId="56" xfId="47" applyNumberFormat="1" applyFont="1" applyBorder="1" applyAlignment="1">
      <alignment horizontal="right" vertical="center" wrapText="1"/>
    </xf>
    <xf numFmtId="177" fontId="2" fillId="0" borderId="28" xfId="47" applyNumberFormat="1" applyFont="1" applyBorder="1" applyAlignment="1">
      <alignment horizontal="right" vertical="center"/>
    </xf>
    <xf numFmtId="177" fontId="2" fillId="0" borderId="51" xfId="47" applyNumberFormat="1" applyFont="1" applyBorder="1" applyAlignment="1">
      <alignment horizontal="right" vertical="center"/>
    </xf>
    <xf numFmtId="14" fontId="3" fillId="0" borderId="30" xfId="47" applyNumberFormat="1" applyFont="1" applyBorder="1" applyAlignment="1">
      <alignment horizontal="center" vertical="center" wrapText="1"/>
    </xf>
    <xf numFmtId="0" fontId="2" fillId="0" borderId="23" xfId="47" applyFont="1" applyBorder="1" applyAlignment="1">
      <alignment vertical="center" wrapText="1"/>
    </xf>
    <xf numFmtId="0" fontId="2" fillId="0" borderId="26" xfId="47" applyFont="1" applyBorder="1" applyAlignment="1">
      <alignment vertical="center" wrapText="1"/>
    </xf>
    <xf numFmtId="175" fontId="2" fillId="0" borderId="55" xfId="47" applyNumberFormat="1" applyFont="1" applyBorder="1"/>
    <xf numFmtId="175" fontId="2" fillId="0" borderId="26" xfId="47" applyNumberFormat="1" applyFont="1" applyBorder="1"/>
    <xf numFmtId="175" fontId="2" fillId="0" borderId="46" xfId="47" applyNumberFormat="1" applyFont="1" applyBorder="1"/>
    <xf numFmtId="175" fontId="2" fillId="0" borderId="26" xfId="47" applyNumberFormat="1" applyFont="1" applyBorder="1" applyAlignment="1">
      <alignment horizontal="center"/>
    </xf>
    <xf numFmtId="0" fontId="3" fillId="0" borderId="20" xfId="47" applyFont="1" applyBorder="1" applyAlignment="1">
      <alignment wrapText="1"/>
    </xf>
    <xf numFmtId="14" fontId="3" fillId="0" borderId="58" xfId="47" applyNumberFormat="1" applyFont="1" applyBorder="1" applyAlignment="1">
      <alignment horizontal="center"/>
    </xf>
    <xf numFmtId="14" fontId="3" fillId="0" borderId="20" xfId="47" applyNumberFormat="1" applyFont="1" applyFill="1" applyBorder="1" applyAlignment="1">
      <alignment horizontal="center"/>
    </xf>
    <xf numFmtId="0" fontId="3" fillId="0" borderId="23" xfId="47" applyFont="1" applyBorder="1"/>
    <xf numFmtId="177" fontId="2" fillId="0" borderId="59" xfId="47" applyNumberFormat="1" applyFont="1" applyFill="1" applyBorder="1" applyProtection="1"/>
    <xf numFmtId="180" fontId="2" fillId="0" borderId="23" xfId="70" applyNumberFormat="1" applyFont="1" applyFill="1" applyBorder="1" applyAlignment="1">
      <alignment horizontal="center"/>
    </xf>
    <xf numFmtId="180" fontId="2" fillId="0" borderId="54" xfId="70" applyNumberFormat="1" applyFont="1" applyFill="1" applyBorder="1" applyAlignment="1">
      <alignment horizontal="center"/>
    </xf>
    <xf numFmtId="180" fontId="2" fillId="0" borderId="23" xfId="70" applyNumberFormat="1" applyFont="1" applyBorder="1"/>
    <xf numFmtId="0" fontId="3" fillId="0" borderId="26" xfId="47" applyFont="1" applyBorder="1"/>
    <xf numFmtId="177" fontId="2" fillId="0" borderId="60" xfId="70" applyNumberFormat="1" applyFont="1" applyBorder="1"/>
    <xf numFmtId="180" fontId="2" fillId="0" borderId="26" xfId="70" applyNumberFormat="1" applyFont="1" applyFill="1" applyBorder="1" applyAlignment="1">
      <alignment horizontal="center"/>
    </xf>
    <xf numFmtId="180" fontId="2" fillId="0" borderId="55" xfId="70" applyNumberFormat="1" applyFont="1" applyFill="1" applyBorder="1" applyAlignment="1">
      <alignment horizontal="center"/>
    </xf>
    <xf numFmtId="180" fontId="2" fillId="0" borderId="26" xfId="70" applyNumberFormat="1" applyFont="1" applyBorder="1"/>
    <xf numFmtId="0" fontId="3" fillId="0" borderId="26" xfId="47" applyFont="1" applyFill="1" applyBorder="1"/>
    <xf numFmtId="180" fontId="2" fillId="0" borderId="55" xfId="70" applyNumberFormat="1" applyFont="1" applyBorder="1"/>
    <xf numFmtId="0" fontId="3" fillId="0" borderId="28" xfId="47" applyFont="1" applyBorder="1"/>
    <xf numFmtId="177" fontId="2" fillId="0" borderId="61" xfId="70" applyNumberFormat="1" applyFont="1" applyBorder="1"/>
    <xf numFmtId="180" fontId="2" fillId="0" borderId="28" xfId="70" applyNumberFormat="1" applyFont="1" applyBorder="1"/>
    <xf numFmtId="180" fontId="2" fillId="0" borderId="56" xfId="70" applyNumberFormat="1" applyFont="1" applyBorder="1"/>
    <xf numFmtId="180" fontId="2" fillId="0" borderId="28" xfId="70" applyNumberFormat="1" applyFont="1" applyFill="1" applyBorder="1" applyAlignment="1">
      <alignment horizontal="right"/>
    </xf>
    <xf numFmtId="0" fontId="2" fillId="0" borderId="0" xfId="47" applyFont="1" applyFill="1" applyBorder="1"/>
    <xf numFmtId="0" fontId="2" fillId="0" borderId="28" xfId="47" applyFont="1" applyFill="1" applyBorder="1"/>
    <xf numFmtId="0" fontId="2" fillId="0" borderId="26" xfId="47" applyFont="1" applyBorder="1" applyAlignment="1">
      <alignment vertical="center"/>
    </xf>
    <xf numFmtId="0" fontId="2" fillId="0" borderId="26" xfId="47" applyFont="1" applyFill="1" applyBorder="1" applyAlignment="1">
      <alignment vertical="center" wrapText="1"/>
    </xf>
    <xf numFmtId="0" fontId="2" fillId="0" borderId="28" xfId="47" applyFont="1" applyFill="1" applyBorder="1" applyAlignment="1">
      <alignment vertical="center" wrapText="1"/>
    </xf>
    <xf numFmtId="0" fontId="3" fillId="0" borderId="20" xfId="47" applyFont="1" applyBorder="1" applyAlignment="1">
      <alignment horizontal="center" vertical="center" wrapText="1"/>
    </xf>
    <xf numFmtId="14" fontId="3" fillId="0" borderId="20" xfId="47" applyNumberFormat="1" applyFont="1" applyBorder="1" applyAlignment="1">
      <alignment horizontal="center" vertical="center"/>
    </xf>
    <xf numFmtId="14" fontId="3" fillId="0" borderId="12" xfId="47" applyNumberFormat="1" applyFont="1" applyBorder="1" applyAlignment="1">
      <alignment horizontal="center" vertical="center" wrapText="1"/>
    </xf>
    <xf numFmtId="14" fontId="3" fillId="0" borderId="52" xfId="47" applyNumberFormat="1" applyFont="1" applyBorder="1" applyAlignment="1">
      <alignment horizontal="center" vertical="center" wrapText="1"/>
    </xf>
    <xf numFmtId="14" fontId="3" fillId="0" borderId="12" xfId="47" applyNumberFormat="1" applyFont="1" applyFill="1" applyBorder="1" applyAlignment="1">
      <alignment horizontal="center" vertical="center" wrapText="1"/>
    </xf>
    <xf numFmtId="0" fontId="3" fillId="0" borderId="52" xfId="47" applyNumberFormat="1" applyFont="1" applyBorder="1" applyAlignment="1">
      <alignment horizontal="center" vertical="center" wrapText="1"/>
    </xf>
    <xf numFmtId="0" fontId="3" fillId="0" borderId="13" xfId="47" applyNumberFormat="1" applyFont="1" applyBorder="1" applyAlignment="1">
      <alignment horizontal="center" vertical="center" wrapText="1"/>
    </xf>
    <xf numFmtId="0" fontId="3" fillId="0" borderId="34" xfId="47" applyFont="1" applyBorder="1" applyAlignment="1">
      <alignment vertical="center"/>
    </xf>
    <xf numFmtId="174" fontId="2" fillId="0" borderId="34" xfId="47" applyNumberFormat="1" applyFont="1" applyBorder="1"/>
    <xf numFmtId="174" fontId="2" fillId="0" borderId="62" xfId="47" applyNumberFormat="1" applyFont="1" applyBorder="1"/>
    <xf numFmtId="174" fontId="2" fillId="0" borderId="49" xfId="47" applyNumberFormat="1" applyFont="1" applyBorder="1"/>
    <xf numFmtId="0" fontId="3" fillId="0" borderId="28" xfId="47" applyFont="1" applyBorder="1" applyAlignment="1">
      <alignment vertical="center"/>
    </xf>
    <xf numFmtId="174" fontId="2" fillId="0" borderId="28" xfId="47" applyNumberFormat="1" applyFont="1" applyBorder="1"/>
    <xf numFmtId="174" fontId="2" fillId="0" borderId="56" xfId="47" applyNumberFormat="1" applyFont="1" applyBorder="1"/>
    <xf numFmtId="174" fontId="2" fillId="0" borderId="51" xfId="47" applyNumberFormat="1" applyFont="1" applyBorder="1"/>
    <xf numFmtId="177" fontId="2" fillId="0" borderId="54" xfId="47" applyNumberFormat="1" applyFont="1" applyBorder="1" applyAlignment="1">
      <alignment vertical="top"/>
    </xf>
    <xf numFmtId="177" fontId="2" fillId="0" borderId="23" xfId="47" applyNumberFormat="1" applyFont="1" applyBorder="1" applyAlignment="1">
      <alignment horizontal="right" vertical="top" wrapText="1"/>
    </xf>
    <xf numFmtId="177" fontId="2" fillId="0" borderId="54" xfId="47" applyNumberFormat="1" applyFont="1" applyBorder="1" applyAlignment="1">
      <alignment horizontal="right" vertical="top" wrapText="1"/>
    </xf>
    <xf numFmtId="177" fontId="2" fillId="0" borderId="44" xfId="47" applyNumberFormat="1" applyFont="1" applyBorder="1" applyAlignment="1">
      <alignment horizontal="right" vertical="top" wrapText="1"/>
    </xf>
    <xf numFmtId="177" fontId="2" fillId="0" borderId="56" xfId="47" applyNumberFormat="1" applyFont="1" applyBorder="1" applyAlignment="1">
      <alignment vertical="top"/>
    </xf>
    <xf numFmtId="177" fontId="2" fillId="0" borderId="28" xfId="47" applyNumberFormat="1" applyFont="1" applyBorder="1" applyAlignment="1">
      <alignment horizontal="right" vertical="top" wrapText="1"/>
    </xf>
    <xf numFmtId="177" fontId="2" fillId="0" borderId="56" xfId="47" applyNumberFormat="1" applyFont="1" applyBorder="1" applyAlignment="1">
      <alignment horizontal="right" vertical="top" wrapText="1"/>
    </xf>
    <xf numFmtId="177" fontId="2" fillId="0" borderId="51" xfId="47" applyNumberFormat="1" applyFont="1" applyBorder="1" applyAlignment="1">
      <alignment horizontal="right" vertical="top" wrapText="1"/>
    </xf>
    <xf numFmtId="0" fontId="3" fillId="0" borderId="20" xfId="47" applyFont="1" applyFill="1" applyBorder="1" applyAlignment="1">
      <alignment horizontal="center" vertical="center" wrapText="1"/>
    </xf>
    <xf numFmtId="0" fontId="3" fillId="0" borderId="23" xfId="47" applyFont="1" applyFill="1" applyBorder="1" applyAlignment="1">
      <alignment vertical="center" wrapText="1"/>
    </xf>
    <xf numFmtId="174" fontId="2" fillId="0" borderId="54" xfId="47" applyNumberFormat="1" applyFont="1" applyFill="1" applyBorder="1" applyAlignment="1">
      <alignment horizontal="right" vertical="center" wrapText="1"/>
    </xf>
    <xf numFmtId="174" fontId="2" fillId="0" borderId="23" xfId="47" applyNumberFormat="1" applyFont="1" applyFill="1" applyBorder="1" applyAlignment="1">
      <alignment horizontal="right" vertical="center" wrapText="1"/>
    </xf>
    <xf numFmtId="0" fontId="3" fillId="0" borderId="26" xfId="47" applyFont="1" applyFill="1" applyBorder="1" applyAlignment="1">
      <alignment vertical="center" wrapText="1"/>
    </xf>
    <xf numFmtId="174" fontId="2" fillId="0" borderId="55" xfId="47" applyNumberFormat="1" applyFont="1" applyFill="1" applyBorder="1" applyAlignment="1">
      <alignment horizontal="right" vertical="center" wrapText="1"/>
    </xf>
    <xf numFmtId="174" fontId="2" fillId="0" borderId="26" xfId="47" applyNumberFormat="1" applyFont="1" applyBorder="1" applyAlignment="1">
      <alignment vertical="center"/>
    </xf>
    <xf numFmtId="174" fontId="2" fillId="0" borderId="55" xfId="47" applyNumberFormat="1" applyFont="1" applyFill="1" applyBorder="1" applyAlignment="1">
      <alignment vertical="center" wrapText="1"/>
    </xf>
    <xf numFmtId="0" fontId="3" fillId="0" borderId="28" xfId="47" applyFont="1" applyFill="1" applyBorder="1" applyAlignment="1">
      <alignment vertical="center" wrapText="1"/>
    </xf>
    <xf numFmtId="174" fontId="2" fillId="0" borderId="56" xfId="47" applyNumberFormat="1" applyFont="1" applyBorder="1" applyAlignment="1">
      <alignment vertical="center"/>
    </xf>
    <xf numFmtId="174" fontId="2" fillId="0" borderId="28" xfId="47" applyNumberFormat="1" applyFont="1" applyBorder="1" applyAlignment="1">
      <alignment vertical="center"/>
    </xf>
    <xf numFmtId="0" fontId="42" fillId="0" borderId="0" xfId="47" applyFont="1"/>
    <xf numFmtId="0" fontId="2" fillId="0" borderId="0" xfId="48" applyFont="1"/>
    <xf numFmtId="0" fontId="52" fillId="0" borderId="0" xfId="48" applyFont="1"/>
    <xf numFmtId="0" fontId="2" fillId="0" borderId="20" xfId="48" applyFont="1" applyFill="1" applyBorder="1"/>
    <xf numFmtId="0" fontId="3" fillId="0" borderId="21" xfId="48" applyFont="1" applyFill="1" applyBorder="1" applyAlignment="1">
      <alignment wrapText="1"/>
    </xf>
    <xf numFmtId="0" fontId="3" fillId="0" borderId="41" xfId="48" applyFont="1" applyFill="1" applyBorder="1" applyAlignment="1">
      <alignment wrapText="1"/>
    </xf>
    <xf numFmtId="4" fontId="3" fillId="0" borderId="41" xfId="48" applyNumberFormat="1" applyFont="1" applyFill="1" applyBorder="1" applyAlignment="1">
      <alignment horizontal="center" vertical="center" wrapText="1"/>
    </xf>
    <xf numFmtId="4" fontId="3" fillId="0" borderId="22" xfId="48" applyNumberFormat="1" applyFont="1" applyFill="1" applyBorder="1" applyAlignment="1">
      <alignment horizontal="center" vertical="center" wrapText="1"/>
    </xf>
    <xf numFmtId="14" fontId="2" fillId="0" borderId="23" xfId="48" applyNumberFormat="1" applyFont="1" applyFill="1" applyBorder="1"/>
    <xf numFmtId="4" fontId="2" fillId="0" borderId="24" xfId="48" applyNumberFormat="1" applyFont="1" applyBorder="1"/>
    <xf numFmtId="4" fontId="2" fillId="0" borderId="63" xfId="48" applyNumberFormat="1" applyFont="1" applyBorder="1"/>
    <xf numFmtId="4" fontId="2" fillId="0" borderId="25" xfId="48" applyNumberFormat="1" applyFont="1" applyBorder="1"/>
    <xf numFmtId="4" fontId="2" fillId="0" borderId="0" xfId="48" applyNumberFormat="1" applyFont="1"/>
    <xf numFmtId="14" fontId="2" fillId="0" borderId="26" xfId="48" applyNumberFormat="1" applyFont="1" applyFill="1" applyBorder="1"/>
    <xf numFmtId="4" fontId="2" fillId="0" borderId="27" xfId="48" applyNumberFormat="1" applyFont="1" applyBorder="1"/>
    <xf numFmtId="4" fontId="2" fillId="0" borderId="2" xfId="48" applyNumberFormat="1" applyFont="1" applyBorder="1"/>
    <xf numFmtId="4" fontId="2" fillId="0" borderId="15" xfId="48" applyNumberFormat="1" applyFont="1" applyBorder="1"/>
    <xf numFmtId="14" fontId="2" fillId="0" borderId="28" xfId="48" applyNumberFormat="1" applyFont="1" applyFill="1" applyBorder="1"/>
    <xf numFmtId="4" fontId="2" fillId="0" borderId="29" xfId="48" applyNumberFormat="1" applyFont="1" applyBorder="1"/>
    <xf numFmtId="4" fontId="2" fillId="0" borderId="17" xfId="48" applyNumberFormat="1" applyFont="1" applyBorder="1"/>
    <xf numFmtId="4" fontId="2" fillId="0" borderId="19" xfId="48" applyNumberFormat="1" applyFont="1" applyBorder="1"/>
    <xf numFmtId="0" fontId="42" fillId="0" borderId="0" xfId="48" applyFont="1"/>
    <xf numFmtId="0" fontId="3" fillId="0" borderId="0" xfId="48" applyFont="1" applyAlignment="1">
      <alignment horizontal="center"/>
    </xf>
    <xf numFmtId="0" fontId="2" fillId="0" borderId="20" xfId="58" applyFont="1" applyFill="1" applyBorder="1" applyAlignment="1" applyProtection="1">
      <alignment horizontal="left" wrapText="1" indent="2"/>
    </xf>
    <xf numFmtId="0" fontId="3" fillId="0" borderId="21" xfId="58" applyFont="1" applyFill="1" applyBorder="1" applyAlignment="1" applyProtection="1">
      <alignment horizontal="center" vertical="center" wrapText="1"/>
    </xf>
    <xf numFmtId="0" fontId="3" fillId="0" borderId="41" xfId="58" applyFont="1" applyFill="1" applyBorder="1" applyAlignment="1" applyProtection="1">
      <alignment horizontal="center" vertical="center" wrapText="1"/>
    </xf>
    <xf numFmtId="0" fontId="3" fillId="0" borderId="22" xfId="58" applyFont="1" applyFill="1" applyBorder="1" applyAlignment="1" applyProtection="1">
      <alignment horizontal="center" vertical="center" wrapText="1"/>
    </xf>
    <xf numFmtId="0" fontId="3" fillId="0" borderId="34" xfId="58" applyFont="1" applyFill="1" applyBorder="1" applyAlignment="1" applyProtection="1">
      <alignment horizontal="justify" wrapText="1"/>
    </xf>
    <xf numFmtId="10" fontId="54" fillId="0" borderId="64" xfId="51" applyNumberFormat="1" applyFont="1" applyFill="1" applyBorder="1" applyAlignment="1">
      <alignment horizontal="center" wrapText="1"/>
    </xf>
    <xf numFmtId="10" fontId="54" fillId="0" borderId="65" xfId="51" applyNumberFormat="1" applyFont="1" applyFill="1" applyBorder="1" applyAlignment="1">
      <alignment horizontal="center" wrapText="1"/>
    </xf>
    <xf numFmtId="10" fontId="54" fillId="0" borderId="66" xfId="51" applyNumberFormat="1" applyFont="1" applyFill="1" applyBorder="1" applyAlignment="1">
      <alignment horizontal="center" wrapText="1"/>
    </xf>
    <xf numFmtId="10" fontId="2" fillId="0" borderId="0" xfId="48" applyNumberFormat="1" applyFont="1"/>
    <xf numFmtId="0" fontId="3" fillId="0" borderId="36" xfId="58" applyFont="1" applyFill="1" applyBorder="1" applyAlignment="1" applyProtection="1">
      <alignment horizontal="justify" wrapText="1"/>
    </xf>
    <xf numFmtId="10" fontId="2" fillId="0" borderId="39" xfId="51" applyNumberFormat="1" applyFont="1" applyFill="1" applyBorder="1" applyAlignment="1">
      <alignment horizontal="center" wrapText="1"/>
    </xf>
    <xf numFmtId="10" fontId="2" fillId="0" borderId="67" xfId="51" applyNumberFormat="1" applyFont="1" applyFill="1" applyBorder="1" applyAlignment="1">
      <alignment horizontal="center" wrapText="1"/>
    </xf>
    <xf numFmtId="10" fontId="2" fillId="0" borderId="38" xfId="51" applyNumberFormat="1" applyFont="1" applyFill="1" applyBorder="1" applyAlignment="1">
      <alignment horizontal="center" wrapText="1"/>
    </xf>
    <xf numFmtId="0" fontId="43" fillId="0" borderId="26" xfId="48" applyFont="1" applyFill="1" applyBorder="1" applyAlignment="1">
      <alignment wrapText="1"/>
    </xf>
    <xf numFmtId="10" fontId="19" fillId="0" borderId="27" xfId="48" applyNumberFormat="1" applyFont="1" applyBorder="1"/>
    <xf numFmtId="10" fontId="19" fillId="0" borderId="2" xfId="48" applyNumberFormat="1" applyFont="1" applyBorder="1"/>
    <xf numFmtId="10" fontId="19" fillId="0" borderId="68" xfId="48" applyNumberFormat="1" applyFont="1" applyBorder="1"/>
    <xf numFmtId="0" fontId="43" fillId="0" borderId="23" xfId="48" applyFont="1" applyFill="1" applyBorder="1" applyAlignment="1">
      <alignment wrapText="1"/>
    </xf>
    <xf numFmtId="10" fontId="19" fillId="0" borderId="24" xfId="48" applyNumberFormat="1" applyFont="1" applyBorder="1"/>
    <xf numFmtId="10" fontId="19" fillId="0" borderId="63" xfId="48" applyNumberFormat="1" applyFont="1" applyBorder="1"/>
    <xf numFmtId="10" fontId="19" fillId="0" borderId="25" xfId="48" applyNumberFormat="1" applyFont="1" applyBorder="1"/>
    <xf numFmtId="10" fontId="19" fillId="0" borderId="15" xfId="48" applyNumberFormat="1" applyFont="1" applyBorder="1"/>
    <xf numFmtId="0" fontId="43" fillId="0" borderId="28" xfId="48" applyFont="1" applyFill="1" applyBorder="1" applyAlignment="1">
      <alignment wrapText="1"/>
    </xf>
    <xf numFmtId="10" fontId="19" fillId="0" borderId="29" xfId="48" applyNumberFormat="1" applyFont="1" applyBorder="1"/>
    <xf numFmtId="10" fontId="19" fillId="0" borderId="17" xfId="48" applyNumberFormat="1" applyFont="1" applyBorder="1"/>
    <xf numFmtId="10" fontId="19" fillId="0" borderId="19" xfId="48" applyNumberFormat="1" applyFont="1" applyBorder="1"/>
    <xf numFmtId="0" fontId="4" fillId="0" borderId="0" xfId="48" applyFont="1"/>
    <xf numFmtId="0" fontId="2" fillId="0" borderId="0" xfId="48" applyFont="1" applyAlignment="1">
      <alignment wrapText="1"/>
    </xf>
    <xf numFmtId="0" fontId="2" fillId="0" borderId="66" xfId="57" applyFont="1" applyBorder="1" applyAlignment="1" applyProtection="1">
      <alignment wrapText="1"/>
    </xf>
    <xf numFmtId="0" fontId="2" fillId="0" borderId="15" xfId="57" applyFont="1" applyBorder="1" applyAlignment="1" applyProtection="1">
      <alignment wrapText="1"/>
    </xf>
    <xf numFmtId="0" fontId="2" fillId="0" borderId="15" xfId="57" applyFont="1" applyFill="1" applyBorder="1" applyAlignment="1" applyProtection="1">
      <alignment wrapText="1"/>
    </xf>
    <xf numFmtId="0" fontId="2" fillId="0" borderId="19" xfId="57" applyFont="1" applyFill="1" applyBorder="1" applyAlignment="1" applyProtection="1">
      <alignment wrapText="1"/>
    </xf>
    <xf numFmtId="0" fontId="3" fillId="0" borderId="20" xfId="48" applyFont="1" applyBorder="1" applyAlignment="1">
      <alignment horizontal="center"/>
    </xf>
    <xf numFmtId="14" fontId="2" fillId="0" borderId="53" xfId="48" applyNumberFormat="1" applyFont="1" applyBorder="1" applyAlignment="1">
      <alignment horizontal="center"/>
    </xf>
    <xf numFmtId="0" fontId="2" fillId="0" borderId="23" xfId="48" applyFont="1" applyBorder="1" applyAlignment="1">
      <alignment horizontal="center"/>
    </xf>
    <xf numFmtId="14" fontId="2" fillId="0" borderId="45" xfId="48" applyNumberFormat="1" applyFont="1" applyBorder="1" applyAlignment="1">
      <alignment horizontal="center"/>
    </xf>
    <xf numFmtId="0" fontId="2" fillId="0" borderId="26" xfId="48" applyFont="1" applyBorder="1" applyAlignment="1">
      <alignment horizontal="center"/>
    </xf>
    <xf numFmtId="0" fontId="2" fillId="0" borderId="45" xfId="48" applyFont="1" applyBorder="1" applyAlignment="1">
      <alignment horizontal="center"/>
    </xf>
    <xf numFmtId="14" fontId="2" fillId="0" borderId="50" xfId="48" applyNumberFormat="1" applyFont="1" applyBorder="1" applyAlignment="1">
      <alignment horizontal="center"/>
    </xf>
    <xf numFmtId="0" fontId="2" fillId="0" borderId="28" xfId="48" applyFont="1" applyBorder="1" applyAlignment="1">
      <alignment horizontal="center"/>
    </xf>
    <xf numFmtId="0" fontId="3" fillId="0" borderId="43" xfId="48" applyFont="1" applyBorder="1"/>
    <xf numFmtId="0" fontId="3" fillId="0" borderId="34" xfId="48" applyFont="1" applyBorder="1"/>
    <xf numFmtId="0" fontId="3" fillId="0" borderId="45" xfId="48" applyFont="1" applyBorder="1"/>
    <xf numFmtId="0" fontId="3" fillId="0" borderId="26" xfId="48" applyFont="1" applyBorder="1"/>
    <xf numFmtId="0" fontId="3" fillId="0" borderId="50" xfId="48" applyFont="1" applyBorder="1"/>
    <xf numFmtId="0" fontId="3" fillId="0" borderId="28" xfId="48" applyFont="1" applyBorder="1"/>
    <xf numFmtId="0" fontId="2" fillId="0" borderId="34" xfId="48" applyFont="1" applyBorder="1"/>
    <xf numFmtId="0" fontId="2" fillId="0" borderId="26" xfId="48" applyFont="1" applyBorder="1"/>
    <xf numFmtId="0" fontId="2" fillId="0" borderId="28" xfId="48" applyFont="1" applyBorder="1"/>
    <xf numFmtId="0" fontId="43" fillId="0" borderId="20" xfId="48" applyFont="1" applyBorder="1" applyAlignment="1">
      <alignment horizontal="center" wrapText="1"/>
    </xf>
    <xf numFmtId="0" fontId="43" fillId="0" borderId="30" xfId="48" applyFont="1" applyBorder="1" applyAlignment="1">
      <alignment horizontal="center" wrapText="1"/>
    </xf>
    <xf numFmtId="0" fontId="43" fillId="0" borderId="32" xfId="48" applyFont="1" applyBorder="1" applyAlignment="1">
      <alignment horizontal="left" wrapText="1"/>
    </xf>
    <xf numFmtId="0" fontId="19" fillId="0" borderId="31" xfId="48" applyFont="1" applyBorder="1" applyAlignment="1">
      <alignment horizontal="center"/>
    </xf>
    <xf numFmtId="0" fontId="19" fillId="0" borderId="31" xfId="48" applyFont="1" applyBorder="1" applyAlignment="1">
      <alignment horizontal="center" wrapText="1"/>
    </xf>
    <xf numFmtId="0" fontId="2" fillId="0" borderId="0" xfId="56" applyFont="1"/>
    <xf numFmtId="0" fontId="3" fillId="0" borderId="0" xfId="56" applyFont="1"/>
    <xf numFmtId="0" fontId="3" fillId="0" borderId="2" xfId="56" applyFont="1" applyBorder="1" applyAlignment="1">
      <alignment horizontal="center" vertical="center" wrapText="1"/>
    </xf>
    <xf numFmtId="0" fontId="2" fillId="0" borderId="2" xfId="56" applyFont="1" applyBorder="1" applyAlignment="1">
      <alignment wrapText="1"/>
    </xf>
    <xf numFmtId="0" fontId="2" fillId="0" borderId="0" xfId="56" applyFont="1" applyAlignment="1">
      <alignment wrapText="1"/>
    </xf>
    <xf numFmtId="0" fontId="2" fillId="0" borderId="69" xfId="56" applyFont="1" applyBorder="1" applyAlignment="1">
      <alignment wrapText="1"/>
    </xf>
    <xf numFmtId="0" fontId="2" fillId="0" borderId="0" xfId="56" applyFont="1" applyBorder="1"/>
    <xf numFmtId="0" fontId="2" fillId="0" borderId="70" xfId="56" applyFont="1" applyBorder="1"/>
    <xf numFmtId="0" fontId="9" fillId="0" borderId="2" xfId="56" applyFont="1" applyFill="1" applyBorder="1" applyAlignment="1">
      <alignment vertical="top" wrapText="1"/>
    </xf>
    <xf numFmtId="175" fontId="9" fillId="0" borderId="2" xfId="64" applyNumberFormat="1" applyFont="1" applyFill="1" applyBorder="1" applyAlignment="1">
      <alignment horizontal="center" vertical="center" wrapText="1"/>
    </xf>
    <xf numFmtId="0" fontId="9" fillId="0" borderId="59" xfId="56" applyFont="1" applyBorder="1"/>
    <xf numFmtId="0" fontId="2" fillId="0" borderId="54" xfId="56" applyFont="1" applyBorder="1"/>
    <xf numFmtId="0" fontId="2" fillId="0" borderId="24" xfId="56" applyFont="1" applyBorder="1"/>
    <xf numFmtId="0" fontId="42" fillId="0" borderId="0" xfId="56" applyFont="1" applyFill="1" applyBorder="1" applyAlignment="1">
      <alignment vertical="top" wrapText="1"/>
    </xf>
    <xf numFmtId="0" fontId="3" fillId="0" borderId="2" xfId="56" applyFont="1" applyBorder="1" applyAlignment="1">
      <alignment horizontal="center" wrapText="1"/>
    </xf>
    <xf numFmtId="0" fontId="3" fillId="0" borderId="2" xfId="56" applyFont="1" applyBorder="1" applyAlignment="1">
      <alignment horizontal="center"/>
    </xf>
    <xf numFmtId="177" fontId="2" fillId="0" borderId="2" xfId="56" applyNumberFormat="1" applyFont="1" applyBorder="1" applyAlignment="1">
      <alignment horizontal="center" vertical="center"/>
    </xf>
    <xf numFmtId="0" fontId="2" fillId="0" borderId="69" xfId="56" applyFont="1" applyBorder="1"/>
    <xf numFmtId="3" fontId="9" fillId="0" borderId="2" xfId="70" applyNumberFormat="1" applyFont="1" applyFill="1" applyBorder="1" applyAlignment="1">
      <alignment horizontal="center" vertical="center" wrapText="1"/>
    </xf>
    <xf numFmtId="177" fontId="9" fillId="0" borderId="2" xfId="70" applyNumberFormat="1" applyFont="1" applyFill="1" applyBorder="1" applyAlignment="1">
      <alignment horizontal="center" vertical="center" wrapText="1"/>
    </xf>
    <xf numFmtId="0" fontId="3" fillId="26" borderId="2" xfId="56" applyFont="1" applyFill="1" applyBorder="1" applyAlignment="1">
      <alignment horizontal="center" vertical="center" wrapText="1"/>
    </xf>
    <xf numFmtId="0" fontId="3" fillId="0" borderId="2" xfId="56" applyFont="1" applyBorder="1" applyAlignment="1">
      <alignment vertical="top" wrapText="1"/>
    </xf>
    <xf numFmtId="177" fontId="3" fillId="0" borderId="2" xfId="56" applyNumberFormat="1" applyFont="1" applyBorder="1" applyAlignment="1">
      <alignment horizontal="center" vertical="center" wrapText="1"/>
    </xf>
    <xf numFmtId="0" fontId="4" fillId="0" borderId="2" xfId="56" applyFont="1" applyBorder="1" applyAlignment="1">
      <alignment wrapText="1"/>
    </xf>
    <xf numFmtId="175" fontId="4" fillId="0" borderId="2" xfId="64" applyNumberFormat="1" applyFont="1" applyBorder="1" applyAlignment="1">
      <alignment horizontal="center" vertical="center" wrapText="1"/>
    </xf>
    <xf numFmtId="0" fontId="4" fillId="0" borderId="2" xfId="56" applyFont="1" applyBorder="1" applyAlignment="1">
      <alignment vertical="top" wrapText="1"/>
    </xf>
    <xf numFmtId="0" fontId="9" fillId="0" borderId="0" xfId="56" applyFont="1" applyAlignment="1"/>
    <xf numFmtId="0" fontId="55" fillId="0" borderId="0" xfId="56" applyAlignment="1"/>
    <xf numFmtId="0" fontId="42" fillId="0" borderId="0" xfId="56" applyFont="1" applyAlignment="1"/>
    <xf numFmtId="0" fontId="3" fillId="26" borderId="67" xfId="56" applyFont="1" applyFill="1" applyBorder="1" applyAlignment="1">
      <alignment horizontal="center" vertical="center" wrapText="1"/>
    </xf>
    <xf numFmtId="174" fontId="3" fillId="0" borderId="2" xfId="56" applyNumberFormat="1" applyFont="1" applyBorder="1" applyAlignment="1">
      <alignment horizontal="center" vertical="center" wrapText="1"/>
    </xf>
    <xf numFmtId="0" fontId="3" fillId="0" borderId="2" xfId="56" applyFont="1" applyBorder="1" applyAlignment="1">
      <alignment vertical="center" wrapText="1"/>
    </xf>
    <xf numFmtId="0" fontId="4" fillId="0" borderId="2" xfId="56" applyFont="1" applyBorder="1" applyAlignment="1">
      <alignment vertical="center" wrapText="1"/>
    </xf>
    <xf numFmtId="174" fontId="4" fillId="0" borderId="2" xfId="56" applyNumberFormat="1" applyFont="1" applyBorder="1" applyAlignment="1">
      <alignment horizontal="center" vertical="center" wrapText="1"/>
    </xf>
    <xf numFmtId="2" fontId="3" fillId="0" borderId="2" xfId="56" applyNumberFormat="1" applyFont="1" applyBorder="1" applyAlignment="1">
      <alignment horizontal="center" vertical="center" wrapText="1"/>
    </xf>
    <xf numFmtId="3" fontId="4" fillId="0" borderId="2" xfId="70" applyNumberFormat="1" applyFont="1" applyBorder="1" applyAlignment="1">
      <alignment horizontal="center" vertical="center" wrapText="1"/>
    </xf>
    <xf numFmtId="177" fontId="4" fillId="0" borderId="2" xfId="70" applyNumberFormat="1" applyFont="1" applyBorder="1" applyAlignment="1">
      <alignment horizontal="center" vertical="center" wrapText="1"/>
    </xf>
    <xf numFmtId="175" fontId="4" fillId="0" borderId="2" xfId="56" applyNumberFormat="1" applyFont="1" applyBorder="1" applyAlignment="1">
      <alignment horizontal="center" vertical="center" wrapText="1"/>
    </xf>
    <xf numFmtId="0" fontId="2" fillId="0" borderId="2" xfId="56" applyFont="1" applyBorder="1" applyAlignment="1">
      <alignment horizontal="center" vertical="center" wrapText="1"/>
    </xf>
    <xf numFmtId="0" fontId="11" fillId="0" borderId="0" xfId="34" applyAlignment="1" applyProtection="1"/>
    <xf numFmtId="0" fontId="3" fillId="0" borderId="0" xfId="0" applyFont="1" applyFill="1" applyAlignment="1">
      <alignment horizontal="center"/>
    </xf>
    <xf numFmtId="0" fontId="3" fillId="0" borderId="0" xfId="44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/>
    <xf numFmtId="3" fontId="2" fillId="0" borderId="26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15" fontId="15" fillId="0" borderId="26" xfId="54" applyNumberFormat="1" applyFont="1" applyBorder="1" applyAlignment="1">
      <alignment horizontal="center"/>
    </xf>
    <xf numFmtId="15" fontId="15" fillId="0" borderId="28" xfId="54" applyNumberFormat="1" applyFont="1" applyBorder="1" applyAlignment="1">
      <alignment horizontal="center"/>
    </xf>
    <xf numFmtId="176" fontId="15" fillId="0" borderId="26" xfId="54" applyNumberFormat="1" applyFont="1" applyBorder="1" applyAlignment="1">
      <alignment horizontal="center"/>
    </xf>
    <xf numFmtId="176" fontId="15" fillId="0" borderId="28" xfId="54" applyNumberFormat="1" applyFont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172" fontId="2" fillId="0" borderId="26" xfId="0" applyNumberFormat="1" applyFont="1" applyFill="1" applyBorder="1" applyAlignment="1">
      <alignment horizontal="center"/>
    </xf>
    <xf numFmtId="172" fontId="2" fillId="0" borderId="28" xfId="0" applyNumberFormat="1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14" fontId="0" fillId="0" borderId="28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14" fontId="2" fillId="0" borderId="26" xfId="0" applyNumberFormat="1" applyFont="1" applyBorder="1" applyAlignment="1">
      <alignment horizontal="center"/>
    </xf>
    <xf numFmtId="14" fontId="2" fillId="0" borderId="28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4" fontId="0" fillId="0" borderId="26" xfId="0" applyNumberForma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17" fontId="2" fillId="0" borderId="26" xfId="0" applyNumberFormat="1" applyFont="1" applyBorder="1" applyAlignment="1">
      <alignment horizontal="center"/>
    </xf>
    <xf numFmtId="17" fontId="2" fillId="0" borderId="28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0" fontId="15" fillId="0" borderId="26" xfId="0" applyFont="1" applyBorder="1" applyAlignment="1">
      <alignment horizontal="justify" vertical="top" wrapText="1"/>
    </xf>
    <xf numFmtId="0" fontId="15" fillId="0" borderId="28" xfId="0" applyFont="1" applyBorder="1" applyAlignment="1">
      <alignment horizontal="justify" vertical="top" wrapText="1"/>
    </xf>
    <xf numFmtId="0" fontId="15" fillId="0" borderId="26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51" xfId="0" applyFont="1" applyBorder="1" applyAlignment="1">
      <alignment horizontal="center" vertical="top" wrapText="1"/>
    </xf>
    <xf numFmtId="0" fontId="2" fillId="0" borderId="26" xfId="0" applyFont="1" applyFill="1" applyBorder="1"/>
    <xf numFmtId="0" fontId="2" fillId="0" borderId="28" xfId="0" applyFont="1" applyFill="1" applyBorder="1"/>
    <xf numFmtId="174" fontId="2" fillId="0" borderId="26" xfId="0" applyNumberFormat="1" applyFont="1" applyFill="1" applyBorder="1"/>
    <xf numFmtId="174" fontId="2" fillId="0" borderId="28" xfId="0" applyNumberFormat="1" applyFont="1" applyFill="1" applyBorder="1"/>
    <xf numFmtId="0" fontId="2" fillId="0" borderId="34" xfId="0" applyFont="1" applyBorder="1" applyAlignment="1"/>
    <xf numFmtId="2" fontId="2" fillId="0" borderId="26" xfId="0" applyNumberFormat="1" applyFont="1" applyFill="1" applyBorder="1" applyAlignment="1">
      <alignment horizontal="center"/>
    </xf>
    <xf numFmtId="2" fontId="2" fillId="0" borderId="28" xfId="0" applyNumberFormat="1" applyFont="1" applyFill="1" applyBorder="1" applyAlignment="1">
      <alignment horizontal="center"/>
    </xf>
    <xf numFmtId="14" fontId="2" fillId="0" borderId="34" xfId="0" applyNumberFormat="1" applyFont="1" applyFill="1" applyBorder="1" applyAlignment="1">
      <alignment horizontal="left"/>
    </xf>
    <xf numFmtId="14" fontId="2" fillId="0" borderId="26" xfId="0" applyNumberFormat="1" applyFont="1" applyFill="1" applyBorder="1" applyAlignment="1">
      <alignment horizontal="left"/>
    </xf>
    <xf numFmtId="14" fontId="2" fillId="0" borderId="28" xfId="0" applyNumberFormat="1" applyFont="1" applyFill="1" applyBorder="1" applyAlignment="1">
      <alignment horizontal="left"/>
    </xf>
    <xf numFmtId="2" fontId="2" fillId="0" borderId="34" xfId="0" applyNumberFormat="1" applyFont="1" applyFill="1" applyBorder="1" applyAlignment="1">
      <alignment horizontal="center" wrapText="1"/>
    </xf>
    <xf numFmtId="14" fontId="2" fillId="0" borderId="26" xfId="0" applyNumberFormat="1" applyFont="1" applyFill="1" applyBorder="1" applyAlignment="1">
      <alignment horizontal="center"/>
    </xf>
    <xf numFmtId="14" fontId="2" fillId="0" borderId="28" xfId="0" applyNumberFormat="1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0" fontId="15" fillId="0" borderId="28" xfId="0" applyFont="1" applyFill="1" applyBorder="1" applyAlignment="1">
      <alignment horizontal="center"/>
    </xf>
    <xf numFmtId="2" fontId="15" fillId="0" borderId="26" xfId="0" applyNumberFormat="1" applyFont="1" applyFill="1" applyBorder="1" applyAlignment="1">
      <alignment horizontal="center"/>
    </xf>
    <xf numFmtId="2" fontId="15" fillId="0" borderId="28" xfId="0" applyNumberFormat="1" applyFont="1" applyFill="1" applyBorder="1" applyAlignment="1">
      <alignment horizontal="center"/>
    </xf>
    <xf numFmtId="0" fontId="2" fillId="0" borderId="32" xfId="47" applyFont="1" applyBorder="1" applyAlignment="1">
      <alignment horizontal="left" vertical="center" wrapText="1"/>
    </xf>
    <xf numFmtId="175" fontId="2" fillId="0" borderId="18" xfId="47" applyNumberFormat="1" applyFont="1" applyBorder="1"/>
    <xf numFmtId="175" fontId="2" fillId="0" borderId="32" xfId="47" applyNumberFormat="1" applyFont="1" applyBorder="1"/>
    <xf numFmtId="175" fontId="2" fillId="0" borderId="31" xfId="47" applyNumberFormat="1" applyFont="1" applyBorder="1"/>
    <xf numFmtId="0" fontId="2" fillId="0" borderId="20" xfId="47" applyFont="1" applyBorder="1" applyAlignment="1">
      <alignment horizontal="left" vertical="center" wrapText="1"/>
    </xf>
    <xf numFmtId="175" fontId="2" fillId="0" borderId="57" xfId="47" applyNumberFormat="1" applyFont="1" applyBorder="1"/>
    <xf numFmtId="175" fontId="2" fillId="0" borderId="20" xfId="47" applyNumberFormat="1" applyFont="1" applyBorder="1"/>
    <xf numFmtId="175" fontId="2" fillId="0" borderId="30" xfId="47" applyNumberFormat="1" applyFont="1" applyBorder="1"/>
    <xf numFmtId="0" fontId="2" fillId="0" borderId="23" xfId="0" applyFont="1" applyBorder="1" applyAlignment="1">
      <alignment horizontal="center"/>
    </xf>
    <xf numFmtId="0" fontId="57" fillId="24" borderId="2" xfId="34" applyFont="1" applyFill="1" applyBorder="1" applyAlignment="1" applyProtection="1">
      <alignment horizontal="left"/>
    </xf>
    <xf numFmtId="0" fontId="3" fillId="24" borderId="2" xfId="0" applyFont="1" applyFill="1" applyBorder="1" applyAlignment="1">
      <alignment horizontal="left"/>
    </xf>
    <xf numFmtId="0" fontId="3" fillId="24" borderId="2" xfId="56" applyFont="1" applyFill="1" applyBorder="1" applyAlignment="1">
      <alignment horizontal="left"/>
    </xf>
    <xf numFmtId="0" fontId="0" fillId="30" borderId="0" xfId="0" applyFill="1" applyBorder="1" applyAlignment="1"/>
    <xf numFmtId="0" fontId="3" fillId="30" borderId="0" xfId="0" applyFont="1" applyFill="1" applyAlignment="1">
      <alignment horizontal="center"/>
    </xf>
    <xf numFmtId="0" fontId="23" fillId="24" borderId="2" xfId="34" applyFont="1" applyFill="1" applyBorder="1" applyAlignment="1" applyProtection="1"/>
    <xf numFmtId="0" fontId="3" fillId="30" borderId="0" xfId="0" applyFont="1" applyFill="1" applyBorder="1" applyAlignment="1"/>
    <xf numFmtId="0" fontId="7" fillId="30" borderId="0" xfId="0" applyFont="1" applyFill="1" applyBorder="1" applyAlignment="1">
      <alignment horizontal="center"/>
    </xf>
    <xf numFmtId="0" fontId="45" fillId="24" borderId="2" xfId="0" applyFont="1" applyFill="1" applyBorder="1" applyAlignment="1">
      <alignment horizontal="left"/>
    </xf>
    <xf numFmtId="0" fontId="23" fillId="24" borderId="2" xfId="34" applyFont="1" applyFill="1" applyBorder="1" applyAlignment="1" applyProtection="1">
      <alignment horizontal="left"/>
    </xf>
    <xf numFmtId="2" fontId="2" fillId="0" borderId="23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3" fillId="24" borderId="2" xfId="0" applyFont="1" applyFill="1" applyBorder="1" applyAlignment="1">
      <alignment horizontal="center"/>
    </xf>
    <xf numFmtId="0" fontId="3" fillId="24" borderId="2" xfId="0" applyFont="1" applyFill="1" applyBorder="1"/>
    <xf numFmtId="0" fontId="0" fillId="30" borderId="0" xfId="0" applyFill="1" applyBorder="1" applyAlignment="1">
      <alignment horizontal="center"/>
    </xf>
    <xf numFmtId="0" fontId="7" fillId="30" borderId="0" xfId="0" applyFont="1" applyFill="1" applyAlignment="1">
      <alignment horizontal="center"/>
    </xf>
    <xf numFmtId="0" fontId="15" fillId="0" borderId="23" xfId="0" applyFont="1" applyFill="1" applyBorder="1" applyAlignment="1">
      <alignment horizontal="center"/>
    </xf>
    <xf numFmtId="2" fontId="15" fillId="0" borderId="23" xfId="0" applyNumberFormat="1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 wrapText="1"/>
    </xf>
    <xf numFmtId="14" fontId="2" fillId="0" borderId="23" xfId="0" applyNumberFormat="1" applyFont="1" applyFill="1" applyBorder="1" applyAlignment="1">
      <alignment horizontal="center"/>
    </xf>
    <xf numFmtId="2" fontId="2" fillId="0" borderId="23" xfId="0" applyNumberFormat="1" applyFont="1" applyFill="1" applyBorder="1" applyAlignment="1">
      <alignment horizontal="center"/>
    </xf>
    <xf numFmtId="2" fontId="2" fillId="0" borderId="28" xfId="0" applyNumberFormat="1" applyFont="1" applyFill="1" applyBorder="1" applyAlignment="1">
      <alignment horizontal="center" wrapText="1"/>
    </xf>
    <xf numFmtId="0" fontId="4" fillId="0" borderId="0" xfId="0" applyFont="1"/>
    <xf numFmtId="14" fontId="2" fillId="0" borderId="23" xfId="0" applyNumberFormat="1" applyFont="1" applyFill="1" applyBorder="1" applyAlignment="1">
      <alignment horizontal="left"/>
    </xf>
    <xf numFmtId="0" fontId="2" fillId="0" borderId="20" xfId="0" applyFont="1" applyBorder="1" applyAlignment="1"/>
    <xf numFmtId="0" fontId="2" fillId="0" borderId="23" xfId="0" applyFont="1" applyFill="1" applyBorder="1"/>
    <xf numFmtId="174" fontId="2" fillId="0" borderId="23" xfId="0" applyNumberFormat="1" applyFont="1" applyFill="1" applyBorder="1"/>
    <xf numFmtId="0" fontId="2" fillId="0" borderId="20" xfId="0" applyFont="1" applyFill="1" applyBorder="1"/>
    <xf numFmtId="0" fontId="15" fillId="0" borderId="23" xfId="0" applyFont="1" applyBorder="1" applyAlignment="1">
      <alignment horizontal="justify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44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17" fontId="2" fillId="0" borderId="23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14" fontId="0" fillId="0" borderId="23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 wrapText="1"/>
    </xf>
    <xf numFmtId="172" fontId="2" fillId="0" borderId="23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wrapText="1"/>
    </xf>
    <xf numFmtId="0" fontId="2" fillId="0" borderId="35" xfId="0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0" xfId="0" applyBorder="1"/>
    <xf numFmtId="0" fontId="2" fillId="0" borderId="0" xfId="53" applyFont="1" applyFill="1" applyBorder="1"/>
    <xf numFmtId="0" fontId="2" fillId="0" borderId="0" xfId="53" applyFont="1" applyFill="1" applyBorder="1" applyAlignment="1">
      <alignment horizontal="left"/>
    </xf>
    <xf numFmtId="2" fontId="0" fillId="0" borderId="2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4" fontId="2" fillId="0" borderId="23" xfId="0" applyNumberFormat="1" applyFont="1" applyBorder="1" applyAlignment="1">
      <alignment horizontal="center"/>
    </xf>
    <xf numFmtId="15" fontId="15" fillId="0" borderId="23" xfId="54" applyNumberFormat="1" applyFont="1" applyBorder="1" applyAlignment="1">
      <alignment horizontal="center"/>
    </xf>
    <xf numFmtId="176" fontId="15" fillId="0" borderId="23" xfId="54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76" fontId="2" fillId="0" borderId="20" xfId="54" applyNumberFormat="1" applyFont="1" applyBorder="1" applyAlignment="1">
      <alignment horizontal="center" wrapText="1"/>
    </xf>
    <xf numFmtId="0" fontId="3" fillId="0" borderId="0" xfId="48" applyFont="1"/>
    <xf numFmtId="0" fontId="2" fillId="0" borderId="71" xfId="57" applyFont="1" applyFill="1" applyBorder="1" applyAlignment="1" applyProtection="1">
      <alignment wrapText="1"/>
    </xf>
    <xf numFmtId="0" fontId="2" fillId="0" borderId="14" xfId="57" applyFont="1" applyFill="1" applyBorder="1" applyAlignment="1" applyProtection="1">
      <alignment wrapText="1"/>
    </xf>
    <xf numFmtId="0" fontId="2" fillId="0" borderId="16" xfId="57" applyFont="1" applyFill="1" applyBorder="1" applyAlignment="1" applyProtection="1">
      <alignment wrapText="1"/>
    </xf>
    <xf numFmtId="0" fontId="3" fillId="0" borderId="33" xfId="48" applyFont="1" applyBorder="1"/>
    <xf numFmtId="0" fontId="0" fillId="24" borderId="0" xfId="0" applyFill="1" applyBorder="1" applyAlignment="1"/>
    <xf numFmtId="0" fontId="3" fillId="24" borderId="0" xfId="0" applyFont="1" applyFill="1" applyAlignment="1">
      <alignment horizontal="center"/>
    </xf>
    <xf numFmtId="0" fontId="2" fillId="0" borderId="0" xfId="46" applyFont="1"/>
    <xf numFmtId="0" fontId="3" fillId="0" borderId="0" xfId="46" applyFont="1"/>
    <xf numFmtId="0" fontId="2" fillId="0" borderId="20" xfId="46" applyFont="1" applyBorder="1" applyAlignment="1">
      <alignment vertical="top" wrapText="1"/>
    </xf>
    <xf numFmtId="14" fontId="3" fillId="0" borderId="30" xfId="46" applyNumberFormat="1" applyFont="1" applyBorder="1" applyAlignment="1">
      <alignment vertical="top" wrapText="1"/>
    </xf>
    <xf numFmtId="0" fontId="2" fillId="0" borderId="32" xfId="46" applyFont="1" applyBorder="1" applyAlignment="1">
      <alignment vertical="top" wrapText="1"/>
    </xf>
    <xf numFmtId="0" fontId="2" fillId="0" borderId="31" xfId="46" applyFont="1" applyBorder="1" applyAlignment="1">
      <alignment horizontal="center" wrapText="1"/>
    </xf>
    <xf numFmtId="0" fontId="4" fillId="0" borderId="0" xfId="46" applyFont="1" applyFill="1" applyBorder="1" applyAlignment="1">
      <alignment wrapText="1"/>
    </xf>
    <xf numFmtId="0" fontId="2" fillId="0" borderId="34" xfId="46" applyFont="1" applyBorder="1" applyAlignment="1">
      <alignment wrapText="1"/>
    </xf>
    <xf numFmtId="0" fontId="2" fillId="0" borderId="34" xfId="46" applyFont="1" applyBorder="1"/>
    <xf numFmtId="0" fontId="2" fillId="0" borderId="26" xfId="46" applyFont="1" applyBorder="1" applyAlignment="1">
      <alignment wrapText="1"/>
    </xf>
    <xf numFmtId="0" fontId="2" fillId="0" borderId="26" xfId="46" applyFont="1" applyBorder="1"/>
    <xf numFmtId="0" fontId="2" fillId="0" borderId="28" xfId="46" applyFont="1" applyBorder="1" applyAlignment="1">
      <alignment wrapText="1"/>
    </xf>
    <xf numFmtId="0" fontId="2" fillId="0" borderId="28" xfId="46" applyFont="1" applyBorder="1"/>
    <xf numFmtId="0" fontId="2" fillId="0" borderId="20" xfId="46" applyFont="1" applyBorder="1"/>
    <xf numFmtId="49" fontId="2" fillId="0" borderId="20" xfId="46" applyNumberFormat="1" applyFont="1" applyBorder="1" applyAlignment="1">
      <alignment horizontal="center"/>
    </xf>
    <xf numFmtId="0" fontId="2" fillId="0" borderId="23" xfId="46" applyFont="1" applyBorder="1" applyAlignment="1">
      <alignment wrapText="1"/>
    </xf>
    <xf numFmtId="0" fontId="2" fillId="0" borderId="23" xfId="46" applyFont="1" applyBorder="1" applyAlignment="1">
      <alignment horizontal="center"/>
    </xf>
    <xf numFmtId="0" fontId="2" fillId="0" borderId="28" xfId="46" applyFont="1" applyBorder="1" applyAlignment="1">
      <alignment horizontal="center"/>
    </xf>
    <xf numFmtId="0" fontId="4" fillId="0" borderId="0" xfId="46" applyFont="1" applyFill="1" applyBorder="1"/>
    <xf numFmtId="14" fontId="2" fillId="0" borderId="20" xfId="46" applyNumberFormat="1" applyFont="1" applyBorder="1" applyAlignment="1">
      <alignment horizontal="center"/>
    </xf>
    <xf numFmtId="0" fontId="2" fillId="0" borderId="20" xfId="46" applyFont="1" applyBorder="1" applyAlignment="1">
      <alignment wrapText="1"/>
    </xf>
    <xf numFmtId="177" fontId="2" fillId="0" borderId="20" xfId="46" applyNumberFormat="1" applyFont="1" applyBorder="1"/>
    <xf numFmtId="0" fontId="2" fillId="0" borderId="32" xfId="46" applyFont="1" applyBorder="1" applyAlignment="1">
      <alignment wrapText="1"/>
    </xf>
    <xf numFmtId="177" fontId="2" fillId="0" borderId="32" xfId="46" applyNumberFormat="1" applyFont="1" applyBorder="1"/>
    <xf numFmtId="0" fontId="2" fillId="0" borderId="34" xfId="55" applyFont="1" applyBorder="1"/>
    <xf numFmtId="0" fontId="2" fillId="0" borderId="26" xfId="55" applyFont="1" applyBorder="1" applyAlignment="1">
      <alignment wrapText="1"/>
    </xf>
    <xf numFmtId="0" fontId="2" fillId="0" borderId="26" xfId="55" applyFont="1" applyBorder="1"/>
    <xf numFmtId="0" fontId="2" fillId="0" borderId="26" xfId="55" applyFont="1" applyFill="1" applyBorder="1"/>
    <xf numFmtId="0" fontId="2" fillId="0" borderId="28" xfId="55" applyFont="1" applyBorder="1" applyAlignment="1">
      <alignment wrapText="1"/>
    </xf>
    <xf numFmtId="0" fontId="2" fillId="0" borderId="28" xfId="55" applyFont="1" applyFill="1" applyBorder="1"/>
    <xf numFmtId="49" fontId="2" fillId="0" borderId="34" xfId="46" applyNumberFormat="1" applyFont="1" applyBorder="1"/>
    <xf numFmtId="177" fontId="2" fillId="0" borderId="26" xfId="46" applyNumberFormat="1" applyFont="1" applyBorder="1"/>
    <xf numFmtId="177" fontId="2" fillId="0" borderId="28" xfId="46" applyNumberFormat="1" applyFont="1" applyBorder="1"/>
    <xf numFmtId="0" fontId="2" fillId="0" borderId="0" xfId="46" applyFont="1" applyBorder="1"/>
    <xf numFmtId="14" fontId="2" fillId="0" borderId="34" xfId="46" applyNumberFormat="1" applyFont="1" applyBorder="1" applyAlignment="1">
      <alignment horizontal="center"/>
    </xf>
    <xf numFmtId="0" fontId="2" fillId="0" borderId="26" xfId="46" applyFont="1" applyFill="1" applyBorder="1" applyAlignment="1">
      <alignment wrapText="1"/>
    </xf>
    <xf numFmtId="190" fontId="2" fillId="0" borderId="26" xfId="70" applyNumberFormat="1" applyFont="1" applyFill="1" applyBorder="1"/>
    <xf numFmtId="0" fontId="2" fillId="0" borderId="28" xfId="46" applyFont="1" applyFill="1" applyBorder="1" applyAlignment="1">
      <alignment wrapText="1"/>
    </xf>
    <xf numFmtId="190" fontId="2" fillId="0" borderId="28" xfId="70" applyNumberFormat="1" applyFont="1" applyFill="1" applyBorder="1"/>
    <xf numFmtId="0" fontId="2" fillId="0" borderId="0" xfId="46" applyFont="1" applyFill="1" applyBorder="1" applyAlignment="1">
      <alignment horizontal="left"/>
    </xf>
    <xf numFmtId="3" fontId="2" fillId="0" borderId="40" xfId="46" applyNumberFormat="1" applyFont="1" applyBorder="1"/>
    <xf numFmtId="49" fontId="2" fillId="0" borderId="41" xfId="46" applyNumberFormat="1" applyFont="1" applyBorder="1"/>
    <xf numFmtId="49" fontId="2" fillId="0" borderId="22" xfId="46" applyNumberFormat="1" applyFont="1" applyBorder="1"/>
    <xf numFmtId="0" fontId="2" fillId="0" borderId="72" xfId="46" applyFont="1" applyBorder="1" applyAlignment="1">
      <alignment wrapText="1"/>
    </xf>
    <xf numFmtId="2" fontId="2" fillId="0" borderId="73" xfId="46" applyNumberFormat="1" applyFont="1" applyBorder="1"/>
    <xf numFmtId="2" fontId="2" fillId="0" borderId="74" xfId="46" applyNumberFormat="1" applyFont="1" applyBorder="1"/>
    <xf numFmtId="0" fontId="2" fillId="0" borderId="40" xfId="46" applyFont="1" applyBorder="1" applyAlignment="1">
      <alignment horizontal="center"/>
    </xf>
    <xf numFmtId="49" fontId="2" fillId="0" borderId="41" xfId="46" applyNumberFormat="1" applyFont="1" applyBorder="1" applyAlignment="1">
      <alignment horizontal="center"/>
    </xf>
    <xf numFmtId="49" fontId="2" fillId="0" borderId="22" xfId="46" applyNumberFormat="1" applyFont="1" applyBorder="1" applyAlignment="1">
      <alignment horizontal="center"/>
    </xf>
    <xf numFmtId="0" fontId="2" fillId="0" borderId="72" xfId="46" applyFont="1" applyBorder="1"/>
    <xf numFmtId="4" fontId="2" fillId="0" borderId="73" xfId="46" applyNumberFormat="1" applyFont="1" applyBorder="1"/>
    <xf numFmtId="4" fontId="2" fillId="0" borderId="74" xfId="46" applyNumberFormat="1" applyFont="1" applyBorder="1"/>
    <xf numFmtId="0" fontId="2" fillId="0" borderId="0" xfId="46" applyFont="1" applyFill="1" applyBorder="1"/>
    <xf numFmtId="4" fontId="2" fillId="0" borderId="0" xfId="46" applyNumberFormat="1" applyFont="1" applyBorder="1"/>
    <xf numFmtId="14" fontId="2" fillId="0" borderId="75" xfId="46" applyNumberFormat="1" applyFont="1" applyBorder="1" applyAlignment="1">
      <alignment horizontal="center"/>
    </xf>
    <xf numFmtId="14" fontId="2" fillId="0" borderId="76" xfId="46" applyNumberFormat="1" applyFont="1" applyBorder="1" applyAlignment="1">
      <alignment horizontal="center" wrapText="1"/>
    </xf>
    <xf numFmtId="14" fontId="2" fillId="0" borderId="75" xfId="46" applyNumberFormat="1" applyFont="1" applyBorder="1" applyAlignment="1">
      <alignment horizontal="center" wrapText="1"/>
    </xf>
    <xf numFmtId="0" fontId="2" fillId="0" borderId="32" xfId="46" applyFont="1" applyBorder="1"/>
    <xf numFmtId="0" fontId="2" fillId="0" borderId="31" xfId="46" applyFont="1" applyBorder="1" applyAlignment="1">
      <alignment horizontal="center"/>
    </xf>
    <xf numFmtId="0" fontId="3" fillId="0" borderId="32" xfId="46" applyFont="1" applyBorder="1"/>
    <xf numFmtId="0" fontId="3" fillId="0" borderId="31" xfId="46" applyFont="1" applyBorder="1" applyAlignment="1">
      <alignment horizontal="center"/>
    </xf>
    <xf numFmtId="0" fontId="3" fillId="0" borderId="31" xfId="46" applyFont="1" applyBorder="1" applyAlignment="1">
      <alignment horizontal="center" wrapText="1"/>
    </xf>
    <xf numFmtId="0" fontId="3" fillId="0" borderId="34" xfId="46" applyFont="1" applyBorder="1"/>
    <xf numFmtId="49" fontId="3" fillId="0" borderId="43" xfId="46" applyNumberFormat="1" applyFont="1" applyBorder="1" applyAlignment="1">
      <alignment horizontal="center" vertical="center" wrapText="1"/>
    </xf>
    <xf numFmtId="49" fontId="3" fillId="0" borderId="34" xfId="46" applyNumberFormat="1" applyFont="1" applyBorder="1" applyAlignment="1">
      <alignment horizontal="center" vertical="center" wrapText="1"/>
    </xf>
    <xf numFmtId="190" fontId="2" fillId="0" borderId="45" xfId="70" applyNumberFormat="1" applyFont="1" applyBorder="1"/>
    <xf numFmtId="190" fontId="2" fillId="0" borderId="26" xfId="70" applyNumberFormat="1" applyFont="1" applyBorder="1"/>
    <xf numFmtId="190" fontId="2" fillId="0" borderId="50" xfId="70" applyNumberFormat="1" applyFont="1" applyBorder="1"/>
    <xf numFmtId="190" fontId="2" fillId="0" borderId="28" xfId="70" applyNumberFormat="1" applyFont="1" applyBorder="1"/>
    <xf numFmtId="0" fontId="2" fillId="0" borderId="33" xfId="46" applyFont="1" applyBorder="1"/>
    <xf numFmtId="49" fontId="2" fillId="0" borderId="20" xfId="46" applyNumberFormat="1" applyFont="1" applyBorder="1"/>
    <xf numFmtId="0" fontId="2" fillId="0" borderId="53" xfId="46" applyFont="1" applyBorder="1" applyAlignment="1">
      <alignment wrapText="1"/>
    </xf>
    <xf numFmtId="0" fontId="2" fillId="0" borderId="23" xfId="46" applyFont="1" applyBorder="1"/>
    <xf numFmtId="0" fontId="2" fillId="0" borderId="50" xfId="46" applyFont="1" applyBorder="1" applyAlignment="1">
      <alignment wrapText="1"/>
    </xf>
    <xf numFmtId="0" fontId="2" fillId="0" borderId="71" xfId="46" applyFont="1" applyBorder="1"/>
    <xf numFmtId="0" fontId="2" fillId="0" borderId="66" xfId="46" applyFont="1" applyBorder="1"/>
    <xf numFmtId="0" fontId="2" fillId="0" borderId="14" xfId="46" applyFont="1" applyBorder="1"/>
    <xf numFmtId="0" fontId="2" fillId="0" borderId="15" xfId="46" applyFont="1" applyBorder="1"/>
    <xf numFmtId="0" fontId="2" fillId="0" borderId="16" xfId="46" applyFont="1" applyBorder="1"/>
    <xf numFmtId="0" fontId="2" fillId="0" borderId="19" xfId="46" applyFont="1" applyBorder="1"/>
    <xf numFmtId="49" fontId="2" fillId="0" borderId="40" xfId="46" applyNumberFormat="1" applyFont="1" applyBorder="1" applyAlignment="1">
      <alignment horizontal="center"/>
    </xf>
    <xf numFmtId="174" fontId="2" fillId="0" borderId="72" xfId="46" applyNumberFormat="1" applyFont="1" applyBorder="1" applyAlignment="1">
      <alignment horizontal="center"/>
    </xf>
    <xf numFmtId="174" fontId="2" fillId="0" borderId="73" xfId="46" applyNumberFormat="1" applyFont="1" applyBorder="1" applyAlignment="1">
      <alignment horizontal="center"/>
    </xf>
    <xf numFmtId="174" fontId="2" fillId="0" borderId="74" xfId="46" applyNumberFormat="1" applyFont="1" applyBorder="1" applyAlignment="1">
      <alignment horizontal="center"/>
    </xf>
    <xf numFmtId="0" fontId="2" fillId="0" borderId="40" xfId="46" applyFont="1" applyBorder="1" applyAlignment="1">
      <alignment horizontal="left"/>
    </xf>
    <xf numFmtId="0" fontId="2" fillId="0" borderId="41" xfId="46" applyFont="1" applyBorder="1" applyAlignment="1">
      <alignment wrapText="1"/>
    </xf>
    <xf numFmtId="0" fontId="2" fillId="0" borderId="22" xfId="46" applyFont="1" applyBorder="1"/>
    <xf numFmtId="49" fontId="2" fillId="0" borderId="35" xfId="46" applyNumberFormat="1" applyFont="1" applyBorder="1" applyAlignment="1">
      <alignment horizontal="left"/>
    </xf>
    <xf numFmtId="1" fontId="2" fillId="0" borderId="63" xfId="46" applyNumberFormat="1" applyFont="1" applyBorder="1"/>
    <xf numFmtId="1" fontId="2" fillId="0" borderId="25" xfId="46" applyNumberFormat="1" applyFont="1" applyBorder="1"/>
    <xf numFmtId="49" fontId="2" fillId="0" borderId="14" xfId="46" applyNumberFormat="1" applyFont="1" applyBorder="1" applyAlignment="1">
      <alignment horizontal="left"/>
    </xf>
    <xf numFmtId="1" fontId="2" fillId="0" borderId="2" xfId="46" applyNumberFormat="1" applyFont="1" applyBorder="1"/>
    <xf numFmtId="1" fontId="2" fillId="0" borderId="15" xfId="46" applyNumberFormat="1" applyFont="1" applyBorder="1"/>
    <xf numFmtId="49" fontId="2" fillId="0" borderId="16" xfId="46" applyNumberFormat="1" applyFont="1" applyBorder="1" applyAlignment="1">
      <alignment horizontal="left"/>
    </xf>
    <xf numFmtId="1" fontId="2" fillId="0" borderId="17" xfId="46" applyNumberFormat="1" applyFont="1" applyBorder="1"/>
    <xf numFmtId="1" fontId="2" fillId="0" borderId="19" xfId="46" applyNumberFormat="1" applyFont="1" applyBorder="1"/>
    <xf numFmtId="49" fontId="2" fillId="0" borderId="0" xfId="46" applyNumberFormat="1" applyFont="1" applyFill="1" applyBorder="1" applyAlignment="1">
      <alignment horizontal="left"/>
    </xf>
    <xf numFmtId="0" fontId="2" fillId="0" borderId="40" xfId="46" applyFont="1" applyBorder="1"/>
    <xf numFmtId="0" fontId="2" fillId="0" borderId="41" xfId="46" applyFont="1" applyBorder="1"/>
    <xf numFmtId="49" fontId="2" fillId="0" borderId="35" xfId="46" applyNumberFormat="1" applyFont="1" applyBorder="1"/>
    <xf numFmtId="0" fontId="2" fillId="0" borderId="63" xfId="46" applyFont="1" applyBorder="1"/>
    <xf numFmtId="0" fontId="2" fillId="0" borderId="25" xfId="46" applyFont="1" applyBorder="1"/>
    <xf numFmtId="49" fontId="2" fillId="0" borderId="14" xfId="46" applyNumberFormat="1" applyFont="1" applyBorder="1"/>
    <xf numFmtId="0" fontId="2" fillId="0" borderId="2" xfId="46" applyFont="1" applyBorder="1"/>
    <xf numFmtId="49" fontId="2" fillId="0" borderId="16" xfId="46" applyNumberFormat="1" applyFont="1" applyBorder="1"/>
    <xf numFmtId="0" fontId="2" fillId="0" borderId="17" xfId="46" applyFont="1" applyBorder="1"/>
    <xf numFmtId="49" fontId="2" fillId="0" borderId="0" xfId="46" applyNumberFormat="1" applyFont="1" applyFill="1" applyBorder="1"/>
    <xf numFmtId="49" fontId="4" fillId="0" borderId="0" xfId="46" applyNumberFormat="1" applyFont="1" applyFill="1" applyBorder="1"/>
    <xf numFmtId="0" fontId="2" fillId="0" borderId="20" xfId="46" applyFont="1" applyBorder="1" applyAlignment="1">
      <alignment horizontal="center" vertical="center"/>
    </xf>
    <xf numFmtId="174" fontId="2" fillId="0" borderId="20" xfId="46" applyNumberFormat="1" applyFont="1" applyBorder="1" applyAlignment="1">
      <alignment horizontal="center" vertical="center"/>
    </xf>
    <xf numFmtId="0" fontId="4" fillId="0" borderId="0" xfId="46" applyFont="1"/>
    <xf numFmtId="0" fontId="2" fillId="0" borderId="73" xfId="46" applyFont="1" applyBorder="1"/>
    <xf numFmtId="0" fontId="2" fillId="0" borderId="74" xfId="46" applyFont="1" applyBorder="1"/>
    <xf numFmtId="0" fontId="2" fillId="0" borderId="35" xfId="46" applyFont="1" applyBorder="1" applyAlignment="1">
      <alignment wrapText="1"/>
    </xf>
    <xf numFmtId="0" fontId="2" fillId="0" borderId="63" xfId="46" applyFont="1" applyBorder="1" applyAlignment="1">
      <alignment horizontal="center"/>
    </xf>
    <xf numFmtId="0" fontId="2" fillId="0" borderId="25" xfId="46" applyFont="1" applyBorder="1" applyAlignment="1">
      <alignment horizontal="center"/>
    </xf>
    <xf numFmtId="0" fontId="2" fillId="0" borderId="16" xfId="46" applyFont="1" applyBorder="1" applyAlignment="1">
      <alignment wrapText="1"/>
    </xf>
    <xf numFmtId="0" fontId="2" fillId="0" borderId="17" xfId="46" applyFont="1" applyBorder="1" applyAlignment="1">
      <alignment horizontal="center"/>
    </xf>
    <xf numFmtId="0" fontId="2" fillId="0" borderId="19" xfId="46" applyFont="1" applyBorder="1" applyAlignment="1">
      <alignment horizontal="center"/>
    </xf>
    <xf numFmtId="0" fontId="2" fillId="0" borderId="72" xfId="46" applyFont="1" applyBorder="1" applyAlignment="1">
      <alignment horizontal="center"/>
    </xf>
    <xf numFmtId="0" fontId="2" fillId="0" borderId="73" xfId="46" applyFont="1" applyBorder="1" applyAlignment="1">
      <alignment horizontal="center"/>
    </xf>
    <xf numFmtId="0" fontId="2" fillId="0" borderId="74" xfId="46" applyFont="1" applyBorder="1" applyAlignment="1">
      <alignment horizontal="center"/>
    </xf>
    <xf numFmtId="0" fontId="42" fillId="0" borderId="0" xfId="46" applyFont="1"/>
    <xf numFmtId="14" fontId="2" fillId="0" borderId="41" xfId="46" applyNumberFormat="1" applyFont="1" applyBorder="1"/>
    <xf numFmtId="14" fontId="2" fillId="0" borderId="22" xfId="46" applyNumberFormat="1" applyFont="1" applyBorder="1"/>
    <xf numFmtId="2" fontId="2" fillId="0" borderId="63" xfId="46" applyNumberFormat="1" applyFont="1" applyBorder="1"/>
    <xf numFmtId="2" fontId="2" fillId="0" borderId="25" xfId="46" applyNumberFormat="1" applyFont="1" applyBorder="1"/>
    <xf numFmtId="2" fontId="2" fillId="0" borderId="17" xfId="46" applyNumberFormat="1" applyFont="1" applyBorder="1"/>
    <xf numFmtId="2" fontId="2" fillId="0" borderId="19" xfId="46" applyNumberFormat="1" applyFont="1" applyBorder="1"/>
    <xf numFmtId="0" fontId="2" fillId="0" borderId="20" xfId="46" applyFont="1" applyBorder="1" applyAlignment="1">
      <alignment horizontal="center" wrapText="1"/>
    </xf>
    <xf numFmtId="0" fontId="2" fillId="0" borderId="30" xfId="46" applyFont="1" applyBorder="1" applyAlignment="1">
      <alignment horizontal="center" wrapText="1"/>
    </xf>
    <xf numFmtId="0" fontId="2" fillId="0" borderId="30" xfId="46" applyFont="1" applyBorder="1" applyAlignment="1">
      <alignment horizontal="center"/>
    </xf>
    <xf numFmtId="0" fontId="2" fillId="0" borderId="32" xfId="46" applyFont="1" applyBorder="1" applyAlignment="1">
      <alignment horizontal="center"/>
    </xf>
    <xf numFmtId="0" fontId="2" fillId="0" borderId="32" xfId="46" applyFont="1" applyBorder="1" applyAlignment="1">
      <alignment horizontal="center" wrapText="1"/>
    </xf>
    <xf numFmtId="0" fontId="2" fillId="0" borderId="31" xfId="46" applyFont="1" applyBorder="1" applyAlignment="1">
      <alignment wrapText="1"/>
    </xf>
    <xf numFmtId="4" fontId="2" fillId="0" borderId="31" xfId="46" applyNumberFormat="1" applyFont="1" applyBorder="1" applyAlignment="1">
      <alignment horizontal="right" wrapText="1"/>
    </xf>
    <xf numFmtId="0" fontId="2" fillId="0" borderId="31" xfId="46" applyFont="1" applyBorder="1" applyAlignment="1">
      <alignment horizontal="right" wrapText="1"/>
    </xf>
    <xf numFmtId="0" fontId="2" fillId="0" borderId="0" xfId="46" applyNumberFormat="1" applyFont="1" applyFill="1" applyBorder="1" applyAlignment="1" applyProtection="1"/>
    <xf numFmtId="0" fontId="2" fillId="0" borderId="35" xfId="46" applyFont="1" applyBorder="1"/>
    <xf numFmtId="14" fontId="2" fillId="0" borderId="0" xfId="46" applyNumberFormat="1" applyFont="1"/>
    <xf numFmtId="4" fontId="2" fillId="0" borderId="63" xfId="46" applyNumberFormat="1" applyFont="1" applyBorder="1"/>
    <xf numFmtId="4" fontId="9" fillId="0" borderId="63" xfId="46" applyNumberFormat="1" applyFont="1" applyBorder="1"/>
    <xf numFmtId="4" fontId="2" fillId="0" borderId="25" xfId="46" applyNumberFormat="1" applyFont="1" applyBorder="1"/>
    <xf numFmtId="4" fontId="2" fillId="0" borderId="17" xfId="46" applyNumberFormat="1" applyFont="1" applyBorder="1"/>
    <xf numFmtId="4" fontId="9" fillId="0" borderId="17" xfId="46" applyNumberFormat="1" applyFont="1" applyBorder="1"/>
    <xf numFmtId="4" fontId="2" fillId="0" borderId="19" xfId="46" applyNumberFormat="1" applyFont="1" applyBorder="1"/>
    <xf numFmtId="14" fontId="14" fillId="0" borderId="0" xfId="46" applyNumberFormat="1" applyFont="1" applyBorder="1" applyAlignment="1">
      <alignment horizontal="center"/>
    </xf>
    <xf numFmtId="3" fontId="9" fillId="0" borderId="0" xfId="46" applyNumberFormat="1" applyFont="1" applyBorder="1"/>
    <xf numFmtId="0" fontId="2" fillId="0" borderId="0" xfId="46" applyNumberFormat="1" applyFont="1"/>
    <xf numFmtId="0" fontId="2" fillId="0" borderId="0" xfId="46" applyFont="1" applyBorder="1" applyAlignment="1">
      <alignment wrapText="1"/>
    </xf>
    <xf numFmtId="4" fontId="9" fillId="0" borderId="0" xfId="46" applyNumberFormat="1" applyFont="1" applyBorder="1"/>
    <xf numFmtId="0" fontId="2" fillId="0" borderId="0" xfId="46" applyFont="1" applyBorder="1" applyAlignment="1"/>
    <xf numFmtId="14" fontId="2" fillId="0" borderId="40" xfId="46" applyNumberFormat="1" applyFont="1" applyBorder="1"/>
    <xf numFmtId="0" fontId="2" fillId="0" borderId="23" xfId="46" applyFont="1" applyBorder="1" applyAlignment="1">
      <alignment vertical="top" wrapText="1"/>
    </xf>
    <xf numFmtId="174" fontId="2" fillId="0" borderId="35" xfId="46" applyNumberFormat="1" applyFont="1" applyBorder="1"/>
    <xf numFmtId="174" fontId="2" fillId="0" borderId="63" xfId="46" applyNumberFormat="1" applyFont="1" applyBorder="1"/>
    <xf numFmtId="174" fontId="2" fillId="0" borderId="25" xfId="46" applyNumberFormat="1" applyFont="1" applyBorder="1"/>
    <xf numFmtId="0" fontId="2" fillId="0" borderId="26" xfId="46" applyFont="1" applyBorder="1" applyAlignment="1">
      <alignment vertical="top" wrapText="1"/>
    </xf>
    <xf numFmtId="174" fontId="2" fillId="0" borderId="14" xfId="46" applyNumberFormat="1" applyFont="1" applyBorder="1"/>
    <xf numFmtId="174" fontId="2" fillId="0" borderId="2" xfId="46" applyNumberFormat="1" applyFont="1" applyBorder="1"/>
    <xf numFmtId="174" fontId="2" fillId="0" borderId="15" xfId="46" applyNumberFormat="1" applyFont="1" applyBorder="1"/>
    <xf numFmtId="0" fontId="2" fillId="0" borderId="28" xfId="46" applyFont="1" applyBorder="1" applyAlignment="1">
      <alignment vertical="top" wrapText="1"/>
    </xf>
    <xf numFmtId="174" fontId="2" fillId="0" borderId="16" xfId="46" applyNumberFormat="1" applyFont="1" applyBorder="1"/>
    <xf numFmtId="174" fontId="2" fillId="0" borderId="17" xfId="46" applyNumberFormat="1" applyFont="1" applyBorder="1"/>
    <xf numFmtId="174" fontId="2" fillId="0" borderId="19" xfId="46" applyNumberFormat="1" applyFont="1" applyBorder="1"/>
    <xf numFmtId="174" fontId="2" fillId="0" borderId="0" xfId="46" applyNumberFormat="1" applyFont="1" applyBorder="1"/>
    <xf numFmtId="0" fontId="4" fillId="0" borderId="0" xfId="46" applyFont="1" applyBorder="1" applyAlignment="1">
      <alignment vertical="top" wrapText="1"/>
    </xf>
    <xf numFmtId="49" fontId="2" fillId="0" borderId="0" xfId="46" applyNumberFormat="1" applyFont="1"/>
    <xf numFmtId="49" fontId="2" fillId="0" borderId="77" xfId="46" applyNumberFormat="1" applyFont="1" applyFill="1" applyBorder="1"/>
    <xf numFmtId="0" fontId="3" fillId="0" borderId="32" xfId="46" applyFont="1" applyBorder="1" applyAlignment="1">
      <alignment horizontal="center" wrapText="1"/>
    </xf>
    <xf numFmtId="177" fontId="2" fillId="0" borderId="23" xfId="46" applyNumberFormat="1" applyFont="1" applyBorder="1"/>
    <xf numFmtId="0" fontId="19" fillId="0" borderId="0" xfId="46" applyFont="1"/>
    <xf numFmtId="0" fontId="2" fillId="0" borderId="43" xfId="46" applyFont="1" applyBorder="1"/>
    <xf numFmtId="14" fontId="2" fillId="0" borderId="34" xfId="46" applyNumberFormat="1" applyFont="1" applyBorder="1"/>
    <xf numFmtId="14" fontId="2" fillId="0" borderId="62" xfId="46" applyNumberFormat="1" applyFont="1" applyBorder="1"/>
    <xf numFmtId="0" fontId="43" fillId="0" borderId="45" xfId="46" applyFont="1" applyBorder="1" applyAlignment="1">
      <alignment wrapText="1"/>
    </xf>
    <xf numFmtId="177" fontId="2" fillId="0" borderId="26" xfId="46" applyNumberFormat="1" applyFont="1" applyFill="1" applyBorder="1"/>
    <xf numFmtId="177" fontId="2" fillId="0" borderId="55" xfId="46" applyNumberFormat="1" applyFont="1" applyFill="1" applyBorder="1"/>
    <xf numFmtId="0" fontId="9" fillId="0" borderId="45" xfId="46" applyFont="1" applyFill="1" applyBorder="1" applyAlignment="1">
      <alignment horizontal="left" vertical="center" wrapText="1"/>
    </xf>
    <xf numFmtId="177" fontId="19" fillId="0" borderId="55" xfId="46" applyNumberFormat="1" applyFont="1" applyFill="1" applyBorder="1"/>
    <xf numFmtId="0" fontId="9" fillId="0" borderId="50" xfId="46" applyFont="1" applyFill="1" applyBorder="1" applyAlignment="1">
      <alignment horizontal="left" vertical="center" wrapText="1"/>
    </xf>
    <xf numFmtId="177" fontId="19" fillId="0" borderId="28" xfId="46" applyNumberFormat="1" applyFont="1" applyFill="1" applyBorder="1"/>
    <xf numFmtId="177" fontId="19" fillId="0" borderId="56" xfId="46" applyNumberFormat="1" applyFont="1" applyFill="1" applyBorder="1"/>
    <xf numFmtId="177" fontId="2" fillId="0" borderId="28" xfId="46" applyNumberFormat="1" applyFont="1" applyFill="1" applyBorder="1"/>
    <xf numFmtId="0" fontId="19" fillId="0" borderId="0" xfId="46" applyFont="1" applyBorder="1"/>
    <xf numFmtId="177" fontId="19" fillId="0" borderId="0" xfId="46" applyNumberFormat="1" applyFont="1" applyBorder="1"/>
    <xf numFmtId="4" fontId="19" fillId="0" borderId="0" xfId="46" applyNumberFormat="1" applyFont="1" applyBorder="1"/>
    <xf numFmtId="14" fontId="19" fillId="0" borderId="0" xfId="46" applyNumberFormat="1" applyFont="1" applyBorder="1"/>
    <xf numFmtId="0" fontId="19" fillId="0" borderId="0" xfId="46" applyNumberFormat="1" applyFont="1" applyBorder="1"/>
    <xf numFmtId="0" fontId="42" fillId="0" borderId="0" xfId="46" applyFont="1" applyFill="1" applyBorder="1"/>
    <xf numFmtId="0" fontId="19" fillId="0" borderId="0" xfId="46" applyFont="1" applyFill="1" applyBorder="1"/>
    <xf numFmtId="0" fontId="19" fillId="0" borderId="53" xfId="46" applyFont="1" applyBorder="1"/>
    <xf numFmtId="0" fontId="19" fillId="0" borderId="45" xfId="46" applyFont="1" applyBorder="1"/>
    <xf numFmtId="0" fontId="19" fillId="0" borderId="50" xfId="46" applyFont="1" applyBorder="1"/>
    <xf numFmtId="0" fontId="19" fillId="0" borderId="20" xfId="46" applyFont="1" applyBorder="1" applyAlignment="1">
      <alignment horizontal="center" vertical="center" wrapText="1"/>
    </xf>
    <xf numFmtId="177" fontId="19" fillId="0" borderId="23" xfId="46" applyNumberFormat="1" applyFont="1" applyBorder="1"/>
    <xf numFmtId="177" fontId="19" fillId="0" borderId="26" xfId="46" applyNumberFormat="1" applyFont="1" applyBorder="1"/>
    <xf numFmtId="177" fontId="19" fillId="0" borderId="28" xfId="46" applyNumberFormat="1" applyFont="1" applyBorder="1"/>
    <xf numFmtId="14" fontId="3" fillId="0" borderId="30" xfId="46" applyNumberFormat="1" applyFont="1" applyBorder="1" applyAlignment="1">
      <alignment horizontal="center" wrapText="1"/>
    </xf>
    <xf numFmtId="4" fontId="2" fillId="0" borderId="31" xfId="46" applyNumberFormat="1" applyFont="1" applyBorder="1" applyAlignment="1">
      <alignment horizontal="center"/>
    </xf>
    <xf numFmtId="0" fontId="3" fillId="0" borderId="0" xfId="46" applyNumberFormat="1" applyFont="1" applyFill="1" applyBorder="1" applyAlignment="1" applyProtection="1"/>
    <xf numFmtId="0" fontId="2" fillId="0" borderId="20" xfId="46" applyFont="1" applyBorder="1" applyAlignment="1">
      <alignment horizontal="center" vertical="center" wrapText="1"/>
    </xf>
    <xf numFmtId="0" fontId="2" fillId="0" borderId="23" xfId="46" applyFont="1" applyBorder="1" applyAlignment="1">
      <alignment horizontal="center" vertical="center" wrapText="1"/>
    </xf>
    <xf numFmtId="174" fontId="2" fillId="0" borderId="23" xfId="46" applyNumberFormat="1" applyFont="1" applyBorder="1" applyAlignment="1">
      <alignment horizontal="center"/>
    </xf>
    <xf numFmtId="14" fontId="2" fillId="0" borderId="26" xfId="46" applyNumberFormat="1" applyFont="1" applyBorder="1" applyAlignment="1">
      <alignment horizontal="center" vertical="center"/>
    </xf>
    <xf numFmtId="174" fontId="2" fillId="0" borderId="26" xfId="46" applyNumberFormat="1" applyFont="1" applyBorder="1" applyAlignment="1">
      <alignment horizontal="center"/>
    </xf>
    <xf numFmtId="14" fontId="2" fillId="0" borderId="28" xfId="46" applyNumberFormat="1" applyFont="1" applyBorder="1" applyAlignment="1">
      <alignment horizontal="center" vertical="center"/>
    </xf>
    <xf numFmtId="174" fontId="2" fillId="0" borderId="28" xfId="46" applyNumberFormat="1" applyFont="1" applyBorder="1" applyAlignment="1">
      <alignment horizontal="center"/>
    </xf>
    <xf numFmtId="14" fontId="4" fillId="0" borderId="0" xfId="46" applyNumberFormat="1" applyFont="1" applyFill="1" applyBorder="1" applyAlignment="1">
      <alignment horizontal="left" vertical="center"/>
    </xf>
    <xf numFmtId="0" fontId="2" fillId="0" borderId="20" xfId="46" applyFont="1" applyBorder="1" applyAlignment="1">
      <alignment horizontal="center"/>
    </xf>
    <xf numFmtId="14" fontId="3" fillId="0" borderId="30" xfId="46" applyNumberFormat="1" applyFont="1" applyBorder="1" applyAlignment="1">
      <alignment horizontal="center"/>
    </xf>
    <xf numFmtId="14" fontId="3" fillId="0" borderId="30" xfId="46" applyNumberFormat="1" applyFont="1" applyBorder="1" applyAlignment="1">
      <alignment horizontal="center" vertical="top" wrapText="1"/>
    </xf>
    <xf numFmtId="0" fontId="4" fillId="0" borderId="32" xfId="46" applyFont="1" applyBorder="1" applyAlignment="1">
      <alignment wrapText="1"/>
    </xf>
    <xf numFmtId="0" fontId="3" fillId="0" borderId="32" xfId="46" applyFont="1" applyBorder="1" applyAlignment="1">
      <alignment horizontal="center"/>
    </xf>
    <xf numFmtId="0" fontId="2" fillId="0" borderId="49" xfId="46" applyFont="1" applyBorder="1"/>
    <xf numFmtId="0" fontId="2" fillId="0" borderId="46" xfId="46" applyFont="1" applyBorder="1"/>
    <xf numFmtId="0" fontId="2" fillId="0" borderId="51" xfId="46" applyFont="1" applyBorder="1"/>
    <xf numFmtId="0" fontId="3" fillId="0" borderId="20" xfId="46" applyFont="1" applyBorder="1" applyAlignment="1">
      <alignment horizontal="center" wrapText="1"/>
    </xf>
    <xf numFmtId="0" fontId="3" fillId="0" borderId="30" xfId="46" applyFont="1" applyBorder="1" applyAlignment="1">
      <alignment horizontal="center" wrapText="1"/>
    </xf>
    <xf numFmtId="0" fontId="3" fillId="0" borderId="32" xfId="46" applyFont="1" applyBorder="1" applyAlignment="1">
      <alignment wrapText="1"/>
    </xf>
    <xf numFmtId="174" fontId="2" fillId="0" borderId="26" xfId="46" applyNumberFormat="1" applyFont="1" applyBorder="1"/>
    <xf numFmtId="0" fontId="2" fillId="0" borderId="28" xfId="46" applyFont="1" applyFill="1" applyBorder="1"/>
    <xf numFmtId="174" fontId="2" fillId="0" borderId="28" xfId="46" applyNumberFormat="1" applyFont="1" applyBorder="1"/>
    <xf numFmtId="0" fontId="3" fillId="0" borderId="20" xfId="46" applyFont="1" applyBorder="1" applyAlignment="1">
      <alignment horizontal="center" vertical="top" wrapText="1"/>
    </xf>
    <xf numFmtId="0" fontId="2" fillId="0" borderId="20" xfId="46" applyFont="1" applyFill="1" applyBorder="1" applyAlignment="1">
      <alignment horizontal="center" wrapText="1"/>
    </xf>
    <xf numFmtId="0" fontId="23" fillId="24" borderId="2" xfId="34" applyFont="1" applyFill="1" applyBorder="1" applyAlignment="1" applyProtection="1">
      <alignment horizontal="right" indent="2"/>
    </xf>
    <xf numFmtId="49" fontId="2" fillId="0" borderId="65" xfId="46" applyNumberFormat="1" applyFont="1" applyBorder="1"/>
    <xf numFmtId="49" fontId="2" fillId="0" borderId="66" xfId="46" applyNumberFormat="1" applyFont="1" applyBorder="1"/>
    <xf numFmtId="0" fontId="43" fillId="0" borderId="16" xfId="46" applyFont="1" applyBorder="1"/>
    <xf numFmtId="177" fontId="19" fillId="0" borderId="17" xfId="46" applyNumberFormat="1" applyFont="1" applyBorder="1" applyAlignment="1">
      <alignment horizontal="center"/>
    </xf>
    <xf numFmtId="177" fontId="19" fillId="0" borderId="19" xfId="46" applyNumberFormat="1" applyFont="1" applyBorder="1" applyAlignment="1">
      <alignment horizontal="center"/>
    </xf>
    <xf numFmtId="0" fontId="3" fillId="0" borderId="0" xfId="45" applyFont="1"/>
    <xf numFmtId="0" fontId="2" fillId="0" borderId="0" xfId="45" applyFont="1"/>
    <xf numFmtId="0" fontId="2" fillId="0" borderId="20" xfId="45" applyFont="1" applyFill="1" applyBorder="1"/>
    <xf numFmtId="17" fontId="7" fillId="0" borderId="20" xfId="45" applyNumberFormat="1" applyFont="1" applyFill="1" applyBorder="1" applyAlignment="1">
      <alignment horizontal="center" wrapText="1"/>
    </xf>
    <xf numFmtId="0" fontId="7" fillId="0" borderId="20" xfId="45" applyNumberFormat="1" applyFont="1" applyFill="1" applyBorder="1" applyAlignment="1">
      <alignment horizontal="center" wrapText="1"/>
    </xf>
    <xf numFmtId="14" fontId="7" fillId="0" borderId="20" xfId="45" applyNumberFormat="1" applyFont="1" applyFill="1" applyBorder="1" applyAlignment="1">
      <alignment horizontal="center" wrapText="1"/>
    </xf>
    <xf numFmtId="0" fontId="2" fillId="0" borderId="20" xfId="45" applyFont="1" applyBorder="1"/>
    <xf numFmtId="0" fontId="2" fillId="26" borderId="20" xfId="45" applyFont="1" applyFill="1" applyBorder="1"/>
    <xf numFmtId="174" fontId="2" fillId="0" borderId="20" xfId="45" applyNumberFormat="1" applyFont="1" applyBorder="1"/>
    <xf numFmtId="174" fontId="2" fillId="0" borderId="0" xfId="45" applyNumberFormat="1" applyFont="1"/>
    <xf numFmtId="2" fontId="2" fillId="0" borderId="0" xfId="45" applyNumberFormat="1" applyFont="1"/>
    <xf numFmtId="0" fontId="2" fillId="0" borderId="0" xfId="45" applyFont="1" applyFill="1" applyBorder="1"/>
    <xf numFmtId="0" fontId="4" fillId="0" borderId="0" xfId="45" applyFont="1"/>
    <xf numFmtId="0" fontId="2" fillId="0" borderId="2" xfId="45" applyFont="1" applyBorder="1"/>
    <xf numFmtId="0" fontId="2" fillId="0" borderId="15" xfId="45" applyFont="1" applyBorder="1"/>
    <xf numFmtId="0" fontId="2" fillId="0" borderId="14" xfId="45" applyFont="1" applyBorder="1" applyAlignment="1">
      <alignment horizontal="left"/>
    </xf>
    <xf numFmtId="174" fontId="2" fillId="0" borderId="2" xfId="45" applyNumberFormat="1" applyFont="1" applyBorder="1"/>
    <xf numFmtId="174" fontId="2" fillId="0" borderId="2" xfId="45" applyNumberFormat="1" applyFont="1" applyFill="1" applyBorder="1"/>
    <xf numFmtId="174" fontId="2" fillId="0" borderId="15" xfId="45" applyNumberFormat="1" applyFont="1" applyFill="1" applyBorder="1"/>
    <xf numFmtId="0" fontId="2" fillId="0" borderId="16" xfId="45" applyFont="1" applyBorder="1" applyAlignment="1">
      <alignment horizontal="left"/>
    </xf>
    <xf numFmtId="174" fontId="2" fillId="0" borderId="17" xfId="45" applyNumberFormat="1" applyFont="1" applyBorder="1"/>
    <xf numFmtId="174" fontId="2" fillId="0" borderId="17" xfId="45" applyNumberFormat="1" applyFont="1" applyFill="1" applyBorder="1"/>
    <xf numFmtId="0" fontId="2" fillId="0" borderId="17" xfId="45" applyFont="1" applyBorder="1"/>
    <xf numFmtId="0" fontId="2" fillId="0" borderId="17" xfId="45" applyFont="1" applyFill="1" applyBorder="1"/>
    <xf numFmtId="174" fontId="2" fillId="0" borderId="19" xfId="45" applyNumberFormat="1" applyFont="1" applyFill="1" applyBorder="1"/>
    <xf numFmtId="0" fontId="2" fillId="0" borderId="0" xfId="45" applyFont="1" applyBorder="1" applyAlignment="1">
      <alignment horizontal="left"/>
    </xf>
    <xf numFmtId="174" fontId="2" fillId="0" borderId="0" xfId="45" applyNumberFormat="1" applyFont="1" applyBorder="1"/>
    <xf numFmtId="174" fontId="2" fillId="0" borderId="0" xfId="45" applyNumberFormat="1" applyFont="1" applyFill="1" applyBorder="1"/>
    <xf numFmtId="0" fontId="2" fillId="0" borderId="0" xfId="45" applyFont="1" applyBorder="1"/>
    <xf numFmtId="0" fontId="2" fillId="0" borderId="43" xfId="45" applyFont="1" applyBorder="1"/>
    <xf numFmtId="0" fontId="2" fillId="0" borderId="45" xfId="45" applyFont="1" applyBorder="1"/>
    <xf numFmtId="0" fontId="2" fillId="0" borderId="50" xfId="45" applyFont="1" applyBorder="1"/>
    <xf numFmtId="0" fontId="2" fillId="0" borderId="34" xfId="45" applyFont="1" applyBorder="1"/>
    <xf numFmtId="0" fontId="2" fillId="0" borderId="26" xfId="45" applyFont="1" applyBorder="1"/>
    <xf numFmtId="0" fontId="2" fillId="0" borderId="28" xfId="45" applyFont="1" applyBorder="1"/>
    <xf numFmtId="0" fontId="2" fillId="0" borderId="20" xfId="45" applyFont="1" applyBorder="1" applyAlignment="1">
      <alignment vertical="top" wrapText="1"/>
    </xf>
    <xf numFmtId="14" fontId="45" fillId="0" borderId="30" xfId="45" applyNumberFormat="1" applyFont="1" applyBorder="1" applyAlignment="1">
      <alignment horizontal="center" wrapText="1"/>
    </xf>
    <xf numFmtId="0" fontId="47" fillId="0" borderId="32" xfId="45" applyFont="1" applyBorder="1" applyAlignment="1">
      <alignment vertical="top" wrapText="1"/>
    </xf>
    <xf numFmtId="0" fontId="47" fillId="0" borderId="31" xfId="45" applyFont="1" applyBorder="1" applyAlignment="1">
      <alignment horizontal="center" wrapText="1"/>
    </xf>
    <xf numFmtId="0" fontId="2" fillId="0" borderId="32" xfId="45" applyFont="1" applyBorder="1" applyAlignment="1">
      <alignment vertical="top" wrapText="1"/>
    </xf>
    <xf numFmtId="0" fontId="2" fillId="0" borderId="31" xfId="45" applyFont="1" applyBorder="1" applyAlignment="1">
      <alignment horizontal="center" wrapText="1"/>
    </xf>
    <xf numFmtId="0" fontId="2" fillId="0" borderId="43" xfId="45" applyFont="1" applyBorder="1" applyAlignment="1">
      <alignment wrapText="1"/>
    </xf>
    <xf numFmtId="0" fontId="2" fillId="0" borderId="45" xfId="45" applyFont="1" applyBorder="1" applyAlignment="1">
      <alignment wrapText="1"/>
    </xf>
    <xf numFmtId="0" fontId="2" fillId="0" borderId="50" xfId="45" applyFont="1" applyBorder="1" applyAlignment="1">
      <alignment wrapText="1"/>
    </xf>
    <xf numFmtId="0" fontId="2" fillId="0" borderId="0" xfId="45" applyFont="1" applyBorder="1" applyAlignment="1">
      <alignment wrapText="1"/>
    </xf>
    <xf numFmtId="0" fontId="2" fillId="0" borderId="16" xfId="56" applyFont="1" applyBorder="1" applyAlignment="1">
      <alignment wrapText="1"/>
    </xf>
    <xf numFmtId="177" fontId="2" fillId="0" borderId="17" xfId="56" applyNumberFormat="1" applyFont="1" applyBorder="1" applyAlignment="1">
      <alignment horizontal="center"/>
    </xf>
    <xf numFmtId="177" fontId="2" fillId="0" borderId="19" xfId="56" applyNumberFormat="1" applyFont="1" applyBorder="1" applyAlignment="1">
      <alignment horizontal="center"/>
    </xf>
    <xf numFmtId="0" fontId="2" fillId="0" borderId="35" xfId="56" applyFont="1" applyBorder="1" applyAlignment="1">
      <alignment wrapText="1"/>
    </xf>
    <xf numFmtId="177" fontId="2" fillId="0" borderId="63" xfId="56" applyNumberFormat="1" applyFont="1" applyBorder="1" applyAlignment="1">
      <alignment horizontal="center"/>
    </xf>
    <xf numFmtId="177" fontId="2" fillId="0" borderId="25" xfId="56" applyNumberFormat="1" applyFont="1" applyBorder="1" applyAlignment="1">
      <alignment horizontal="center"/>
    </xf>
    <xf numFmtId="0" fontId="3" fillId="0" borderId="40" xfId="56" applyFont="1" applyBorder="1" applyAlignment="1">
      <alignment horizontal="center" vertical="center" wrapText="1"/>
    </xf>
    <xf numFmtId="0" fontId="3" fillId="0" borderId="41" xfId="56" applyFont="1" applyBorder="1" applyAlignment="1">
      <alignment horizontal="center" vertical="center"/>
    </xf>
    <xf numFmtId="0" fontId="3" fillId="0" borderId="22" xfId="56" applyFont="1" applyBorder="1" applyAlignment="1">
      <alignment horizontal="center" vertical="center" wrapText="1"/>
    </xf>
    <xf numFmtId="0" fontId="19" fillId="0" borderId="0" xfId="0" applyFont="1" applyBorder="1"/>
    <xf numFmtId="1" fontId="2" fillId="0" borderId="20" xfId="53" quotePrefix="1" applyNumberFormat="1" applyFont="1" applyBorder="1" applyAlignment="1">
      <alignment horizontal="centerContinuous" wrapText="1"/>
    </xf>
    <xf numFmtId="0" fontId="3" fillId="24" borderId="2" xfId="0" applyFont="1" applyFill="1" applyBorder="1" applyAlignment="1">
      <alignment horizontal="left" wrapText="1"/>
    </xf>
    <xf numFmtId="0" fontId="3" fillId="24" borderId="2" xfId="0" applyFont="1" applyFill="1" applyBorder="1" applyAlignment="1">
      <alignment wrapText="1"/>
    </xf>
    <xf numFmtId="0" fontId="2" fillId="0" borderId="34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78" xfId="0" applyFont="1" applyBorder="1" applyAlignment="1">
      <alignment horizontal="center" wrapText="1"/>
    </xf>
    <xf numFmtId="0" fontId="2" fillId="0" borderId="79" xfId="0" applyFont="1" applyBorder="1" applyAlignment="1">
      <alignment horizontal="center" wrapText="1"/>
    </xf>
    <xf numFmtId="0" fontId="2" fillId="0" borderId="64" xfId="0" applyFont="1" applyBorder="1" applyAlignment="1">
      <alignment horizontal="center" wrapText="1"/>
    </xf>
    <xf numFmtId="0" fontId="2" fillId="0" borderId="3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4" fontId="2" fillId="0" borderId="52" xfId="0" applyNumberFormat="1" applyFont="1" applyFill="1" applyBorder="1" applyAlignment="1">
      <alignment horizontal="center" vertical="center"/>
    </xf>
    <xf numFmtId="14" fontId="2" fillId="0" borderId="3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6" fillId="0" borderId="0" xfId="53" applyFont="1" applyAlignment="1">
      <alignment horizontal="left" wrapText="1"/>
    </xf>
    <xf numFmtId="0" fontId="4" fillId="0" borderId="0" xfId="43" applyFont="1" applyAlignment="1">
      <alignment horizontal="justify" wrapText="1"/>
    </xf>
    <xf numFmtId="0" fontId="2" fillId="0" borderId="0" xfId="43" applyFont="1" applyAlignment="1">
      <alignment horizontal="justify" wrapText="1"/>
    </xf>
    <xf numFmtId="0" fontId="2" fillId="0" borderId="0" xfId="43" applyFont="1" applyAlignment="1">
      <alignment wrapText="1"/>
    </xf>
    <xf numFmtId="0" fontId="4" fillId="0" borderId="0" xfId="43" applyFont="1" applyAlignment="1">
      <alignment horizontal="justify"/>
    </xf>
    <xf numFmtId="0" fontId="12" fillId="0" borderId="0" xfId="43" applyAlignment="1"/>
    <xf numFmtId="0" fontId="2" fillId="0" borderId="20" xfId="53" applyFont="1" applyBorder="1" applyAlignment="1">
      <alignment horizontal="right"/>
    </xf>
    <xf numFmtId="0" fontId="3" fillId="0" borderId="33" xfId="49" applyFont="1" applyBorder="1" applyAlignment="1">
      <alignment horizontal="center"/>
    </xf>
    <xf numFmtId="0" fontId="3" fillId="0" borderId="30" xfId="44" applyFont="1" applyBorder="1" applyAlignment="1">
      <alignment horizontal="center"/>
    </xf>
    <xf numFmtId="0" fontId="2" fillId="0" borderId="0" xfId="44" applyFont="1" applyAlignment="1">
      <alignment horizontal="justify" wrapText="1"/>
    </xf>
    <xf numFmtId="0" fontId="3" fillId="0" borderId="71" xfId="44" applyFont="1" applyFill="1" applyBorder="1" applyAlignment="1">
      <alignment horizontal="center"/>
    </xf>
    <xf numFmtId="0" fontId="2" fillId="0" borderId="66" xfId="44" applyFont="1" applyFill="1" applyBorder="1" applyAlignment="1">
      <alignment horizontal="center"/>
    </xf>
    <xf numFmtId="14" fontId="3" fillId="0" borderId="64" xfId="44" applyNumberFormat="1" applyFont="1" applyFill="1" applyBorder="1" applyAlignment="1">
      <alignment horizontal="center"/>
    </xf>
    <xf numFmtId="0" fontId="2" fillId="0" borderId="0" xfId="44" applyFont="1" applyAlignment="1">
      <alignment wrapText="1"/>
    </xf>
    <xf numFmtId="0" fontId="2" fillId="0" borderId="71" xfId="45" applyFont="1" applyBorder="1"/>
    <xf numFmtId="0" fontId="2" fillId="0" borderId="14" xfId="45" applyFont="1" applyBorder="1"/>
    <xf numFmtId="0" fontId="2" fillId="0" borderId="65" xfId="45" applyFont="1" applyFill="1" applyBorder="1" applyAlignment="1">
      <alignment horizontal="center"/>
    </xf>
    <xf numFmtId="0" fontId="2" fillId="0" borderId="66" xfId="45" applyFont="1" applyFill="1" applyBorder="1" applyAlignment="1">
      <alignment horizontal="center"/>
    </xf>
    <xf numFmtId="0" fontId="2" fillId="0" borderId="65" xfId="45" applyFont="1" applyBorder="1" applyAlignment="1">
      <alignment horizontal="center"/>
    </xf>
    <xf numFmtId="0" fontId="3" fillId="0" borderId="52" xfId="46" applyFont="1" applyBorder="1" applyAlignment="1">
      <alignment horizontal="center" wrapText="1"/>
    </xf>
    <xf numFmtId="0" fontId="3" fillId="0" borderId="80" xfId="46" applyFont="1" applyBorder="1" applyAlignment="1">
      <alignment horizontal="center" wrapText="1"/>
    </xf>
    <xf numFmtId="0" fontId="3" fillId="0" borderId="32" xfId="46" applyFont="1" applyBorder="1" applyAlignment="1">
      <alignment horizontal="center" wrapText="1"/>
    </xf>
    <xf numFmtId="0" fontId="3" fillId="0" borderId="11" xfId="46" applyFont="1" applyBorder="1" applyAlignment="1">
      <alignment horizontal="center"/>
    </xf>
    <xf numFmtId="0" fontId="3" fillId="0" borderId="13" xfId="46" applyFont="1" applyBorder="1" applyAlignment="1">
      <alignment horizontal="center"/>
    </xf>
    <xf numFmtId="0" fontId="3" fillId="0" borderId="81" xfId="46" applyFont="1" applyBorder="1" applyAlignment="1">
      <alignment horizontal="center" wrapText="1"/>
    </xf>
    <xf numFmtId="0" fontId="3" fillId="0" borderId="76" xfId="46" applyFont="1" applyBorder="1" applyAlignment="1">
      <alignment horizontal="center" wrapText="1"/>
    </xf>
    <xf numFmtId="14" fontId="19" fillId="0" borderId="82" xfId="46" applyNumberFormat="1" applyFont="1" applyBorder="1" applyAlignment="1">
      <alignment horizontal="center" vertical="center"/>
    </xf>
    <xf numFmtId="0" fontId="19" fillId="0" borderId="65" xfId="46" applyFont="1" applyBorder="1" applyAlignment="1">
      <alignment horizontal="center" vertical="center"/>
    </xf>
    <xf numFmtId="14" fontId="19" fillId="0" borderId="65" xfId="46" applyNumberFormat="1" applyFont="1" applyBorder="1" applyAlignment="1">
      <alignment horizontal="center" vertical="center"/>
    </xf>
    <xf numFmtId="14" fontId="19" fillId="0" borderId="66" xfId="46" applyNumberFormat="1" applyFont="1" applyBorder="1" applyAlignment="1">
      <alignment horizontal="center" vertical="center"/>
    </xf>
    <xf numFmtId="0" fontId="19" fillId="0" borderId="78" xfId="46" applyFont="1" applyBorder="1" applyAlignment="1">
      <alignment horizontal="center" vertical="center" wrapText="1"/>
    </xf>
    <xf numFmtId="0" fontId="19" fillId="0" borderId="83" xfId="46" applyFont="1" applyBorder="1" applyAlignment="1">
      <alignment horizontal="center" vertical="center" wrapText="1"/>
    </xf>
    <xf numFmtId="0" fontId="3" fillId="0" borderId="0" xfId="47" applyFont="1" applyAlignment="1">
      <alignment horizontal="left"/>
    </xf>
    <xf numFmtId="0" fontId="2" fillId="0" borderId="0" xfId="47" applyFont="1" applyAlignment="1">
      <alignment horizontal="left"/>
    </xf>
    <xf numFmtId="0" fontId="3" fillId="0" borderId="0" xfId="47" applyFont="1" applyAlignment="1"/>
    <xf numFmtId="0" fontId="2" fillId="0" borderId="0" xfId="56" applyFont="1"/>
    <xf numFmtId="0" fontId="3" fillId="0" borderId="84" xfId="56" applyFont="1" applyBorder="1" applyAlignment="1">
      <alignment wrapText="1"/>
    </xf>
    <xf numFmtId="0" fontId="3" fillId="0" borderId="85" xfId="56" applyFont="1" applyBorder="1" applyAlignment="1">
      <alignment wrapText="1"/>
    </xf>
    <xf numFmtId="0" fontId="3" fillId="0" borderId="39" xfId="56" applyFont="1" applyBorder="1" applyAlignment="1">
      <alignment wrapText="1"/>
    </xf>
    <xf numFmtId="0" fontId="17" fillId="0" borderId="0" xfId="56" applyFont="1" applyAlignment="1">
      <alignment horizontal="left" wrapText="1"/>
    </xf>
    <xf numFmtId="0" fontId="3" fillId="0" borderId="2" xfId="56" applyFont="1" applyBorder="1" applyAlignment="1">
      <alignment vertical="center" wrapText="1"/>
    </xf>
    <xf numFmtId="0" fontId="17" fillId="0" borderId="85" xfId="56" applyFont="1" applyBorder="1" applyAlignment="1">
      <alignment horizontal="left" wrapText="1"/>
    </xf>
    <xf numFmtId="0" fontId="3" fillId="0" borderId="60" xfId="56" applyFont="1" applyBorder="1" applyAlignment="1">
      <alignment vertical="top" wrapText="1"/>
    </xf>
    <xf numFmtId="0" fontId="3" fillId="0" borderId="55" xfId="56" applyFont="1" applyBorder="1" applyAlignment="1">
      <alignment vertical="top" wrapText="1"/>
    </xf>
    <xf numFmtId="0" fontId="3" fillId="0" borderId="27" xfId="56" applyFont="1" applyBorder="1" applyAlignment="1">
      <alignment vertical="top" wrapText="1"/>
    </xf>
  </cellXfs>
  <cellStyles count="73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Comma_cb_t1-1E" xfId="19"/>
    <cellStyle name="kb" xfId="20"/>
    <cellStyle name="Normál_212" xfId="21"/>
    <cellStyle name="Normal_Book1" xfId="22"/>
    <cellStyle name="normální_cross pracovní 7 ČERVENEC  2007" xfId="23"/>
    <cellStyle name="Акцент1" xfId="24" builtinId="29" customBuiltin="1"/>
    <cellStyle name="Акцент2" xfId="25" builtinId="33" customBuiltin="1"/>
    <cellStyle name="Акцент3" xfId="26" builtinId="37" customBuiltin="1"/>
    <cellStyle name="Акцент4" xfId="27" builtinId="41" customBuiltin="1"/>
    <cellStyle name="Акцент5" xfId="28" builtinId="45" customBuiltin="1"/>
    <cellStyle name="Акцент6" xfId="29" builtinId="49" customBuiltin="1"/>
    <cellStyle name="Ввод " xfId="30" builtinId="20" customBuiltin="1"/>
    <cellStyle name="Виталий" xfId="31"/>
    <cellStyle name="Вывод" xfId="32" builtinId="21" customBuiltin="1"/>
    <cellStyle name="Вычисление" xfId="33" builtinId="22" customBuiltin="1"/>
    <cellStyle name="Гиперссылка" xfId="34" builtinId="8"/>
    <cellStyle name="Заголовок 1" xfId="35" builtinId="16" customBuiltin="1"/>
    <cellStyle name="Заголовок 2" xfId="36" builtinId="17" customBuiltin="1"/>
    <cellStyle name="Заголовок 3" xfId="37" builtinId="18" customBuiltin="1"/>
    <cellStyle name="Заголовок 4" xfId="38" builtinId="19" customBuiltin="1"/>
    <cellStyle name="Итог" xfId="39" builtinId="25" customBuiltin="1"/>
    <cellStyle name="Контрольная ячейка" xfId="40" builtinId="23" customBuiltin="1"/>
    <cellStyle name="Название" xfId="41" builtinId="15" customBuiltin="1"/>
    <cellStyle name="Нейтральный" xfId="42" builtinId="28" customBuiltin="1"/>
    <cellStyle name="Обычный" xfId="0" builtinId="0"/>
    <cellStyle name="Обычный_2.4. Корп. сектор" xfId="43"/>
    <cellStyle name="Обычный_3.2. РЦБ" xfId="44"/>
    <cellStyle name="Обычный_4_Роль фин сектора1" xfId="45"/>
    <cellStyle name="Обычный_5_Банковский сектор" xfId="46"/>
    <cellStyle name="Обычный_6. Иные фианасовыйе институты" xfId="47"/>
    <cellStyle name="Обычный_6.2.  НПФ" xfId="48"/>
    <cellStyle name="Обычный_Book2" xfId="49"/>
    <cellStyle name="Обычный_Book3" xfId="50"/>
    <cellStyle name="Обычный_MIS PF" xfId="51"/>
    <cellStyle name="Обычный_анализ рынка" xfId="52"/>
    <cellStyle name="Обычный_Графики_макро_фин рынки" xfId="53"/>
    <cellStyle name="Обычный_Данные для отчета 2007" xfId="54"/>
    <cellStyle name="Обычный_Диаграммы для Алтыншаш _правки" xfId="55"/>
    <cellStyle name="Обычный_ДПС1" xfId="56"/>
    <cellStyle name="Обычный_Лист3" xfId="57"/>
    <cellStyle name="Обычный_пруд ООиупа вых" xfId="58"/>
    <cellStyle name="Обычный_Стр-ра по доходу-год" xfId="59"/>
    <cellStyle name="Обычный_Структ. особ. эк-го роста" xfId="60"/>
    <cellStyle name="Плохой" xfId="61" builtinId="27" customBuiltin="1"/>
    <cellStyle name="Пояснение" xfId="62" builtinId="53" customBuiltin="1"/>
    <cellStyle name="Примечание" xfId="63" builtinId="10" customBuiltin="1"/>
    <cellStyle name="Процентный" xfId="64" builtinId="5"/>
    <cellStyle name="Связанная ячейка" xfId="65" builtinId="24" customBuiltin="1"/>
    <cellStyle name="Стиль 1" xfId="66"/>
    <cellStyle name="Текст предупреждения" xfId="67" builtinId="11" customBuiltin="1"/>
    <cellStyle name="Тысячи [0]_cчетаБР" xfId="68"/>
    <cellStyle name="Тысячи_cчетаБР" xfId="69"/>
    <cellStyle name="Финансовый" xfId="70" builtinId="3"/>
    <cellStyle name="Хороший" xfId="71" builtinId="26" customBuiltin="1"/>
    <cellStyle name="標準_i104x_入力訂正84_入力訂正84_入力訂正84_入力訂正85_TMSシステム（２係用）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externalLink" Target="externalLinks/externalLink2.xml"/><Relationship Id="rId138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externalLink" Target="externalLinks/externalLink3.xml"/><Relationship Id="rId13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78157707217247E-2"/>
          <c:y val="6.0085836909871244E-2"/>
          <c:w val="0.92886363230364011"/>
          <c:h val="0.59656652360515017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'График 1.1.1'!$F$4</c:f>
              <c:strCache>
                <c:ptCount val="1"/>
                <c:pt idx="0">
                  <c:v>США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'График 1.1.1'!$F$5:$F$11</c:f>
              <c:numCache>
                <c:formatCode>0.00</c:formatCode>
                <c:ptCount val="7"/>
                <c:pt idx="0">
                  <c:v>1.6</c:v>
                </c:pt>
                <c:pt idx="1">
                  <c:v>2.5</c:v>
                </c:pt>
                <c:pt idx="2">
                  <c:v>3.6</c:v>
                </c:pt>
                <c:pt idx="3">
                  <c:v>3.1</c:v>
                </c:pt>
                <c:pt idx="4">
                  <c:v>2.9</c:v>
                </c:pt>
                <c:pt idx="5">
                  <c:v>1.9</c:v>
                </c:pt>
                <c:pt idx="6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5-4632-B77F-954CA30E0E89}"/>
            </c:ext>
          </c:extLst>
        </c:ser>
        <c:ser>
          <c:idx val="4"/>
          <c:order val="4"/>
          <c:tx>
            <c:strRef>
              <c:f>'График 1.1.1'!$G$4</c:f>
              <c:strCache>
                <c:ptCount val="1"/>
                <c:pt idx="0">
                  <c:v>Еврозона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'График 1.1.1'!$G$5:$G$11</c:f>
              <c:numCache>
                <c:formatCode>0.00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2</c:v>
                </c:pt>
                <c:pt idx="3">
                  <c:v>1.5</c:v>
                </c:pt>
                <c:pt idx="4">
                  <c:v>2.8</c:v>
                </c:pt>
                <c:pt idx="5">
                  <c:v>2.5</c:v>
                </c:pt>
                <c:pt idx="6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5-4632-B77F-954CA30E0E89}"/>
            </c:ext>
          </c:extLst>
        </c:ser>
        <c:ser>
          <c:idx val="5"/>
          <c:order val="5"/>
          <c:tx>
            <c:strRef>
              <c:f>'График 1.1.1'!$H$4</c:f>
              <c:strCache>
                <c:ptCount val="1"/>
                <c:pt idx="0">
                  <c:v>Япония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'График 1.1.1'!$H$5:$H$11</c:f>
              <c:numCache>
                <c:formatCode>0.00</c:formatCode>
                <c:ptCount val="7"/>
                <c:pt idx="0">
                  <c:v>0.3</c:v>
                </c:pt>
                <c:pt idx="1">
                  <c:v>1.4</c:v>
                </c:pt>
                <c:pt idx="2">
                  <c:v>2.7</c:v>
                </c:pt>
                <c:pt idx="3">
                  <c:v>1.9</c:v>
                </c:pt>
                <c:pt idx="4">
                  <c:v>2.2000000000000002</c:v>
                </c:pt>
                <c:pt idx="5">
                  <c:v>2</c:v>
                </c:pt>
                <c:pt idx="6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C5-4632-B77F-954CA30E0E89}"/>
            </c:ext>
          </c:extLst>
        </c:ser>
        <c:ser>
          <c:idx val="6"/>
          <c:order val="6"/>
          <c:tx>
            <c:strRef>
              <c:f>'График 1.1.1'!$J$4</c:f>
              <c:strCache>
                <c:ptCount val="1"/>
                <c:pt idx="0">
                  <c:v>Китай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'График 1.1.1'!$J$5:$J$11</c:f>
              <c:numCache>
                <c:formatCode>0.00</c:formatCode>
                <c:ptCount val="7"/>
                <c:pt idx="0">
                  <c:v>9.1</c:v>
                </c:pt>
                <c:pt idx="1">
                  <c:v>10</c:v>
                </c:pt>
                <c:pt idx="2">
                  <c:v>10.1</c:v>
                </c:pt>
                <c:pt idx="3">
                  <c:v>10.4</c:v>
                </c:pt>
                <c:pt idx="4">
                  <c:v>11.1</c:v>
                </c:pt>
                <c:pt idx="5">
                  <c:v>11.5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C5-4632-B77F-954CA30E0E89}"/>
            </c:ext>
          </c:extLst>
        </c:ser>
        <c:ser>
          <c:idx val="7"/>
          <c:order val="7"/>
          <c:tx>
            <c:strRef>
              <c:f>'График 1.1.1'!$I$4</c:f>
              <c:strCache>
                <c:ptCount val="1"/>
                <c:pt idx="0">
                  <c:v>Индия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'График 1.1.1'!$I$5:$I$11</c:f>
              <c:numCache>
                <c:formatCode>0.00</c:formatCode>
                <c:ptCount val="7"/>
                <c:pt idx="0">
                  <c:v>4.5</c:v>
                </c:pt>
                <c:pt idx="1">
                  <c:v>6.9</c:v>
                </c:pt>
                <c:pt idx="2">
                  <c:v>7.9</c:v>
                </c:pt>
                <c:pt idx="3">
                  <c:v>9</c:v>
                </c:pt>
                <c:pt idx="4">
                  <c:v>9.6999999999999993</c:v>
                </c:pt>
                <c:pt idx="5">
                  <c:v>8.9</c:v>
                </c:pt>
                <c:pt idx="6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C5-4632-B77F-954CA30E0E89}"/>
            </c:ext>
          </c:extLst>
        </c:ser>
        <c:ser>
          <c:idx val="8"/>
          <c:order val="8"/>
          <c:tx>
            <c:strRef>
              <c:f>'График 1.1.1'!$K$4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'График 1.1.1'!$K$5:$K$11</c:f>
              <c:numCache>
                <c:formatCode>0.00</c:formatCode>
                <c:ptCount val="7"/>
                <c:pt idx="0">
                  <c:v>4.7</c:v>
                </c:pt>
                <c:pt idx="1">
                  <c:v>7.3</c:v>
                </c:pt>
                <c:pt idx="2">
                  <c:v>7.2</c:v>
                </c:pt>
                <c:pt idx="3">
                  <c:v>6.4</c:v>
                </c:pt>
                <c:pt idx="4">
                  <c:v>6.7</c:v>
                </c:pt>
                <c:pt idx="5">
                  <c:v>7.2</c:v>
                </c:pt>
                <c:pt idx="6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C5-4632-B77F-954CA30E0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856560"/>
        <c:axId val="1"/>
      </c:barChart>
      <c:lineChart>
        <c:grouping val="standard"/>
        <c:varyColors val="0"/>
        <c:ser>
          <c:idx val="0"/>
          <c:order val="0"/>
          <c:tx>
            <c:strRef>
              <c:f>'График 1.1.1'!$C$4</c:f>
              <c:strCache>
                <c:ptCount val="1"/>
                <c:pt idx="0">
                  <c:v>Мировой ВВП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1.1.1'!$B$5:$B$11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1.1.1'!$C$5:$C$11</c:f>
              <c:numCache>
                <c:formatCode>0.00</c:formatCode>
                <c:ptCount val="7"/>
                <c:pt idx="0">
                  <c:v>3.1</c:v>
                </c:pt>
                <c:pt idx="1">
                  <c:v>4</c:v>
                </c:pt>
                <c:pt idx="2">
                  <c:v>5.3</c:v>
                </c:pt>
                <c:pt idx="3">
                  <c:v>4.8</c:v>
                </c:pt>
                <c:pt idx="4">
                  <c:v>5.4</c:v>
                </c:pt>
                <c:pt idx="5">
                  <c:v>5.2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3C5-4632-B77F-954CA30E0E89}"/>
            </c:ext>
          </c:extLst>
        </c:ser>
        <c:ser>
          <c:idx val="1"/>
          <c:order val="1"/>
          <c:tx>
            <c:strRef>
              <c:f>'График 1.1.1'!$D$4</c:f>
              <c:strCache>
                <c:ptCount val="1"/>
                <c:pt idx="0">
                  <c:v>Развитые страны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'График 1.1.1'!$D$5:$D$11</c:f>
              <c:numCache>
                <c:formatCode>0.00</c:formatCode>
                <c:ptCount val="7"/>
                <c:pt idx="0">
                  <c:v>1.6</c:v>
                </c:pt>
                <c:pt idx="1">
                  <c:v>1.9</c:v>
                </c:pt>
                <c:pt idx="2">
                  <c:v>3.2</c:v>
                </c:pt>
                <c:pt idx="3">
                  <c:v>2.5</c:v>
                </c:pt>
                <c:pt idx="4">
                  <c:v>2.9</c:v>
                </c:pt>
                <c:pt idx="5">
                  <c:v>2.5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C5-4632-B77F-954CA30E0E89}"/>
            </c:ext>
          </c:extLst>
        </c:ser>
        <c:ser>
          <c:idx val="2"/>
          <c:order val="2"/>
          <c:tx>
            <c:strRef>
              <c:f>'График 1.1.1'!$E$4</c:f>
              <c:strCache>
                <c:ptCount val="1"/>
                <c:pt idx="0">
                  <c:v>Развивающиеся страны</c:v>
                </c:pt>
              </c:strCache>
            </c:strRef>
          </c:tx>
          <c:spPr>
            <a:ln w="25400">
              <a:solidFill>
                <a:srgbClr val="99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'График 1.1.1'!$E$5:$E$11</c:f>
              <c:numCache>
                <c:formatCode>0.00</c:formatCode>
                <c:ptCount val="7"/>
                <c:pt idx="0">
                  <c:v>5.0999999999999996</c:v>
                </c:pt>
                <c:pt idx="1">
                  <c:v>6.7</c:v>
                </c:pt>
                <c:pt idx="2">
                  <c:v>7.7</c:v>
                </c:pt>
                <c:pt idx="3">
                  <c:v>7.5</c:v>
                </c:pt>
                <c:pt idx="4">
                  <c:v>8.1</c:v>
                </c:pt>
                <c:pt idx="5">
                  <c:v>8.1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3C5-4632-B77F-954CA30E0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856560"/>
        <c:axId val="1"/>
      </c:lineChart>
      <c:catAx>
        <c:axId val="29785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97856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162621797632825E-2"/>
          <c:y val="0.76394849785407726"/>
          <c:w val="0.93496120538221983"/>
          <c:h val="0.180257510729613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85738357183715E-2"/>
          <c:y val="0.100418410041841"/>
          <c:w val="0.85894312192902078"/>
          <c:h val="0.55648535564853552"/>
        </c:manualLayout>
      </c:layout>
      <c:lineChart>
        <c:grouping val="standard"/>
        <c:varyColors val="0"/>
        <c:ser>
          <c:idx val="1"/>
          <c:order val="0"/>
          <c:tx>
            <c:strRef>
              <c:f>'График 1.2.3'!$C$4</c:f>
              <c:strCache>
                <c:ptCount val="1"/>
                <c:pt idx="0">
                  <c:v>LIBOR 3 month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'График 1.2.3'!$B$5:$B$27</c:f>
              <c:numCache>
                <c:formatCode>m/d/yyyy</c:formatCode>
                <c:ptCount val="23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</c:numCache>
            </c:numRef>
          </c:cat>
          <c:val>
            <c:numRef>
              <c:f>'График 1.2.3'!$C$5:$C$27</c:f>
              <c:numCache>
                <c:formatCode>0.00</c:formatCode>
                <c:ptCount val="23"/>
                <c:pt idx="0">
                  <c:v>4.5362499999999999</c:v>
                </c:pt>
                <c:pt idx="1">
                  <c:v>4.68</c:v>
                </c:pt>
                <c:pt idx="2">
                  <c:v>4.8224999999999998</c:v>
                </c:pt>
                <c:pt idx="3">
                  <c:v>5</c:v>
                </c:pt>
                <c:pt idx="4">
                  <c:v>5.13</c:v>
                </c:pt>
                <c:pt idx="5">
                  <c:v>5.23813</c:v>
                </c:pt>
                <c:pt idx="6">
                  <c:v>5.4806299999999997</c:v>
                </c:pt>
                <c:pt idx="7">
                  <c:v>5.46563</c:v>
                </c:pt>
                <c:pt idx="8">
                  <c:v>5.3975</c:v>
                </c:pt>
                <c:pt idx="9">
                  <c:v>5.37</c:v>
                </c:pt>
                <c:pt idx="10">
                  <c:v>5.3706300000000002</c:v>
                </c:pt>
                <c:pt idx="11">
                  <c:v>5.37</c:v>
                </c:pt>
                <c:pt idx="12">
                  <c:v>5.36</c:v>
                </c:pt>
                <c:pt idx="13">
                  <c:v>5.36</c:v>
                </c:pt>
                <c:pt idx="14">
                  <c:v>5.3481300000000003</c:v>
                </c:pt>
                <c:pt idx="15">
                  <c:v>5.35</c:v>
                </c:pt>
                <c:pt idx="16">
                  <c:v>5.3550000000000004</c:v>
                </c:pt>
                <c:pt idx="17">
                  <c:v>5.36</c:v>
                </c:pt>
                <c:pt idx="18">
                  <c:v>5.36</c:v>
                </c:pt>
                <c:pt idx="19">
                  <c:v>5.3586600000000004</c:v>
                </c:pt>
                <c:pt idx="20">
                  <c:v>5.6212499999999999</c:v>
                </c:pt>
                <c:pt idx="21">
                  <c:v>5.2287499999999998</c:v>
                </c:pt>
                <c:pt idx="22">
                  <c:v>4.8937499999999998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0-419D-BD84-159B574FC757}"/>
            </c:ext>
          </c:extLst>
        </c:ser>
        <c:ser>
          <c:idx val="2"/>
          <c:order val="1"/>
          <c:tx>
            <c:strRef>
              <c:f>'График 1.2.3'!$D$4</c:f>
              <c:strCache>
                <c:ptCount val="1"/>
                <c:pt idx="0">
                  <c:v>EURIBOR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'График 1.2.3'!$B$5:$B$27</c:f>
              <c:numCache>
                <c:formatCode>m/d/yyyy</c:formatCode>
                <c:ptCount val="23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</c:numCache>
            </c:numRef>
          </c:cat>
          <c:val>
            <c:numRef>
              <c:f>'График 1.2.3'!$D$5:$D$27</c:f>
              <c:numCache>
                <c:formatCode>0.00</c:formatCode>
                <c:ptCount val="23"/>
                <c:pt idx="0">
                  <c:v>2.4866299999999999</c:v>
                </c:pt>
                <c:pt idx="1">
                  <c:v>2.5496300000000001</c:v>
                </c:pt>
                <c:pt idx="2">
                  <c:v>2.6636299999999999</c:v>
                </c:pt>
                <c:pt idx="3">
                  <c:v>2.8170000000000002</c:v>
                </c:pt>
                <c:pt idx="4">
                  <c:v>2.8515000000000001</c:v>
                </c:pt>
                <c:pt idx="5">
                  <c:v>2.9276299999999997</c:v>
                </c:pt>
                <c:pt idx="6">
                  <c:v>3.0576300000000001</c:v>
                </c:pt>
                <c:pt idx="7">
                  <c:v>3.1626300000000001</c:v>
                </c:pt>
                <c:pt idx="8">
                  <c:v>3.26363</c:v>
                </c:pt>
                <c:pt idx="9">
                  <c:v>3.4171300000000002</c:v>
                </c:pt>
                <c:pt idx="10">
                  <c:v>3.5655000000000001</c:v>
                </c:pt>
                <c:pt idx="11">
                  <c:v>3.6357499999999998</c:v>
                </c:pt>
                <c:pt idx="12">
                  <c:v>3.7231300000000003</c:v>
                </c:pt>
                <c:pt idx="13">
                  <c:v>3.7814999999999999</c:v>
                </c:pt>
                <c:pt idx="14">
                  <c:v>3.8497500000000002</c:v>
                </c:pt>
                <c:pt idx="15">
                  <c:v>3.9273799999999999</c:v>
                </c:pt>
                <c:pt idx="16">
                  <c:v>4.0196300000000003</c:v>
                </c:pt>
                <c:pt idx="17">
                  <c:v>4.1208799999999997</c:v>
                </c:pt>
                <c:pt idx="18">
                  <c:v>4.1743800000000002</c:v>
                </c:pt>
                <c:pt idx="19">
                  <c:v>4.26</c:v>
                </c:pt>
                <c:pt idx="20">
                  <c:v>4.7424999999999997</c:v>
                </c:pt>
                <c:pt idx="21">
                  <c:v>4.78688</c:v>
                </c:pt>
                <c:pt idx="22">
                  <c:v>4.6031300000000002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0-419D-BD84-159B574FC757}"/>
            </c:ext>
          </c:extLst>
        </c:ser>
        <c:ser>
          <c:idx val="3"/>
          <c:order val="2"/>
          <c:tx>
            <c:strRef>
              <c:f>'График 1.2.3'!$E$4</c:f>
              <c:strCache>
                <c:ptCount val="1"/>
                <c:pt idx="0">
                  <c:v>MIBOR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4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'График 1.2.3'!$B$5:$B$27</c:f>
              <c:numCache>
                <c:formatCode>m/d/yyyy</c:formatCode>
                <c:ptCount val="23"/>
                <c:pt idx="0">
                  <c:v>38716</c:v>
                </c:pt>
                <c:pt idx="1">
                  <c:v>38748</c:v>
                </c:pt>
                <c:pt idx="2">
                  <c:v>38776</c:v>
                </c:pt>
                <c:pt idx="3">
                  <c:v>38807</c:v>
                </c:pt>
                <c:pt idx="4">
                  <c:v>38835</c:v>
                </c:pt>
                <c:pt idx="5">
                  <c:v>38868</c:v>
                </c:pt>
                <c:pt idx="6">
                  <c:v>38898</c:v>
                </c:pt>
                <c:pt idx="7">
                  <c:v>38929</c:v>
                </c:pt>
                <c:pt idx="8">
                  <c:v>38960</c:v>
                </c:pt>
                <c:pt idx="9">
                  <c:v>38989</c:v>
                </c:pt>
                <c:pt idx="10">
                  <c:v>39021</c:v>
                </c:pt>
                <c:pt idx="11">
                  <c:v>39051</c:v>
                </c:pt>
                <c:pt idx="12">
                  <c:v>39080</c:v>
                </c:pt>
                <c:pt idx="13">
                  <c:v>39113</c:v>
                </c:pt>
                <c:pt idx="14">
                  <c:v>39141</c:v>
                </c:pt>
                <c:pt idx="15">
                  <c:v>39171</c:v>
                </c:pt>
                <c:pt idx="16">
                  <c:v>39202</c:v>
                </c:pt>
                <c:pt idx="17">
                  <c:v>39233</c:v>
                </c:pt>
                <c:pt idx="18">
                  <c:v>39262</c:v>
                </c:pt>
                <c:pt idx="19">
                  <c:v>39294</c:v>
                </c:pt>
                <c:pt idx="20">
                  <c:v>39325</c:v>
                </c:pt>
                <c:pt idx="21">
                  <c:v>39353</c:v>
                </c:pt>
                <c:pt idx="22">
                  <c:v>39386</c:v>
                </c:pt>
              </c:numCache>
            </c:numRef>
          </c:cat>
          <c:val>
            <c:numRef>
              <c:f>'График 1.2.3'!$E$5:$E$27</c:f>
              <c:numCache>
                <c:formatCode>0.00</c:formatCode>
                <c:ptCount val="23"/>
                <c:pt idx="0">
                  <c:v>6.53</c:v>
                </c:pt>
                <c:pt idx="1">
                  <c:v>5.61</c:v>
                </c:pt>
                <c:pt idx="2">
                  <c:v>5.9</c:v>
                </c:pt>
                <c:pt idx="3">
                  <c:v>6.31</c:v>
                </c:pt>
                <c:pt idx="4">
                  <c:v>5.64</c:v>
                </c:pt>
                <c:pt idx="5">
                  <c:v>5.0199999999999996</c:v>
                </c:pt>
                <c:pt idx="6">
                  <c:v>5.07</c:v>
                </c:pt>
                <c:pt idx="7">
                  <c:v>4.6900000000000004</c:v>
                </c:pt>
                <c:pt idx="8">
                  <c:v>4.55</c:v>
                </c:pt>
                <c:pt idx="9">
                  <c:v>4.57</c:v>
                </c:pt>
                <c:pt idx="10">
                  <c:v>5.64</c:v>
                </c:pt>
                <c:pt idx="11">
                  <c:v>6.31</c:v>
                </c:pt>
                <c:pt idx="12">
                  <c:v>5.85</c:v>
                </c:pt>
                <c:pt idx="13">
                  <c:v>5.71</c:v>
                </c:pt>
                <c:pt idx="14">
                  <c:v>5.42</c:v>
                </c:pt>
                <c:pt idx="15">
                  <c:v>5.76</c:v>
                </c:pt>
                <c:pt idx="16">
                  <c:v>5.48</c:v>
                </c:pt>
                <c:pt idx="17">
                  <c:v>4.95</c:v>
                </c:pt>
                <c:pt idx="18">
                  <c:v>4.9000000000000004</c:v>
                </c:pt>
                <c:pt idx="19">
                  <c:v>4.99</c:v>
                </c:pt>
                <c:pt idx="20">
                  <c:v>6.62</c:v>
                </c:pt>
                <c:pt idx="21">
                  <c:v>7.45</c:v>
                </c:pt>
                <c:pt idx="22">
                  <c:v>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D0-419D-BD84-159B574FC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39112"/>
        <c:axId val="1"/>
      </c:lineChart>
      <c:dateAx>
        <c:axId val="4736391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3639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632263500009224"/>
          <c:y val="0.89539748953974896"/>
          <c:w val="0.65995043385748808"/>
          <c:h val="8.36820083682008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09337009650337E-2"/>
          <c:y val="0.100418410041841"/>
          <c:w val="0.87474420353427751"/>
          <c:h val="0.56485355648535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6.1.2.1'!$B$5</c:f>
              <c:strCache>
                <c:ptCount val="1"/>
                <c:pt idx="0">
                  <c:v>Страховые премии, переданные на перестрахование нерезидентам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6.1.2.1'!$C$4:$G$4</c:f>
              <c:strCache>
                <c:ptCount val="5"/>
                <c:pt idx="0">
                  <c:v>01.01.2004</c:v>
                </c:pt>
                <c:pt idx="1">
                  <c:v>01.01.2005</c:v>
                </c:pt>
                <c:pt idx="2">
                  <c:v>01.01.2006</c:v>
                </c:pt>
                <c:pt idx="3">
                  <c:v>на 01.01.2007</c:v>
                </c:pt>
                <c:pt idx="4">
                  <c:v>на 01.10.2007</c:v>
                </c:pt>
              </c:strCache>
            </c:strRef>
          </c:cat>
          <c:val>
            <c:numRef>
              <c:f>'График 6.1.2.1'!$C$5:$G$5</c:f>
              <c:numCache>
                <c:formatCode>0.0%</c:formatCode>
                <c:ptCount val="5"/>
                <c:pt idx="0">
                  <c:v>0.5422497402147558</c:v>
                </c:pt>
                <c:pt idx="1">
                  <c:v>0.42820269430688435</c:v>
                </c:pt>
                <c:pt idx="2">
                  <c:v>0.35203663120445861</c:v>
                </c:pt>
                <c:pt idx="3">
                  <c:v>0.30807574912699071</c:v>
                </c:pt>
                <c:pt idx="4">
                  <c:v>0.27957752175147083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79-4C81-AFFB-B2B4F56B26B9}"/>
            </c:ext>
          </c:extLst>
        </c:ser>
        <c:ser>
          <c:idx val="1"/>
          <c:order val="1"/>
          <c:tx>
            <c:strRef>
              <c:f>'График 6.1.2.1'!$B$6</c:f>
              <c:strCache>
                <c:ptCount val="1"/>
                <c:pt idx="0">
                  <c:v>Страховые премии, переданные на перестрахование резидентам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6.1.2.1'!$C$4:$G$4</c:f>
              <c:strCache>
                <c:ptCount val="5"/>
                <c:pt idx="0">
                  <c:v>01.01.2004</c:v>
                </c:pt>
                <c:pt idx="1">
                  <c:v>01.01.2005</c:v>
                </c:pt>
                <c:pt idx="2">
                  <c:v>01.01.2006</c:v>
                </c:pt>
                <c:pt idx="3">
                  <c:v>на 01.01.2007</c:v>
                </c:pt>
                <c:pt idx="4">
                  <c:v>на 01.10.2007</c:v>
                </c:pt>
              </c:strCache>
            </c:strRef>
          </c:cat>
          <c:val>
            <c:numRef>
              <c:f>'График 6.1.2.1'!$C$6:$G$6</c:f>
              <c:numCache>
                <c:formatCode>0.0%</c:formatCode>
                <c:ptCount val="5"/>
                <c:pt idx="0">
                  <c:v>3.8841496363006586E-2</c:v>
                </c:pt>
                <c:pt idx="1">
                  <c:v>4.0153260009474195E-2</c:v>
                </c:pt>
                <c:pt idx="2">
                  <c:v>4.5032485090825657E-2</c:v>
                </c:pt>
                <c:pt idx="3">
                  <c:v>5.3364987087767587E-2</c:v>
                </c:pt>
                <c:pt idx="4">
                  <c:v>9.2183581529119762E-2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79-4C81-AFFB-B2B4F56B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0772192"/>
        <c:axId val="1"/>
      </c:barChart>
      <c:catAx>
        <c:axId val="4907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772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891189372101766"/>
          <c:y val="0.81171548117154813"/>
          <c:w val="0.68788569996240134"/>
          <c:h val="0.1631799163179916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597194076941093E-2"/>
          <c:y val="9.6234309623430964E-2"/>
          <c:w val="0.89560599746379466"/>
          <c:h val="0.63179916317991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6.1.2.2'!$B$5</c:f>
              <c:strCache>
                <c:ptCount val="1"/>
                <c:pt idx="0">
                  <c:v>Страховые премии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3736288304659428"/>
                  <c:y val="0.481171548117154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37-46D8-B814-18E4E5B4E9F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9267487386045145"/>
                  <c:y val="0.3556485355648535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37-46D8-B814-18E4E5B4E9F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6666785905280423"/>
                  <c:y val="8.36820083682008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37-46D8-B814-18E4E5B4E9F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798686467430862"/>
                  <c:y val="0.10041841004184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37-46D8-B814-18E4E5B4E9F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6.1.2.2'!$C$4:$G$4</c:f>
              <c:strCache>
                <c:ptCount val="5"/>
                <c:pt idx="0">
                  <c:v>01.01.2004</c:v>
                </c:pt>
                <c:pt idx="1">
                  <c:v>01.01.2005</c:v>
                </c:pt>
                <c:pt idx="2">
                  <c:v>01.01.2006</c:v>
                </c:pt>
                <c:pt idx="3">
                  <c:v>на 01.01.2007</c:v>
                </c:pt>
                <c:pt idx="4">
                  <c:v>на 01.10.2007</c:v>
                </c:pt>
              </c:strCache>
            </c:strRef>
          </c:cat>
          <c:val>
            <c:numRef>
              <c:f>'График 6.1.2.2'!$C$5:$G$5</c:f>
              <c:numCache>
                <c:formatCode>#\ ##0.0</c:formatCode>
                <c:ptCount val="5"/>
                <c:pt idx="0">
                  <c:v>28.87</c:v>
                </c:pt>
                <c:pt idx="1">
                  <c:v>39.978073999999999</c:v>
                </c:pt>
                <c:pt idx="2">
                  <c:v>67.123100000000008</c:v>
                </c:pt>
                <c:pt idx="3">
                  <c:v>126.43049999999999</c:v>
                </c:pt>
                <c:pt idx="4">
                  <c:v>124.37089999999999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7-46D8-B814-18E4E5B4E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772848"/>
        <c:axId val="1"/>
      </c:barChart>
      <c:lineChart>
        <c:grouping val="standard"/>
        <c:varyColors val="0"/>
        <c:ser>
          <c:idx val="1"/>
          <c:order val="1"/>
          <c:tx>
            <c:strRef>
              <c:f>'График 6.1.2.2'!$B$6</c:f>
              <c:strCache>
                <c:ptCount val="1"/>
                <c:pt idx="0">
                  <c:v>Страховые премии, переданные на перестрахование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919438815388219"/>
                  <c:y val="0.573221757322175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37-46D8-B814-18E4E5B4E9F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868188866809871"/>
                  <c:y val="0.5648535564853556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37-46D8-B814-18E4E5B4E9F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9633788407502732"/>
                  <c:y val="0.49790794979079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37-46D8-B814-18E4E5B4E9F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216237437466797"/>
                  <c:y val="0.410041841004184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37-46D8-B814-18E4E5B4E9F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531288510346037"/>
                  <c:y val="0.397489539748953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37-46D8-B814-18E4E5B4E9F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6.1.2.2'!$C$4:$G$4</c:f>
              <c:strCache>
                <c:ptCount val="5"/>
                <c:pt idx="0">
                  <c:v>01.01.2004</c:v>
                </c:pt>
                <c:pt idx="1">
                  <c:v>01.01.2005</c:v>
                </c:pt>
                <c:pt idx="2">
                  <c:v>01.01.2006</c:v>
                </c:pt>
                <c:pt idx="3">
                  <c:v>на 01.01.2007</c:v>
                </c:pt>
                <c:pt idx="4">
                  <c:v>на 01.10.2007</c:v>
                </c:pt>
              </c:strCache>
            </c:strRef>
          </c:cat>
          <c:val>
            <c:numRef>
              <c:f>'График 6.1.2.2'!$C$6:$G$6</c:f>
              <c:numCache>
                <c:formatCode>#\ ##0.0</c:formatCode>
                <c:ptCount val="5"/>
                <c:pt idx="0">
                  <c:v>16.776104</c:v>
                </c:pt>
                <c:pt idx="1">
                  <c:v>18.723969</c:v>
                </c:pt>
                <c:pt idx="2">
                  <c:v>26.652509999999999</c:v>
                </c:pt>
                <c:pt idx="3">
                  <c:v>45.697133000000001</c:v>
                </c:pt>
                <c:pt idx="4">
                  <c:v>46.236263000000001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37-46D8-B814-18E4E5B4E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772848"/>
        <c:axId val="1"/>
      </c:lineChart>
      <c:catAx>
        <c:axId val="49077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772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285739836845804"/>
          <c:y val="0.87866108786610875"/>
          <c:w val="0.7619061246317762"/>
          <c:h val="8.36820083682008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38532110091748E-2"/>
          <c:y val="9.2936802973977689E-2"/>
          <c:w val="0.83486238532110091"/>
          <c:h val="0.397769516728624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6.1.2.3'!$C$4</c:f>
              <c:strCache>
                <c:ptCount val="1"/>
                <c:pt idx="0">
                  <c:v>01.01.2006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6.1.2.3'!$B$5:$B$13</c:f>
              <c:strCache>
                <c:ptCount val="9"/>
                <c:pt idx="0">
                  <c:v>Соединенные Штаты Америки</c:v>
                </c:pt>
                <c:pt idx="1">
                  <c:v>Великобритания</c:v>
                </c:pt>
                <c:pt idx="2">
                  <c:v>Российская Федерация</c:v>
                </c:pt>
                <c:pt idx="3">
                  <c:v>Швеция </c:v>
                </c:pt>
                <c:pt idx="4">
                  <c:v>Казахстан</c:v>
                </c:pt>
                <c:pt idx="5">
                  <c:v>Германия</c:v>
                </c:pt>
                <c:pt idx="6">
                  <c:v>Швейцария</c:v>
                </c:pt>
                <c:pt idx="7">
                  <c:v>Бермудские острова</c:v>
                </c:pt>
                <c:pt idx="8">
                  <c:v>Другие страны</c:v>
                </c:pt>
              </c:strCache>
            </c:strRef>
          </c:cat>
          <c:val>
            <c:numRef>
              <c:f>'График 6.1.2.3'!$C$5:$C$13</c:f>
              <c:numCache>
                <c:formatCode>0.0%</c:formatCode>
                <c:ptCount val="9"/>
                <c:pt idx="0">
                  <c:v>0.13700000000000001</c:v>
                </c:pt>
                <c:pt idx="1">
                  <c:v>0.14199999999999999</c:v>
                </c:pt>
                <c:pt idx="2">
                  <c:v>0.20300000000000001</c:v>
                </c:pt>
                <c:pt idx="3">
                  <c:v>0.14199999999999999</c:v>
                </c:pt>
                <c:pt idx="4">
                  <c:v>0.113</c:v>
                </c:pt>
                <c:pt idx="5">
                  <c:v>4.3999999999999997E-2</c:v>
                </c:pt>
                <c:pt idx="6">
                  <c:v>6.4000000000000001E-2</c:v>
                </c:pt>
                <c:pt idx="7">
                  <c:v>2.9000000000000001E-2</c:v>
                </c:pt>
                <c:pt idx="8">
                  <c:v>0.126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E-479B-8DE8-2F2FCA657AB3}"/>
            </c:ext>
          </c:extLst>
        </c:ser>
        <c:ser>
          <c:idx val="1"/>
          <c:order val="1"/>
          <c:tx>
            <c:strRef>
              <c:f>'График 6.1.2.3'!$D$4</c:f>
              <c:strCache>
                <c:ptCount val="1"/>
                <c:pt idx="0">
                  <c:v>01.01.2007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6.1.2.3'!$B$5:$B$13</c:f>
              <c:strCache>
                <c:ptCount val="9"/>
                <c:pt idx="0">
                  <c:v>Соединенные Штаты Америки</c:v>
                </c:pt>
                <c:pt idx="1">
                  <c:v>Великобритания</c:v>
                </c:pt>
                <c:pt idx="2">
                  <c:v>Российская Федерация</c:v>
                </c:pt>
                <c:pt idx="3">
                  <c:v>Швеция </c:v>
                </c:pt>
                <c:pt idx="4">
                  <c:v>Казахстан</c:v>
                </c:pt>
                <c:pt idx="5">
                  <c:v>Германия</c:v>
                </c:pt>
                <c:pt idx="6">
                  <c:v>Швейцария</c:v>
                </c:pt>
                <c:pt idx="7">
                  <c:v>Бермудские острова</c:v>
                </c:pt>
                <c:pt idx="8">
                  <c:v>Другие страны</c:v>
                </c:pt>
              </c:strCache>
            </c:strRef>
          </c:cat>
          <c:val>
            <c:numRef>
              <c:f>'График 6.1.2.3'!$D$5:$D$13</c:f>
              <c:numCache>
                <c:formatCode>0.0%</c:formatCode>
                <c:ptCount val="9"/>
                <c:pt idx="0">
                  <c:v>0.255</c:v>
                </c:pt>
                <c:pt idx="1">
                  <c:v>9.0999999999999998E-2</c:v>
                </c:pt>
                <c:pt idx="2">
                  <c:v>0.11600000000000001</c:v>
                </c:pt>
                <c:pt idx="3">
                  <c:v>0.107</c:v>
                </c:pt>
                <c:pt idx="4">
                  <c:v>0.152</c:v>
                </c:pt>
                <c:pt idx="5">
                  <c:v>5.7000000000000002E-2</c:v>
                </c:pt>
                <c:pt idx="6">
                  <c:v>8.7999999999999995E-2</c:v>
                </c:pt>
                <c:pt idx="7">
                  <c:v>0</c:v>
                </c:pt>
                <c:pt idx="8">
                  <c:v>0.13400000000000001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0E-479B-8DE8-2F2FCA657AB3}"/>
            </c:ext>
          </c:extLst>
        </c:ser>
        <c:ser>
          <c:idx val="2"/>
          <c:order val="2"/>
          <c:tx>
            <c:strRef>
              <c:f>'График 6.1.2.3'!$E$4</c:f>
              <c:strCache>
                <c:ptCount val="1"/>
                <c:pt idx="0">
                  <c:v>01.10.2007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6.1.2.3'!$B$5:$B$13</c:f>
              <c:strCache>
                <c:ptCount val="9"/>
                <c:pt idx="0">
                  <c:v>Соединенные Штаты Америки</c:v>
                </c:pt>
                <c:pt idx="1">
                  <c:v>Великобритания</c:v>
                </c:pt>
                <c:pt idx="2">
                  <c:v>Российская Федерация</c:v>
                </c:pt>
                <c:pt idx="3">
                  <c:v>Швеция </c:v>
                </c:pt>
                <c:pt idx="4">
                  <c:v>Казахстан</c:v>
                </c:pt>
                <c:pt idx="5">
                  <c:v>Германия</c:v>
                </c:pt>
                <c:pt idx="6">
                  <c:v>Швейцария</c:v>
                </c:pt>
                <c:pt idx="7">
                  <c:v>Бермудские острова</c:v>
                </c:pt>
                <c:pt idx="8">
                  <c:v>Другие страны</c:v>
                </c:pt>
              </c:strCache>
            </c:strRef>
          </c:cat>
          <c:val>
            <c:numRef>
              <c:f>'График 6.1.2.3'!$E$5:$E$13</c:f>
              <c:numCache>
                <c:formatCode>0.0%</c:formatCode>
                <c:ptCount val="9"/>
                <c:pt idx="0">
                  <c:v>0.224</c:v>
                </c:pt>
                <c:pt idx="1">
                  <c:v>6.6000000000000003E-2</c:v>
                </c:pt>
                <c:pt idx="2">
                  <c:v>0.14699999999999999</c:v>
                </c:pt>
                <c:pt idx="3">
                  <c:v>8.1000000000000003E-2</c:v>
                </c:pt>
                <c:pt idx="4">
                  <c:v>0.24299999999999999</c:v>
                </c:pt>
                <c:pt idx="5">
                  <c:v>7.2999999999999995E-2</c:v>
                </c:pt>
                <c:pt idx="6">
                  <c:v>0.03</c:v>
                </c:pt>
                <c:pt idx="7">
                  <c:v>2.1999999999999999E-2</c:v>
                </c:pt>
                <c:pt idx="8">
                  <c:v>0.114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0E-479B-8DE8-2F2FCA657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788264"/>
        <c:axId val="1"/>
      </c:barChart>
      <c:catAx>
        <c:axId val="490788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788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119266055045873"/>
          <c:y val="0.88847583643122674"/>
          <c:w val="0.62385321100917435"/>
          <c:h val="8.921933085501858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04749968667752"/>
          <c:y val="6.6079295154185022E-2"/>
          <c:w val="0.65708484772527886"/>
          <c:h val="0.665198237885462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'График 6.1.3.1'!$C$4</c:f>
              <c:strCache>
                <c:ptCount val="1"/>
                <c:pt idx="0">
                  <c:v>01.01.2003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6.1.3.1'!$B$5:$B$8</c:f>
              <c:strCache>
                <c:ptCount val="4"/>
                <c:pt idx="0">
                  <c:v>Активы</c:v>
                </c:pt>
                <c:pt idx="1">
                  <c:v>Собственный капитал</c:v>
                </c:pt>
                <c:pt idx="2">
                  <c:v>Страховые премии*</c:v>
                </c:pt>
                <c:pt idx="3">
                  <c:v>Страховые резервы</c:v>
                </c:pt>
              </c:strCache>
            </c:strRef>
          </c:cat>
          <c:val>
            <c:numRef>
              <c:f>'График 6.1.3.1'!$C$5:$C$8</c:f>
              <c:numCache>
                <c:formatCode>#\ ##0.0</c:formatCode>
                <c:ptCount val="4"/>
                <c:pt idx="0">
                  <c:v>22419.4</c:v>
                </c:pt>
                <c:pt idx="1">
                  <c:v>6133</c:v>
                </c:pt>
                <c:pt idx="2">
                  <c:v>22636.9</c:v>
                </c:pt>
                <c:pt idx="3">
                  <c:v>12618.3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4-4269-9C0D-A2601CA3E147}"/>
            </c:ext>
          </c:extLst>
        </c:ser>
        <c:ser>
          <c:idx val="1"/>
          <c:order val="1"/>
          <c:tx>
            <c:strRef>
              <c:f>'График 6.1.3.1'!$D$4</c:f>
              <c:strCache>
                <c:ptCount val="1"/>
                <c:pt idx="0">
                  <c:v>01.01.2004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6.1.3.1'!$B$5:$B$8</c:f>
              <c:strCache>
                <c:ptCount val="4"/>
                <c:pt idx="0">
                  <c:v>Активы</c:v>
                </c:pt>
                <c:pt idx="1">
                  <c:v>Собственный капитал</c:v>
                </c:pt>
                <c:pt idx="2">
                  <c:v>Страховые премии*</c:v>
                </c:pt>
                <c:pt idx="3">
                  <c:v>Страховые резервы</c:v>
                </c:pt>
              </c:strCache>
            </c:strRef>
          </c:cat>
          <c:val>
            <c:numRef>
              <c:f>'График 6.1.3.1'!$D$5:$D$8</c:f>
              <c:numCache>
                <c:formatCode>_(* #\ ##0.0_);_(* \(#\ ##0.0\);_(* "-"??_);_(@_)</c:formatCode>
                <c:ptCount val="4"/>
                <c:pt idx="0">
                  <c:v>20716</c:v>
                </c:pt>
                <c:pt idx="1">
                  <c:v>9031</c:v>
                </c:pt>
                <c:pt idx="2">
                  <c:v>28870</c:v>
                </c:pt>
                <c:pt idx="3">
                  <c:v>13207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4-4269-9C0D-A2601CA3E147}"/>
            </c:ext>
          </c:extLst>
        </c:ser>
        <c:ser>
          <c:idx val="2"/>
          <c:order val="2"/>
          <c:tx>
            <c:strRef>
              <c:f>'График 6.1.3.1'!$E$4</c:f>
              <c:strCache>
                <c:ptCount val="1"/>
                <c:pt idx="0">
                  <c:v>01.01.2005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6.1.3.1'!$B$5:$B$8</c:f>
              <c:strCache>
                <c:ptCount val="4"/>
                <c:pt idx="0">
                  <c:v>Активы</c:v>
                </c:pt>
                <c:pt idx="1">
                  <c:v>Собственный капитал</c:v>
                </c:pt>
                <c:pt idx="2">
                  <c:v>Страховые премии*</c:v>
                </c:pt>
                <c:pt idx="3">
                  <c:v>Страховые резервы</c:v>
                </c:pt>
              </c:strCache>
            </c:strRef>
          </c:cat>
          <c:val>
            <c:numRef>
              <c:f>'График 6.1.3.1'!$E$5:$E$8</c:f>
              <c:numCache>
                <c:formatCode>_(* #\ ##0.0_);_(* \(#\ ##0.0\);_(* "-"??_);_(@_)</c:formatCode>
                <c:ptCount val="4"/>
                <c:pt idx="0">
                  <c:v>44094.720999999998</c:v>
                </c:pt>
                <c:pt idx="1">
                  <c:v>24053.449000000001</c:v>
                </c:pt>
                <c:pt idx="2">
                  <c:v>39978.074000000001</c:v>
                </c:pt>
                <c:pt idx="3">
                  <c:v>14689.071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14-4269-9C0D-A2601CA3E147}"/>
            </c:ext>
          </c:extLst>
        </c:ser>
        <c:ser>
          <c:idx val="3"/>
          <c:order val="3"/>
          <c:tx>
            <c:strRef>
              <c:f>'График 6.1.3.1'!$F$4</c:f>
              <c:strCache>
                <c:ptCount val="1"/>
                <c:pt idx="0">
                  <c:v>01.01.2006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6.1.3.1'!$B$5:$B$8</c:f>
              <c:strCache>
                <c:ptCount val="4"/>
                <c:pt idx="0">
                  <c:v>Активы</c:v>
                </c:pt>
                <c:pt idx="1">
                  <c:v>Собственный капитал</c:v>
                </c:pt>
                <c:pt idx="2">
                  <c:v>Страховые премии*</c:v>
                </c:pt>
                <c:pt idx="3">
                  <c:v>Страховые резервы</c:v>
                </c:pt>
              </c:strCache>
            </c:strRef>
          </c:cat>
          <c:val>
            <c:numRef>
              <c:f>'График 6.1.3.1'!$F$5:$F$8</c:f>
              <c:numCache>
                <c:formatCode>_(* #\ ##0.0_);_(* \(#\ ##0.0\);_(* "-"??_);_(@_)</c:formatCode>
                <c:ptCount val="4"/>
                <c:pt idx="0">
                  <c:v>73361.5</c:v>
                </c:pt>
                <c:pt idx="1">
                  <c:v>45259.8</c:v>
                </c:pt>
                <c:pt idx="2">
                  <c:v>67123.100000000006</c:v>
                </c:pt>
                <c:pt idx="3">
                  <c:v>32070.400000000001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14-4269-9C0D-A2601CA3E147}"/>
            </c:ext>
          </c:extLst>
        </c:ser>
        <c:ser>
          <c:idx val="4"/>
          <c:order val="4"/>
          <c:tx>
            <c:strRef>
              <c:f>'График 6.1.3.1'!$G$4</c:f>
              <c:strCache>
                <c:ptCount val="1"/>
                <c:pt idx="0">
                  <c:v>на 01.01.2007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6.1.3.1'!$B$5:$B$8</c:f>
              <c:strCache>
                <c:ptCount val="4"/>
                <c:pt idx="0">
                  <c:v>Активы</c:v>
                </c:pt>
                <c:pt idx="1">
                  <c:v>Собственный капитал</c:v>
                </c:pt>
                <c:pt idx="2">
                  <c:v>Страховые премии*</c:v>
                </c:pt>
                <c:pt idx="3">
                  <c:v>Страховые резервы</c:v>
                </c:pt>
              </c:strCache>
            </c:strRef>
          </c:cat>
          <c:val>
            <c:numRef>
              <c:f>'График 6.1.3.1'!$G$5:$G$8</c:f>
              <c:numCache>
                <c:formatCode>_(* #\ ##0.0_);_(* \(#\ ##0.0\);_(* "-"??_);_(@_)</c:formatCode>
                <c:ptCount val="4"/>
                <c:pt idx="0">
                  <c:v>135489.70000000001</c:v>
                </c:pt>
                <c:pt idx="1">
                  <c:v>80200.7</c:v>
                </c:pt>
                <c:pt idx="2">
                  <c:v>126430.5</c:v>
                </c:pt>
                <c:pt idx="3">
                  <c:v>67592.7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14-4269-9C0D-A2601CA3E147}"/>
            </c:ext>
          </c:extLst>
        </c:ser>
        <c:ser>
          <c:idx val="5"/>
          <c:order val="5"/>
          <c:tx>
            <c:strRef>
              <c:f>'График 6.1.3.1'!$H$4</c:f>
              <c:strCache>
                <c:ptCount val="1"/>
                <c:pt idx="0">
                  <c:v>на 01.10.2007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6.1.3.1'!$B$5:$B$8</c:f>
              <c:strCache>
                <c:ptCount val="4"/>
                <c:pt idx="0">
                  <c:v>Активы</c:v>
                </c:pt>
                <c:pt idx="1">
                  <c:v>Собственный капитал</c:v>
                </c:pt>
                <c:pt idx="2">
                  <c:v>Страховые премии*</c:v>
                </c:pt>
                <c:pt idx="3">
                  <c:v>Страховые резервы</c:v>
                </c:pt>
              </c:strCache>
            </c:strRef>
          </c:cat>
          <c:val>
            <c:numRef>
              <c:f>'График 6.1.3.1'!$H$5:$H$8</c:f>
              <c:numCache>
                <c:formatCode>_(* #\ ##0.0_);_(* \(#\ ##0.0\);_(* "-"??_);_(@_)</c:formatCode>
                <c:ptCount val="4"/>
                <c:pt idx="0">
                  <c:v>180604.6</c:v>
                </c:pt>
                <c:pt idx="1">
                  <c:v>110426.1</c:v>
                </c:pt>
                <c:pt idx="2">
                  <c:v>124370.9</c:v>
                </c:pt>
                <c:pt idx="3">
                  <c:v>91536.8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14-4269-9C0D-A2601CA3E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788592"/>
        <c:axId val="1"/>
      </c:barChart>
      <c:catAx>
        <c:axId val="490788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788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2402556711367337E-2"/>
          <c:y val="0.88546255506607929"/>
          <c:w val="0.81519588920917407"/>
          <c:h val="8.810572687224670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1696954505577"/>
          <c:y val="0.11009174311926606"/>
          <c:w val="0.7741280862263441"/>
          <c:h val="0.54587155963302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6.1.3.2'!$B$5</c:f>
              <c:strCache>
                <c:ptCount val="1"/>
                <c:pt idx="0">
                  <c:v>Страховые премии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6.1.3.2'!$C$4:$H$4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6.1.3.2'!$C$5:$H$5</c:f>
              <c:numCache>
                <c:formatCode>#,##0</c:formatCode>
                <c:ptCount val="6"/>
                <c:pt idx="0">
                  <c:v>22636.931</c:v>
                </c:pt>
                <c:pt idx="1">
                  <c:v>28870.234</c:v>
                </c:pt>
                <c:pt idx="2">
                  <c:v>39978.074000000001</c:v>
                </c:pt>
                <c:pt idx="3">
                  <c:v>67123.066000000006</c:v>
                </c:pt>
                <c:pt idx="4">
                  <c:v>126430.537</c:v>
                </c:pt>
                <c:pt idx="5">
                  <c:v>124370.9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C-44F8-8D71-45299C1668EE}"/>
            </c:ext>
          </c:extLst>
        </c:ser>
        <c:ser>
          <c:idx val="1"/>
          <c:order val="1"/>
          <c:tx>
            <c:strRef>
              <c:f>'График 6.1.3.2'!$B$6</c:f>
              <c:strCache>
                <c:ptCount val="1"/>
                <c:pt idx="0">
                  <c:v>Страховые выплаты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6.1.3.2'!$C$4:$H$4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6.1.3.2'!$C$6:$H$6</c:f>
              <c:numCache>
                <c:formatCode>#,##0</c:formatCode>
                <c:ptCount val="6"/>
                <c:pt idx="0">
                  <c:v>2316.694</c:v>
                </c:pt>
                <c:pt idx="1">
                  <c:v>4172.3549999999996</c:v>
                </c:pt>
                <c:pt idx="2">
                  <c:v>6742.4840000000004</c:v>
                </c:pt>
                <c:pt idx="3">
                  <c:v>10769.785</c:v>
                </c:pt>
                <c:pt idx="4">
                  <c:v>14092.249</c:v>
                </c:pt>
                <c:pt idx="5">
                  <c:v>33153.271999999997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AC-44F8-8D71-45299C166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783344"/>
        <c:axId val="1"/>
      </c:barChart>
      <c:lineChart>
        <c:grouping val="standard"/>
        <c:varyColors val="0"/>
        <c:ser>
          <c:idx val="2"/>
          <c:order val="2"/>
          <c:tx>
            <c:strRef>
              <c:f>'График 6.1.3.2'!$B$7</c:f>
              <c:strCache>
                <c:ptCount val="1"/>
                <c:pt idx="0">
                  <c:v>Коэффициент убыточности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6.1.3.2'!$C$4:$H$4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6.1.3.2'!$C$7:$H$7</c:f>
              <c:numCache>
                <c:formatCode>0.0%</c:formatCode>
                <c:ptCount val="6"/>
                <c:pt idx="0">
                  <c:v>0.10234134653677214</c:v>
                </c:pt>
                <c:pt idx="1">
                  <c:v>0.14452099695485668</c:v>
                </c:pt>
                <c:pt idx="2">
                  <c:v>0.16865454799048099</c:v>
                </c:pt>
                <c:pt idx="3">
                  <c:v>0.16044834721941931</c:v>
                </c:pt>
                <c:pt idx="4">
                  <c:v>0.11146238349046955</c:v>
                </c:pt>
                <c:pt idx="5">
                  <c:v>0.26656775821353706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AC-44F8-8D71-45299C166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07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7833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1601704474244894E-2"/>
          <c:y val="0.88073394495412849"/>
          <c:w val="0.87679759368341903"/>
          <c:h val="9.174311926605505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47035969419727"/>
          <c:y val="7.6923317693677676E-2"/>
          <c:w val="0.77207469607720269"/>
          <c:h val="0.5256426709067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6.1.3.3'!$B$5</c:f>
              <c:strCache>
                <c:ptCount val="1"/>
                <c:pt idx="0">
                  <c:v>Страховые премии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6.1.3.3'!$C$4:$H$4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6.1.3.3'!$C$5:$H$5</c:f>
              <c:numCache>
                <c:formatCode>#,##0</c:formatCode>
                <c:ptCount val="6"/>
                <c:pt idx="0">
                  <c:v>22636.931</c:v>
                </c:pt>
                <c:pt idx="1">
                  <c:v>28870.234</c:v>
                </c:pt>
                <c:pt idx="2">
                  <c:v>39978.074000000001</c:v>
                </c:pt>
                <c:pt idx="3">
                  <c:v>67123.066000000006</c:v>
                </c:pt>
                <c:pt idx="4">
                  <c:v>126430.537</c:v>
                </c:pt>
                <c:pt idx="5">
                  <c:v>124370.9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9-49EF-BF0D-D9BA146D9F59}"/>
            </c:ext>
          </c:extLst>
        </c:ser>
        <c:ser>
          <c:idx val="1"/>
          <c:order val="1"/>
          <c:tx>
            <c:strRef>
              <c:f>'График 6.1.3.3'!$B$6</c:f>
              <c:strCache>
                <c:ptCount val="1"/>
                <c:pt idx="0">
                  <c:v>Страховые выплаты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6.1.3.3'!$C$4:$H$4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6.1.3.3'!$C$6:$H$6</c:f>
              <c:numCache>
                <c:formatCode>#,##0</c:formatCode>
                <c:ptCount val="6"/>
                <c:pt idx="0">
                  <c:v>2316.694</c:v>
                </c:pt>
                <c:pt idx="1">
                  <c:v>4172.3549999999996</c:v>
                </c:pt>
                <c:pt idx="2">
                  <c:v>6742.4840000000004</c:v>
                </c:pt>
                <c:pt idx="3">
                  <c:v>10769.785</c:v>
                </c:pt>
                <c:pt idx="4">
                  <c:v>14092.249</c:v>
                </c:pt>
                <c:pt idx="5">
                  <c:v>33153.271999999997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9-49EF-BF0D-D9BA146D9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632304"/>
        <c:axId val="1"/>
      </c:barChart>
      <c:lineChart>
        <c:grouping val="standard"/>
        <c:varyColors val="0"/>
        <c:ser>
          <c:idx val="2"/>
          <c:order val="2"/>
          <c:tx>
            <c:strRef>
              <c:f>'График 6.1.3.3'!$B$7</c:f>
              <c:strCache>
                <c:ptCount val="1"/>
                <c:pt idx="0">
                  <c:v>КУ по обязательному страхованию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'График 6.1.3.3'!$C$4:$H$4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6.1.3.3'!$C$7:$H$7</c:f>
              <c:numCache>
                <c:formatCode>0.0%</c:formatCode>
                <c:ptCount val="6"/>
                <c:pt idx="0">
                  <c:v>0.54187273088001675</c:v>
                </c:pt>
                <c:pt idx="1">
                  <c:v>0.46334384018789165</c:v>
                </c:pt>
                <c:pt idx="2">
                  <c:v>0.63856005919721659</c:v>
                </c:pt>
                <c:pt idx="3">
                  <c:v>0.25696967591118008</c:v>
                </c:pt>
                <c:pt idx="4">
                  <c:v>0.26428530399771344</c:v>
                </c:pt>
                <c:pt idx="5">
                  <c:v>0.2719414532767912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29-49EF-BF0D-D9BA146D9F59}"/>
            </c:ext>
          </c:extLst>
        </c:ser>
        <c:ser>
          <c:idx val="3"/>
          <c:order val="3"/>
          <c:tx>
            <c:strRef>
              <c:f>'График 6.1.3.3'!$B$8</c:f>
              <c:strCache>
                <c:ptCount val="1"/>
                <c:pt idx="0">
                  <c:v>КУ по добровольному личному страхованию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'График 6.1.3.3'!$C$4:$H$4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6.1.3.3'!$C$8:$H$8</c:f>
              <c:numCache>
                <c:formatCode>0.0%</c:formatCode>
                <c:ptCount val="6"/>
                <c:pt idx="0">
                  <c:v>0.33952467689504573</c:v>
                </c:pt>
                <c:pt idx="1">
                  <c:v>0.35581327633114773</c:v>
                </c:pt>
                <c:pt idx="2">
                  <c:v>0.27835848160582344</c:v>
                </c:pt>
                <c:pt idx="3">
                  <c:v>0.21424818950695543</c:v>
                </c:pt>
                <c:pt idx="4">
                  <c:v>0.15534401159878161</c:v>
                </c:pt>
                <c:pt idx="5">
                  <c:v>0.23424137981223611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29-49EF-BF0D-D9BA146D9F59}"/>
            </c:ext>
          </c:extLst>
        </c:ser>
        <c:ser>
          <c:idx val="4"/>
          <c:order val="4"/>
          <c:tx>
            <c:strRef>
              <c:f>'График 6.1.3.3'!$B$9</c:f>
              <c:strCache>
                <c:ptCount val="1"/>
                <c:pt idx="0">
                  <c:v>КУ по добровольному имущественному страхованию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'График 6.1.3.3'!$C$4:$H$4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6.1.3.3'!$C$9:$H$9</c:f>
              <c:numCache>
                <c:formatCode>0.0%</c:formatCode>
                <c:ptCount val="6"/>
                <c:pt idx="0">
                  <c:v>4.8933344226010152E-2</c:v>
                </c:pt>
                <c:pt idx="1">
                  <c:v>8.0305376842820964E-2</c:v>
                </c:pt>
                <c:pt idx="2">
                  <c:v>8.5131275105197191E-2</c:v>
                </c:pt>
                <c:pt idx="3">
                  <c:v>0.12438215515915939</c:v>
                </c:pt>
                <c:pt idx="4">
                  <c:v>7.5070387309726164E-2</c:v>
                </c:pt>
                <c:pt idx="5">
                  <c:v>0.26988597082834853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29-49EF-BF0D-D9BA146D9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563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6323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8830680536408"/>
          <c:y val="0.74359207103888425"/>
          <c:w val="0.82340944980574005"/>
          <c:h val="0.2371802295555061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75435518235365E-2"/>
          <c:y val="6.9652079699547675E-2"/>
          <c:w val="0.89527810502569249"/>
          <c:h val="0.5323408948465429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6.1.3.4'!$B$5</c:f>
              <c:strCache>
                <c:ptCount val="1"/>
                <c:pt idx="0">
                  <c:v>ROA, %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320340894848979"/>
                  <c:y val="0.4079621810973506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61-45E8-B435-DD739FBCA31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6488732923925307"/>
                  <c:y val="0.318409507197932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61-45E8-B435-DD739FBCA31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2299837072314828"/>
                  <c:y val="0.3233846557478998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61-45E8-B435-DD739FBCA31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84246146133599"/>
                  <c:y val="0.3134343586479645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61-45E8-B435-DD739FBCA31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1868655219952371"/>
                  <c:y val="0.2288568332985137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61-45E8-B435-DD739FBCA31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474420353427751"/>
                  <c:y val="0.2636828731482875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61-45E8-B435-DD739FBCA31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6.1.3.4'!$C$4:$H$4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6.1.3.4'!$C$5:$H$5</c:f>
              <c:numCache>
                <c:formatCode>0.0</c:formatCode>
                <c:ptCount val="6"/>
                <c:pt idx="0">
                  <c:v>8.7963995468210552</c:v>
                </c:pt>
                <c:pt idx="1">
                  <c:v>16.862811353543155</c:v>
                </c:pt>
                <c:pt idx="2">
                  <c:v>17.281206972598831</c:v>
                </c:pt>
                <c:pt idx="3">
                  <c:v>17.450297499369562</c:v>
                </c:pt>
                <c:pt idx="4">
                  <c:v>25.800042364843968</c:v>
                </c:pt>
                <c:pt idx="5">
                  <c:v>22.151429144108178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D61-45E8-B435-DD739FBCA31F}"/>
            </c:ext>
          </c:extLst>
        </c:ser>
        <c:ser>
          <c:idx val="1"/>
          <c:order val="1"/>
          <c:tx>
            <c:strRef>
              <c:f>'График 6.1.3.4'!$B$6</c:f>
              <c:strCache>
                <c:ptCount val="1"/>
                <c:pt idx="0">
                  <c:v>ROE, %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731018924677279"/>
                  <c:y val="0.1542296050489984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61-45E8-B435-DD739FBCA31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7310088983581904"/>
                  <c:y val="8.457752534945074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61-45E8-B435-DD739FBCA31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2299837072314828"/>
                  <c:y val="0.15920475359896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61-45E8-B435-DD739FBCA31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84246146133599"/>
                  <c:y val="0.194030793448739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61-45E8-B435-DD739FBCA31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1457977190124078"/>
                  <c:y val="5.472663404964459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61-45E8-B435-DD739FBCA31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063742323599447"/>
                  <c:y val="0.109453268099289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61-45E8-B435-DD739FBCA31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6.1.3.4'!$C$4:$H$4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6.1.3.4'!$C$6:$H$6</c:f>
              <c:numCache>
                <c:formatCode>0.0</c:formatCode>
                <c:ptCount val="6"/>
                <c:pt idx="0">
                  <c:v>32.155551932170226</c:v>
                </c:pt>
                <c:pt idx="1">
                  <c:v>38.68120916841989</c:v>
                </c:pt>
                <c:pt idx="2">
                  <c:v>31.679864288900937</c:v>
                </c:pt>
                <c:pt idx="3">
                  <c:v>28.285144874701167</c:v>
                </c:pt>
                <c:pt idx="4">
                  <c:v>43.586153238064014</c:v>
                </c:pt>
                <c:pt idx="5">
                  <c:v>36.229206682115908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D61-45E8-B435-DD739FBCA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625416"/>
        <c:axId val="1"/>
      </c:lineChart>
      <c:catAx>
        <c:axId val="47562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625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755683669632788"/>
          <c:y val="0.85572555059444277"/>
          <c:w val="0.30390174207294146"/>
          <c:h val="9.95029709993538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75435518235365E-2"/>
          <c:y val="0.11374433904847417"/>
          <c:w val="0.89527810502569249"/>
          <c:h val="0.59715778000448938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6.1.3.5'!$B$5</c:f>
              <c:strCache>
                <c:ptCount val="1"/>
                <c:pt idx="0">
                  <c:v>Доходы от страховой деятельности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784409073818774"/>
                  <c:y val="0.4739347460353090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9A-4D92-BCAC-84BEB83DAAF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827547311693194"/>
                  <c:y val="0.4218019239714250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9A-4D92-BCAC-84BEB83DAAF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9486702594310061"/>
                  <c:y val="0.3080575849229508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9A-4D92-BCAC-84BEB83DAAF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065772653214692"/>
                  <c:y val="0.1327017288898865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9A-4D92-BCAC-84BEB83DAAF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6.1.3.5'!$C$4:$G$4</c:f>
              <c:strCache>
                <c:ptCount val="5"/>
                <c:pt idx="0">
                  <c:v>01.01.2004</c:v>
                </c:pt>
                <c:pt idx="1">
                  <c:v>01.01.2005</c:v>
                </c:pt>
                <c:pt idx="2">
                  <c:v>01.01.2006</c:v>
                </c:pt>
                <c:pt idx="3">
                  <c:v>на 01.01.2007</c:v>
                </c:pt>
                <c:pt idx="4">
                  <c:v>на 01.10.2007</c:v>
                </c:pt>
              </c:strCache>
            </c:strRef>
          </c:cat>
          <c:val>
            <c:numRef>
              <c:f>'График 6.1.3.5'!$C$5:$G$5</c:f>
              <c:numCache>
                <c:formatCode>#\ ##0.0</c:formatCode>
                <c:ptCount val="5"/>
                <c:pt idx="0">
                  <c:v>11.714444</c:v>
                </c:pt>
                <c:pt idx="1">
                  <c:v>19.156711999999999</c:v>
                </c:pt>
                <c:pt idx="2">
                  <c:v>33.893607000000003</c:v>
                </c:pt>
                <c:pt idx="3">
                  <c:v>68.628264000000001</c:v>
                </c:pt>
                <c:pt idx="4">
                  <c:v>74.690916999999999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9A-4D92-BCAC-84BEB83DAAF0}"/>
            </c:ext>
          </c:extLst>
        </c:ser>
        <c:ser>
          <c:idx val="1"/>
          <c:order val="1"/>
          <c:tx>
            <c:strRef>
              <c:f>'График 6.1.3.5'!$B$6</c:f>
              <c:strCache>
                <c:ptCount val="1"/>
                <c:pt idx="0">
                  <c:v>Доходы от инвестиционной деятельности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685850357187617"/>
                  <c:y val="0.606636474925195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9A-4D92-BCAC-84BEB83DAAF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728988595062039"/>
                  <c:y val="0.587679085083783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9A-4D92-BCAC-84BEB83DAAF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924075698709115"/>
                  <c:y val="0.549764305400958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9A-4D92-BCAC-84BEB83DAAF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8788569996240134"/>
                  <c:y val="0.5308069155595461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9A-4D92-BCAC-84BEB83DAAF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653064293771154"/>
                  <c:y val="0.5260675680991930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9A-4D92-BCAC-84BEB83DAAF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6.1.3.5'!$C$4:$G$4</c:f>
              <c:strCache>
                <c:ptCount val="5"/>
                <c:pt idx="0">
                  <c:v>01.01.2004</c:v>
                </c:pt>
                <c:pt idx="1">
                  <c:v>01.01.2005</c:v>
                </c:pt>
                <c:pt idx="2">
                  <c:v>01.01.2006</c:v>
                </c:pt>
                <c:pt idx="3">
                  <c:v>на 01.01.2007</c:v>
                </c:pt>
                <c:pt idx="4">
                  <c:v>на 01.10.2007</c:v>
                </c:pt>
              </c:strCache>
            </c:strRef>
          </c:cat>
          <c:val>
            <c:numRef>
              <c:f>'График 6.1.3.5'!$C$6:$G$6</c:f>
              <c:numCache>
                <c:formatCode>#\ ##0.0</c:formatCode>
                <c:ptCount val="5"/>
                <c:pt idx="0">
                  <c:v>1.641281</c:v>
                </c:pt>
                <c:pt idx="1">
                  <c:v>1.8657840000000001</c:v>
                </c:pt>
                <c:pt idx="2">
                  <c:v>3.2906569999999999</c:v>
                </c:pt>
                <c:pt idx="3">
                  <c:v>6.5099220000000004</c:v>
                </c:pt>
                <c:pt idx="4">
                  <c:v>7.4812079999999996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9A-4D92-BCAC-84BEB83DA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628368"/>
        <c:axId val="1"/>
      </c:lineChart>
      <c:catAx>
        <c:axId val="47562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628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3121193131971422E-2"/>
          <c:y val="0.87677928016532181"/>
          <c:w val="0.91375861636796596"/>
          <c:h val="9.47869492070618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91340130409757E-2"/>
          <c:y val="8.0188679245283015E-2"/>
          <c:w val="0.8912589236354399"/>
          <c:h val="0.495283018867924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6.1.3.6'!$B$5</c:f>
              <c:strCache>
                <c:ptCount val="1"/>
                <c:pt idx="0">
                  <c:v>Государственные ценные бумаги РК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6.1.3.6'!$C$4:$F$4</c:f>
              <c:strCache>
                <c:ptCount val="4"/>
                <c:pt idx="0">
                  <c:v>01.01.2005</c:v>
                </c:pt>
                <c:pt idx="1">
                  <c:v>01.01.2006</c:v>
                </c:pt>
                <c:pt idx="2">
                  <c:v>на 01.01.2007</c:v>
                </c:pt>
                <c:pt idx="3">
                  <c:v>на 01.10.2007</c:v>
                </c:pt>
              </c:strCache>
            </c:strRef>
          </c:cat>
          <c:val>
            <c:numRef>
              <c:f>'График 6.1.3.6'!$C$5:$F$5</c:f>
              <c:numCache>
                <c:formatCode>0.0</c:formatCode>
                <c:ptCount val="4"/>
                <c:pt idx="0">
                  <c:v>49.917698182775879</c:v>
                </c:pt>
                <c:pt idx="1">
                  <c:v>37.658570454582062</c:v>
                </c:pt>
                <c:pt idx="2">
                  <c:v>17.46</c:v>
                </c:pt>
                <c:pt idx="3">
                  <c:v>11.83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0-4750-9498-100AE9163D64}"/>
            </c:ext>
          </c:extLst>
        </c:ser>
        <c:ser>
          <c:idx val="1"/>
          <c:order val="1"/>
          <c:tx>
            <c:strRef>
              <c:f>'График 6.1.3.6'!$B$6</c:f>
              <c:strCache>
                <c:ptCount val="1"/>
                <c:pt idx="0">
                  <c:v>Вклады в банках второго уровня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6.1.3.6'!$C$4:$F$4</c:f>
              <c:strCache>
                <c:ptCount val="4"/>
                <c:pt idx="0">
                  <c:v>01.01.2005</c:v>
                </c:pt>
                <c:pt idx="1">
                  <c:v>01.01.2006</c:v>
                </c:pt>
                <c:pt idx="2">
                  <c:v>на 01.01.2007</c:v>
                </c:pt>
                <c:pt idx="3">
                  <c:v>на 01.10.2007</c:v>
                </c:pt>
              </c:strCache>
            </c:strRef>
          </c:cat>
          <c:val>
            <c:numRef>
              <c:f>'График 6.1.3.6'!$C$6:$F$6</c:f>
              <c:numCache>
                <c:formatCode>0.0</c:formatCode>
                <c:ptCount val="4"/>
                <c:pt idx="0">
                  <c:v>21.176706490770226</c:v>
                </c:pt>
                <c:pt idx="1">
                  <c:v>23.098451919308687</c:v>
                </c:pt>
                <c:pt idx="2">
                  <c:v>21.96</c:v>
                </c:pt>
                <c:pt idx="3">
                  <c:v>33.33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10-4750-9498-100AE9163D64}"/>
            </c:ext>
          </c:extLst>
        </c:ser>
        <c:ser>
          <c:idx val="2"/>
          <c:order val="2"/>
          <c:tx>
            <c:strRef>
              <c:f>'График 6.1.3.6'!$B$7</c:f>
              <c:strCache>
                <c:ptCount val="1"/>
                <c:pt idx="0">
                  <c:v>Негосударственные ценные бумаги эмитентов РК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6.1.3.6'!$C$4:$F$4</c:f>
              <c:strCache>
                <c:ptCount val="4"/>
                <c:pt idx="0">
                  <c:v>01.01.2005</c:v>
                </c:pt>
                <c:pt idx="1">
                  <c:v>01.01.2006</c:v>
                </c:pt>
                <c:pt idx="2">
                  <c:v>на 01.01.2007</c:v>
                </c:pt>
                <c:pt idx="3">
                  <c:v>на 01.10.2007</c:v>
                </c:pt>
              </c:strCache>
            </c:strRef>
          </c:cat>
          <c:val>
            <c:numRef>
              <c:f>'График 6.1.3.6'!$C$7:$F$7</c:f>
              <c:numCache>
                <c:formatCode>0.0</c:formatCode>
                <c:ptCount val="4"/>
                <c:pt idx="0">
                  <c:v>22.023367730504944</c:v>
                </c:pt>
                <c:pt idx="1">
                  <c:v>27.653398852226385</c:v>
                </c:pt>
                <c:pt idx="2">
                  <c:v>43.11</c:v>
                </c:pt>
                <c:pt idx="3">
                  <c:v>40.22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10-4750-9498-100AE9163D64}"/>
            </c:ext>
          </c:extLst>
        </c:ser>
        <c:ser>
          <c:idx val="3"/>
          <c:order val="3"/>
          <c:tx>
            <c:strRef>
              <c:f>'График 6.1.3.6'!$B$8</c:f>
              <c:strCache>
                <c:ptCount val="1"/>
                <c:pt idx="0">
                  <c:v>Операции "Обратное РЕПО"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6.1.3.6'!$C$4:$F$4</c:f>
              <c:strCache>
                <c:ptCount val="4"/>
                <c:pt idx="0">
                  <c:v>01.01.2005</c:v>
                </c:pt>
                <c:pt idx="1">
                  <c:v>01.01.2006</c:v>
                </c:pt>
                <c:pt idx="2">
                  <c:v>на 01.01.2007</c:v>
                </c:pt>
                <c:pt idx="3">
                  <c:v>на 01.10.2007</c:v>
                </c:pt>
              </c:strCache>
            </c:strRef>
          </c:cat>
          <c:val>
            <c:numRef>
              <c:f>'График 6.1.3.6'!$C$8:$F$8</c:f>
              <c:numCache>
                <c:formatCode>0.0</c:formatCode>
                <c:ptCount val="4"/>
                <c:pt idx="0">
                  <c:v>6.8822275959489545</c:v>
                </c:pt>
                <c:pt idx="1">
                  <c:v>10.89955459798397</c:v>
                </c:pt>
                <c:pt idx="2">
                  <c:v>11.01</c:v>
                </c:pt>
                <c:pt idx="3">
                  <c:v>13.53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10-4750-9498-100AE9163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629024"/>
        <c:axId val="1"/>
      </c:barChart>
      <c:catAx>
        <c:axId val="4756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6290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8.742013365802162E-2"/>
          <c:y val="0.72169811320754718"/>
          <c:w val="0.85501155114308947"/>
          <c:h val="0.264150943396226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44732576985418E-2"/>
          <c:y val="4.0404140043353562E-2"/>
          <c:w val="0.89627228525121561"/>
          <c:h val="0.61868839441385148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'График 6.2.1'!$F$5</c:f>
              <c:strCache>
                <c:ptCount val="1"/>
                <c:pt idx="0">
                  <c:v>Накопленный уровень инфляции за 5 лет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6.2.1'!$B$6:$B$16</c:f>
              <c:numCache>
                <c:formatCode>m/d/yyyy</c:formatCode>
                <c:ptCount val="1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</c:numCache>
            </c:numRef>
          </c:cat>
          <c:val>
            <c:numRef>
              <c:f>'График 6.2.1'!$F$6:$F$16</c:f>
              <c:numCache>
                <c:formatCode>#,##0.00</c:formatCode>
                <c:ptCount val="11"/>
                <c:pt idx="0">
                  <c:v>41.688443794726368</c:v>
                </c:pt>
                <c:pt idx="1">
                  <c:v>41.950206074096002</c:v>
                </c:pt>
                <c:pt idx="2">
                  <c:v>43.68</c:v>
                </c:pt>
                <c:pt idx="3">
                  <c:v>43.54</c:v>
                </c:pt>
                <c:pt idx="4">
                  <c:v>43.41</c:v>
                </c:pt>
                <c:pt idx="5">
                  <c:v>42.6</c:v>
                </c:pt>
                <c:pt idx="6">
                  <c:v>43.53</c:v>
                </c:pt>
                <c:pt idx="7">
                  <c:v>44.84</c:v>
                </c:pt>
                <c:pt idx="8">
                  <c:v>45.39</c:v>
                </c:pt>
                <c:pt idx="9">
                  <c:v>48.48</c:v>
                </c:pt>
                <c:pt idx="10">
                  <c:v>54.4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3-416A-85A1-C557078C3921}"/>
            </c:ext>
          </c:extLst>
        </c:ser>
        <c:ser>
          <c:idx val="4"/>
          <c:order val="4"/>
          <c:tx>
            <c:strRef>
              <c:f>'График 6.2.1'!$G$5</c:f>
              <c:strCache>
                <c:ptCount val="1"/>
                <c:pt idx="0">
                  <c:v>Накопленный уровень инфляции за 3 года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6.2.1'!$B$6:$B$16</c:f>
              <c:numCache>
                <c:formatCode>m/d/yyyy</c:formatCode>
                <c:ptCount val="1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</c:numCache>
            </c:numRef>
          </c:cat>
          <c:val>
            <c:numRef>
              <c:f>'График 6.2.1'!$G$6:$G$16</c:f>
              <c:numCache>
                <c:formatCode>#,##0.00</c:formatCode>
                <c:ptCount val="11"/>
                <c:pt idx="0">
                  <c:v>24.45317279999999</c:v>
                </c:pt>
                <c:pt idx="1">
                  <c:v>24.800606000000002</c:v>
                </c:pt>
                <c:pt idx="2">
                  <c:v>25.85</c:v>
                </c:pt>
                <c:pt idx="3">
                  <c:v>25.73</c:v>
                </c:pt>
                <c:pt idx="4">
                  <c:v>25.85</c:v>
                </c:pt>
                <c:pt idx="5">
                  <c:v>26.08</c:v>
                </c:pt>
                <c:pt idx="6">
                  <c:v>27.02</c:v>
                </c:pt>
                <c:pt idx="7">
                  <c:v>28.67</c:v>
                </c:pt>
                <c:pt idx="8">
                  <c:v>28.31</c:v>
                </c:pt>
                <c:pt idx="9">
                  <c:v>30.18</c:v>
                </c:pt>
                <c:pt idx="10">
                  <c:v>34.61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3-416A-85A1-C557078C3921}"/>
            </c:ext>
          </c:extLst>
        </c:ser>
        <c:ser>
          <c:idx val="5"/>
          <c:order val="5"/>
          <c:tx>
            <c:strRef>
              <c:f>'График 6.2.1'!$H$5</c:f>
              <c:strCache>
                <c:ptCount val="1"/>
                <c:pt idx="0">
                  <c:v>Накопленный уровень инфляции за 1 год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6.2.1'!$B$6:$B$16</c:f>
              <c:numCache>
                <c:formatCode>m/d/yyyy</c:formatCode>
                <c:ptCount val="1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</c:numCache>
            </c:numRef>
          </c:cat>
          <c:val>
            <c:numRef>
              <c:f>'График 6.2.1'!$H$6:$H$16</c:f>
              <c:numCache>
                <c:formatCode>#,##0.00</c:formatCode>
                <c:ptCount val="11"/>
                <c:pt idx="0">
                  <c:v>8.4</c:v>
                </c:pt>
                <c:pt idx="1">
                  <c:v>8.5</c:v>
                </c:pt>
                <c:pt idx="2">
                  <c:v>7.9</c:v>
                </c:pt>
                <c:pt idx="3">
                  <c:v>7.8</c:v>
                </c:pt>
                <c:pt idx="4">
                  <c:v>7.7</c:v>
                </c:pt>
                <c:pt idx="5">
                  <c:v>7.9</c:v>
                </c:pt>
                <c:pt idx="6">
                  <c:v>8.1</c:v>
                </c:pt>
                <c:pt idx="7">
                  <c:v>8.8000000000000007</c:v>
                </c:pt>
                <c:pt idx="8">
                  <c:v>9.4</c:v>
                </c:pt>
                <c:pt idx="9">
                  <c:v>11.2</c:v>
                </c:pt>
                <c:pt idx="10">
                  <c:v>11.53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C3-416A-85A1-C557078C3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634928"/>
        <c:axId val="1"/>
      </c:barChart>
      <c:lineChart>
        <c:grouping val="standard"/>
        <c:varyColors val="0"/>
        <c:ser>
          <c:idx val="0"/>
          <c:order val="0"/>
          <c:tx>
            <c:strRef>
              <c:f>'График 6.2.1'!$C$5</c:f>
              <c:strCache>
                <c:ptCount val="1"/>
                <c:pt idx="0">
                  <c:v>Средневзвешенный коэффициент номинального дохода за 5 лет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345218800648298"/>
                  <c:y val="6.8181986323159138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C3-416A-85A1-C557078C392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9611021069692058"/>
                  <c:y val="3.7878881290643963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3-416A-85A1-C557078C392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0145867098865481"/>
                  <c:y val="5.0505175054191956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C3-416A-85A1-C557078C392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8897893030794167"/>
                  <c:y val="7.3232503828578335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3-416A-85A1-C557078C392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4732576985413292"/>
                  <c:y val="8.3333538839416729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C3-416A-85A1-C557078C392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2998379254457051"/>
                  <c:y val="0.10606086761380311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3-416A-85A1-C557078C392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0615883306320906"/>
                  <c:y val="8.8384056344835926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C3-416A-85A1-C557078C392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8557536466774716"/>
                  <c:y val="9.3434573850255109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3-416A-85A1-C557078C392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6661264181523503"/>
                  <c:y val="9.3434573850255109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C3-416A-85A1-C557078C392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5089141004862234"/>
                  <c:y val="0.1035356088610935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3-416A-85A1-C557078C392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94327390599675853"/>
                  <c:y val="0.1085861263665127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3-416A-85A1-C557078C3921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6.2.1'!$B$6:$B$16</c:f>
              <c:numCache>
                <c:formatCode>m/d/yyyy</c:formatCode>
                <c:ptCount val="1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</c:numCache>
            </c:numRef>
          </c:cat>
          <c:val>
            <c:numRef>
              <c:f>'График 6.2.1'!$C$6:$C$16</c:f>
              <c:numCache>
                <c:formatCode>#,##0.00</c:formatCode>
                <c:ptCount val="11"/>
                <c:pt idx="0">
                  <c:v>50.642015574446731</c:v>
                </c:pt>
                <c:pt idx="1">
                  <c:v>52.350292660508366</c:v>
                </c:pt>
                <c:pt idx="2">
                  <c:v>51.685310861002044</c:v>
                </c:pt>
                <c:pt idx="3">
                  <c:v>49.691734637644871</c:v>
                </c:pt>
                <c:pt idx="4">
                  <c:v>49.412451382225456</c:v>
                </c:pt>
                <c:pt idx="5">
                  <c:v>47.933752525620015</c:v>
                </c:pt>
                <c:pt idx="6">
                  <c:v>48.275991335857121</c:v>
                </c:pt>
                <c:pt idx="7">
                  <c:v>47.671708553827123</c:v>
                </c:pt>
                <c:pt idx="8">
                  <c:v>47.826392817843313</c:v>
                </c:pt>
                <c:pt idx="9">
                  <c:v>46.495249035171696</c:v>
                </c:pt>
                <c:pt idx="10">
                  <c:v>46.99953460390666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1C3-416A-85A1-C557078C3921}"/>
            </c:ext>
          </c:extLst>
        </c:ser>
        <c:ser>
          <c:idx val="1"/>
          <c:order val="1"/>
          <c:tx>
            <c:strRef>
              <c:f>'График 6.2.1'!$D$5</c:f>
              <c:strCache>
                <c:ptCount val="1"/>
                <c:pt idx="0">
                  <c:v>Средневзвешенный коэффициент номинального дохода за 3 года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641815235008103"/>
                  <c:y val="0.3333341553576669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1C3-416A-85A1-C557078C392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0907617504051865"/>
                  <c:y val="0.30303105032515171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1C3-416A-85A1-C557078C392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9011345218800649"/>
                  <c:y val="0.2979805328197325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1C3-416A-85A1-C557078C392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7439222042139386"/>
                  <c:y val="0.3055563090778613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1C3-416A-85A1-C557078C392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5542949756888168"/>
                  <c:y val="0.3055563090778613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1C3-416A-85A1-C557078C392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3808752025931927"/>
                  <c:y val="0.3005057915724421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1C3-416A-85A1-C557078C392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2074554294975692"/>
                  <c:y val="0.28535423905618457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1C3-416A-85A1-C557078C392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0502431118314424"/>
                  <c:y val="0.28030372155076533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1C3-416A-85A1-C557078C392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8768233387358189"/>
                  <c:y val="0.26767742778721737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1C3-416A-85A1-C557078C392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7034035656401942"/>
                  <c:y val="0.27272794529263655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1C3-416A-85A1-C557078C392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94327390599675853"/>
                  <c:y val="0.25505113402366936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3-416A-85A1-C557078C3921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6.2.1'!$B$6:$B$16</c:f>
              <c:numCache>
                <c:formatCode>m/d/yyyy</c:formatCode>
                <c:ptCount val="1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</c:numCache>
            </c:numRef>
          </c:cat>
          <c:val>
            <c:numRef>
              <c:f>'График 6.2.1'!$D$6:$D$16</c:f>
              <c:numCache>
                <c:formatCode>#,##0.00</c:formatCode>
                <c:ptCount val="11"/>
                <c:pt idx="0">
                  <c:v>25.382395559927673</c:v>
                </c:pt>
                <c:pt idx="1">
                  <c:v>28.717446505638549</c:v>
                </c:pt>
                <c:pt idx="2">
                  <c:v>28.500893813375594</c:v>
                </c:pt>
                <c:pt idx="3">
                  <c:v>27.585657241167308</c:v>
                </c:pt>
                <c:pt idx="4">
                  <c:v>28.271333989465731</c:v>
                </c:pt>
                <c:pt idx="5">
                  <c:v>28.933504402228955</c:v>
                </c:pt>
                <c:pt idx="6">
                  <c:v>30.067521340126554</c:v>
                </c:pt>
                <c:pt idx="7">
                  <c:v>30.407624994421699</c:v>
                </c:pt>
                <c:pt idx="8">
                  <c:v>31.534645419779991</c:v>
                </c:pt>
                <c:pt idx="9">
                  <c:v>31.126049898286976</c:v>
                </c:pt>
                <c:pt idx="10">
                  <c:v>32.089426026945567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C1C3-416A-85A1-C557078C3921}"/>
            </c:ext>
          </c:extLst>
        </c:ser>
        <c:ser>
          <c:idx val="2"/>
          <c:order val="2"/>
          <c:tx>
            <c:strRef>
              <c:f>'График 6.2.1'!$E$5</c:f>
              <c:strCache>
                <c:ptCount val="1"/>
                <c:pt idx="0">
                  <c:v>Средневзвешенный коэффициент номинального дохода за 1 год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290113452188007"/>
                  <c:y val="0.46969812800398519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1C3-416A-85A1-C557078C392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0583468395461912"/>
                  <c:y val="0.46464761049856595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1C3-416A-85A1-C557078C392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7876823338735818"/>
                  <c:y val="0.47222338675669479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1C3-416A-85A1-C557078C392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6466774716369532"/>
                  <c:y val="0.50000123303650035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1C3-416A-85A1-C557078C392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4894651539708263"/>
                  <c:y val="0.50252649178920994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1C3-416A-85A1-C557078C392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2836304700162073"/>
                  <c:y val="0.5151527855527579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1C3-416A-85A1-C557078C392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0777957860615883"/>
                  <c:y val="0.49242545677837157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1C3-416A-85A1-C557078C392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9205834683954615"/>
                  <c:y val="0.49495071553108116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1C3-416A-85A1-C557078C392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7309562398703402"/>
                  <c:y val="0.49495071553108116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1C3-416A-85A1-C557078C392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5413290113452189"/>
                  <c:y val="0.5075770092946291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1C3-416A-85A1-C557078C392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93517017828200977"/>
                  <c:y val="0.49495071553108116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1C3-416A-85A1-C557078C3921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6.2.1'!$B$6:$B$16</c:f>
              <c:numCache>
                <c:formatCode>m/d/yyyy</c:formatCode>
                <c:ptCount val="1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</c:numCache>
            </c:numRef>
          </c:cat>
          <c:val>
            <c:numRef>
              <c:f>'График 6.2.1'!$E$6:$E$16</c:f>
              <c:numCache>
                <c:formatCode>#,##0.00</c:formatCode>
                <c:ptCount val="11"/>
                <c:pt idx="0">
                  <c:v>12.686517721883334</c:v>
                </c:pt>
                <c:pt idx="1">
                  <c:v>13.749042732442152</c:v>
                </c:pt>
                <c:pt idx="2">
                  <c:v>12.189331397251445</c:v>
                </c:pt>
                <c:pt idx="3">
                  <c:v>9.8894076242024838</c:v>
                </c:pt>
                <c:pt idx="4">
                  <c:v>9.1376152054410351</c:v>
                </c:pt>
                <c:pt idx="5">
                  <c:v>7.8759300640666172</c:v>
                </c:pt>
                <c:pt idx="6">
                  <c:v>9.4699511600863211</c:v>
                </c:pt>
                <c:pt idx="7">
                  <c:v>9.5626735383202703</c:v>
                </c:pt>
                <c:pt idx="8">
                  <c:v>9.8813763686593532</c:v>
                </c:pt>
                <c:pt idx="9">
                  <c:v>8.8276006304413475</c:v>
                </c:pt>
                <c:pt idx="10">
                  <c:v>9.4316270817984957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C1C3-416A-85A1-C557078C3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634928"/>
        <c:axId val="1"/>
      </c:lineChart>
      <c:dateAx>
        <c:axId val="47563492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63492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4554294975688815E-2"/>
          <c:y val="0.82828487088874803"/>
          <c:w val="0.91247974068071314"/>
          <c:h val="0.1641418189261238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0491803278689"/>
          <c:y val="7.3619631901840496E-2"/>
          <c:w val="0.78893442622950816"/>
          <c:h val="0.59509202453987731"/>
        </c:manualLayout>
      </c:layout>
      <c:lineChart>
        <c:grouping val="standard"/>
        <c:varyColors val="0"/>
        <c:ser>
          <c:idx val="1"/>
          <c:order val="1"/>
          <c:tx>
            <c:strRef>
              <c:f>'График 1.2.4'!$D$4</c:f>
              <c:strCache>
                <c:ptCount val="1"/>
                <c:pt idx="0">
                  <c:v>FTSE 100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'График 1.2.4'!$B$5:$B$26</c:f>
              <c:numCache>
                <c:formatCode>m/d/yyyy</c:formatCode>
                <c:ptCount val="22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38835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38989</c:v>
                </c:pt>
                <c:pt idx="9">
                  <c:v>39021</c:v>
                </c:pt>
                <c:pt idx="10">
                  <c:v>39051</c:v>
                </c:pt>
                <c:pt idx="11">
                  <c:v>39080</c:v>
                </c:pt>
                <c:pt idx="12">
                  <c:v>39113</c:v>
                </c:pt>
                <c:pt idx="13">
                  <c:v>39141</c:v>
                </c:pt>
                <c:pt idx="14">
                  <c:v>39171</c:v>
                </c:pt>
                <c:pt idx="15">
                  <c:v>39202</c:v>
                </c:pt>
                <c:pt idx="16">
                  <c:v>39233</c:v>
                </c:pt>
                <c:pt idx="17">
                  <c:v>39262</c:v>
                </c:pt>
                <c:pt idx="18">
                  <c:v>39294</c:v>
                </c:pt>
                <c:pt idx="19">
                  <c:v>39325</c:v>
                </c:pt>
                <c:pt idx="20">
                  <c:v>39353</c:v>
                </c:pt>
                <c:pt idx="21">
                  <c:v>39386</c:v>
                </c:pt>
              </c:numCache>
            </c:numRef>
          </c:cat>
          <c:val>
            <c:numRef>
              <c:f>'График 1.2.4'!$D$5:$D$26</c:f>
              <c:numCache>
                <c:formatCode>General</c:formatCode>
                <c:ptCount val="22"/>
                <c:pt idx="0">
                  <c:v>5760.3</c:v>
                </c:pt>
                <c:pt idx="1">
                  <c:v>5791.5</c:v>
                </c:pt>
                <c:pt idx="2">
                  <c:v>5964.6</c:v>
                </c:pt>
                <c:pt idx="3">
                  <c:v>6023.1</c:v>
                </c:pt>
                <c:pt idx="4">
                  <c:v>5723.8</c:v>
                </c:pt>
                <c:pt idx="5">
                  <c:v>5833.4</c:v>
                </c:pt>
                <c:pt idx="6">
                  <c:v>5928.3</c:v>
                </c:pt>
                <c:pt idx="7">
                  <c:v>5906.1</c:v>
                </c:pt>
                <c:pt idx="8">
                  <c:v>5960.8</c:v>
                </c:pt>
                <c:pt idx="9">
                  <c:v>6129.2</c:v>
                </c:pt>
                <c:pt idx="10">
                  <c:v>6048.8</c:v>
                </c:pt>
                <c:pt idx="11">
                  <c:v>6220.8</c:v>
                </c:pt>
                <c:pt idx="12">
                  <c:v>6203.1</c:v>
                </c:pt>
                <c:pt idx="13">
                  <c:v>6171.5</c:v>
                </c:pt>
                <c:pt idx="14">
                  <c:v>6308</c:v>
                </c:pt>
                <c:pt idx="15">
                  <c:v>6449.2</c:v>
                </c:pt>
                <c:pt idx="16">
                  <c:v>6621.4</c:v>
                </c:pt>
                <c:pt idx="17">
                  <c:v>6607.9</c:v>
                </c:pt>
                <c:pt idx="18">
                  <c:v>6360.1</c:v>
                </c:pt>
                <c:pt idx="19">
                  <c:v>6303.3</c:v>
                </c:pt>
                <c:pt idx="20">
                  <c:v>6466.8</c:v>
                </c:pt>
                <c:pt idx="21">
                  <c:v>6721.6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6-4D3A-8282-9FC93B9904F1}"/>
            </c:ext>
          </c:extLst>
        </c:ser>
        <c:ser>
          <c:idx val="2"/>
          <c:order val="2"/>
          <c:tx>
            <c:strRef>
              <c:f>'График 1.2.4'!$E$4</c:f>
              <c:strCache>
                <c:ptCount val="1"/>
                <c:pt idx="0">
                  <c:v>Nikkei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'График 1.2.4'!$B$5:$B$26</c:f>
              <c:numCache>
                <c:formatCode>m/d/yyyy</c:formatCode>
                <c:ptCount val="22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38835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38989</c:v>
                </c:pt>
                <c:pt idx="9">
                  <c:v>39021</c:v>
                </c:pt>
                <c:pt idx="10">
                  <c:v>39051</c:v>
                </c:pt>
                <c:pt idx="11">
                  <c:v>39080</c:v>
                </c:pt>
                <c:pt idx="12">
                  <c:v>39113</c:v>
                </c:pt>
                <c:pt idx="13">
                  <c:v>39141</c:v>
                </c:pt>
                <c:pt idx="14">
                  <c:v>39171</c:v>
                </c:pt>
                <c:pt idx="15">
                  <c:v>39202</c:v>
                </c:pt>
                <c:pt idx="16">
                  <c:v>39233</c:v>
                </c:pt>
                <c:pt idx="17">
                  <c:v>39262</c:v>
                </c:pt>
                <c:pt idx="18">
                  <c:v>39294</c:v>
                </c:pt>
                <c:pt idx="19">
                  <c:v>39325</c:v>
                </c:pt>
                <c:pt idx="20">
                  <c:v>39353</c:v>
                </c:pt>
                <c:pt idx="21">
                  <c:v>39386</c:v>
                </c:pt>
              </c:numCache>
            </c:numRef>
          </c:cat>
          <c:val>
            <c:numRef>
              <c:f>'График 1.2.4'!$E$5:$E$26</c:f>
              <c:numCache>
                <c:formatCode>General</c:formatCode>
                <c:ptCount val="22"/>
                <c:pt idx="0">
                  <c:v>16649.82</c:v>
                </c:pt>
                <c:pt idx="1">
                  <c:v>16205.43</c:v>
                </c:pt>
                <c:pt idx="2">
                  <c:v>17059.66</c:v>
                </c:pt>
                <c:pt idx="3">
                  <c:v>16906.23</c:v>
                </c:pt>
                <c:pt idx="4">
                  <c:v>15467.33</c:v>
                </c:pt>
                <c:pt idx="5">
                  <c:v>15505.18</c:v>
                </c:pt>
                <c:pt idx="6">
                  <c:v>15456.81</c:v>
                </c:pt>
                <c:pt idx="7">
                  <c:v>16140.76</c:v>
                </c:pt>
                <c:pt idx="8">
                  <c:v>16127.58</c:v>
                </c:pt>
                <c:pt idx="9">
                  <c:v>16399.39</c:v>
                </c:pt>
                <c:pt idx="10">
                  <c:v>16274.33</c:v>
                </c:pt>
                <c:pt idx="11">
                  <c:v>17225.830000000002</c:v>
                </c:pt>
                <c:pt idx="12">
                  <c:v>17383.419999999998</c:v>
                </c:pt>
                <c:pt idx="13">
                  <c:v>17604.12</c:v>
                </c:pt>
                <c:pt idx="14">
                  <c:v>17287.650000000001</c:v>
                </c:pt>
                <c:pt idx="15">
                  <c:v>17400.41</c:v>
                </c:pt>
                <c:pt idx="16">
                  <c:v>17875.75</c:v>
                </c:pt>
                <c:pt idx="17">
                  <c:v>18138.36</c:v>
                </c:pt>
                <c:pt idx="18">
                  <c:v>17248.89</c:v>
                </c:pt>
                <c:pt idx="19">
                  <c:v>16569.09</c:v>
                </c:pt>
                <c:pt idx="20">
                  <c:v>16785.689999999999</c:v>
                </c:pt>
                <c:pt idx="21">
                  <c:v>16737.63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6-4D3A-8282-9FC93B9904F1}"/>
            </c:ext>
          </c:extLst>
        </c:ser>
        <c:ser>
          <c:idx val="3"/>
          <c:order val="3"/>
          <c:tx>
            <c:strRef>
              <c:f>'График 1.2.4'!$F$4</c:f>
              <c:strCache>
                <c:ptCount val="1"/>
                <c:pt idx="0">
                  <c:v>DAX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'График 1.2.4'!$B$5:$B$26</c:f>
              <c:numCache>
                <c:formatCode>m/d/yyyy</c:formatCode>
                <c:ptCount val="22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38835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38989</c:v>
                </c:pt>
                <c:pt idx="9">
                  <c:v>39021</c:v>
                </c:pt>
                <c:pt idx="10">
                  <c:v>39051</c:v>
                </c:pt>
                <c:pt idx="11">
                  <c:v>39080</c:v>
                </c:pt>
                <c:pt idx="12">
                  <c:v>39113</c:v>
                </c:pt>
                <c:pt idx="13">
                  <c:v>39141</c:v>
                </c:pt>
                <c:pt idx="14">
                  <c:v>39171</c:v>
                </c:pt>
                <c:pt idx="15">
                  <c:v>39202</c:v>
                </c:pt>
                <c:pt idx="16">
                  <c:v>39233</c:v>
                </c:pt>
                <c:pt idx="17">
                  <c:v>39262</c:v>
                </c:pt>
                <c:pt idx="18">
                  <c:v>39294</c:v>
                </c:pt>
                <c:pt idx="19">
                  <c:v>39325</c:v>
                </c:pt>
                <c:pt idx="20">
                  <c:v>39353</c:v>
                </c:pt>
                <c:pt idx="21">
                  <c:v>39386</c:v>
                </c:pt>
              </c:numCache>
            </c:numRef>
          </c:cat>
          <c:val>
            <c:numRef>
              <c:f>'График 1.2.4'!$F$5:$F$26</c:f>
              <c:numCache>
                <c:formatCode>General</c:formatCode>
                <c:ptCount val="22"/>
                <c:pt idx="0">
                  <c:v>5674.15</c:v>
                </c:pt>
                <c:pt idx="1">
                  <c:v>5796.04</c:v>
                </c:pt>
                <c:pt idx="2">
                  <c:v>5970.08</c:v>
                </c:pt>
                <c:pt idx="3">
                  <c:v>6009.89</c:v>
                </c:pt>
                <c:pt idx="4">
                  <c:v>5692.86</c:v>
                </c:pt>
                <c:pt idx="5">
                  <c:v>5683.31</c:v>
                </c:pt>
                <c:pt idx="6">
                  <c:v>5681.97</c:v>
                </c:pt>
                <c:pt idx="7">
                  <c:v>5859.57</c:v>
                </c:pt>
                <c:pt idx="8">
                  <c:v>6004.33</c:v>
                </c:pt>
                <c:pt idx="9">
                  <c:v>6268.92</c:v>
                </c:pt>
                <c:pt idx="10">
                  <c:v>6309.19</c:v>
                </c:pt>
                <c:pt idx="11">
                  <c:v>6596.92</c:v>
                </c:pt>
                <c:pt idx="12">
                  <c:v>6789.11</c:v>
                </c:pt>
                <c:pt idx="13">
                  <c:v>6715.44</c:v>
                </c:pt>
                <c:pt idx="14">
                  <c:v>6917.03</c:v>
                </c:pt>
                <c:pt idx="15">
                  <c:v>7408.87</c:v>
                </c:pt>
                <c:pt idx="16">
                  <c:v>7883.04</c:v>
                </c:pt>
                <c:pt idx="17">
                  <c:v>8007.32</c:v>
                </c:pt>
                <c:pt idx="18">
                  <c:v>7584.14</c:v>
                </c:pt>
                <c:pt idx="19">
                  <c:v>7638.17</c:v>
                </c:pt>
                <c:pt idx="20">
                  <c:v>7861.51</c:v>
                </c:pt>
                <c:pt idx="21">
                  <c:v>8019.22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6-4D3A-8282-9FC93B990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37800"/>
        <c:axId val="1"/>
      </c:lineChart>
      <c:lineChart>
        <c:grouping val="standard"/>
        <c:varyColors val="0"/>
        <c:ser>
          <c:idx val="0"/>
          <c:order val="0"/>
          <c:tx>
            <c:strRef>
              <c:f>'График 1.2.4'!$C$4</c:f>
              <c:strCache>
                <c:ptCount val="1"/>
                <c:pt idx="0">
                  <c:v>S&amp;P 500 (правая ось)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1.2.4'!$B$5:$B$26</c:f>
              <c:numCache>
                <c:formatCode>m/d/yyyy</c:formatCode>
                <c:ptCount val="22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38835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38989</c:v>
                </c:pt>
                <c:pt idx="9">
                  <c:v>39021</c:v>
                </c:pt>
                <c:pt idx="10">
                  <c:v>39051</c:v>
                </c:pt>
                <c:pt idx="11">
                  <c:v>39080</c:v>
                </c:pt>
                <c:pt idx="12">
                  <c:v>39113</c:v>
                </c:pt>
                <c:pt idx="13">
                  <c:v>39141</c:v>
                </c:pt>
                <c:pt idx="14">
                  <c:v>39171</c:v>
                </c:pt>
                <c:pt idx="15">
                  <c:v>39202</c:v>
                </c:pt>
                <c:pt idx="16">
                  <c:v>39233</c:v>
                </c:pt>
                <c:pt idx="17">
                  <c:v>39262</c:v>
                </c:pt>
                <c:pt idx="18">
                  <c:v>39294</c:v>
                </c:pt>
                <c:pt idx="19">
                  <c:v>39325</c:v>
                </c:pt>
                <c:pt idx="20">
                  <c:v>39353</c:v>
                </c:pt>
                <c:pt idx="21">
                  <c:v>39386</c:v>
                </c:pt>
              </c:numCache>
            </c:numRef>
          </c:cat>
          <c:val>
            <c:numRef>
              <c:f>'График 1.2.4'!$C$5:$C$26</c:f>
              <c:numCache>
                <c:formatCode>General</c:formatCode>
                <c:ptCount val="22"/>
                <c:pt idx="0">
                  <c:v>1280.08</c:v>
                </c:pt>
                <c:pt idx="1">
                  <c:v>1280.6600000000001</c:v>
                </c:pt>
                <c:pt idx="2">
                  <c:v>1294.83</c:v>
                </c:pt>
                <c:pt idx="3">
                  <c:v>1310.6099999999999</c:v>
                </c:pt>
                <c:pt idx="4">
                  <c:v>1270.0899999999999</c:v>
                </c:pt>
                <c:pt idx="5">
                  <c:v>1270.2</c:v>
                </c:pt>
                <c:pt idx="6">
                  <c:v>1276.6600000000001</c:v>
                </c:pt>
                <c:pt idx="7">
                  <c:v>1303.82</c:v>
                </c:pt>
                <c:pt idx="8">
                  <c:v>1335.85</c:v>
                </c:pt>
                <c:pt idx="9">
                  <c:v>1377.94</c:v>
                </c:pt>
                <c:pt idx="10">
                  <c:v>1400.63</c:v>
                </c:pt>
                <c:pt idx="11">
                  <c:v>1418.3</c:v>
                </c:pt>
                <c:pt idx="12">
                  <c:v>1438.24</c:v>
                </c:pt>
                <c:pt idx="13">
                  <c:v>1406.82</c:v>
                </c:pt>
                <c:pt idx="14">
                  <c:v>1420.86</c:v>
                </c:pt>
                <c:pt idx="15">
                  <c:v>1482.37</c:v>
                </c:pt>
                <c:pt idx="16">
                  <c:v>1530.62</c:v>
                </c:pt>
                <c:pt idx="17">
                  <c:v>1503.35</c:v>
                </c:pt>
                <c:pt idx="18">
                  <c:v>1455.27</c:v>
                </c:pt>
                <c:pt idx="19">
                  <c:v>1473.99</c:v>
                </c:pt>
                <c:pt idx="20">
                  <c:v>1526.75</c:v>
                </c:pt>
                <c:pt idx="21">
                  <c:v>1549.38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36-4D3A-8282-9FC93B9904F1}"/>
            </c:ext>
          </c:extLst>
        </c:ser>
        <c:ser>
          <c:idx val="4"/>
          <c:order val="4"/>
          <c:tx>
            <c:strRef>
              <c:f>'График 1.2.4'!$G$4</c:f>
              <c:strCache>
                <c:ptCount val="1"/>
                <c:pt idx="0">
                  <c:v>RTS 
(правая ось)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'График 1.2.4'!$B$5:$B$26</c:f>
              <c:numCache>
                <c:formatCode>m/d/yyyy</c:formatCode>
                <c:ptCount val="22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38835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38989</c:v>
                </c:pt>
                <c:pt idx="9">
                  <c:v>39021</c:v>
                </c:pt>
                <c:pt idx="10">
                  <c:v>39051</c:v>
                </c:pt>
                <c:pt idx="11">
                  <c:v>39080</c:v>
                </c:pt>
                <c:pt idx="12">
                  <c:v>39113</c:v>
                </c:pt>
                <c:pt idx="13">
                  <c:v>39141</c:v>
                </c:pt>
                <c:pt idx="14">
                  <c:v>39171</c:v>
                </c:pt>
                <c:pt idx="15">
                  <c:v>39202</c:v>
                </c:pt>
                <c:pt idx="16">
                  <c:v>39233</c:v>
                </c:pt>
                <c:pt idx="17">
                  <c:v>39262</c:v>
                </c:pt>
                <c:pt idx="18">
                  <c:v>39294</c:v>
                </c:pt>
                <c:pt idx="19">
                  <c:v>39325</c:v>
                </c:pt>
                <c:pt idx="20">
                  <c:v>39353</c:v>
                </c:pt>
                <c:pt idx="21">
                  <c:v>39386</c:v>
                </c:pt>
              </c:numCache>
            </c:numRef>
          </c:cat>
          <c:val>
            <c:numRef>
              <c:f>'График 1.2.4'!$G$5:$G$26</c:f>
              <c:numCache>
                <c:formatCode>General</c:formatCode>
                <c:ptCount val="22"/>
                <c:pt idx="0">
                  <c:v>1315.96</c:v>
                </c:pt>
                <c:pt idx="1">
                  <c:v>1453.44</c:v>
                </c:pt>
                <c:pt idx="2">
                  <c:v>1434.99</c:v>
                </c:pt>
                <c:pt idx="3">
                  <c:v>1657.28</c:v>
                </c:pt>
                <c:pt idx="4">
                  <c:v>1461.22</c:v>
                </c:pt>
                <c:pt idx="5">
                  <c:v>1494.63</c:v>
                </c:pt>
                <c:pt idx="6">
                  <c:v>1551.09</c:v>
                </c:pt>
                <c:pt idx="7">
                  <c:v>1626.69</c:v>
                </c:pt>
                <c:pt idx="8">
                  <c:v>1549.99</c:v>
                </c:pt>
                <c:pt idx="9">
                  <c:v>1613.57</c:v>
                </c:pt>
                <c:pt idx="10">
                  <c:v>1776.68</c:v>
                </c:pt>
                <c:pt idx="11">
                  <c:v>1921.92</c:v>
                </c:pt>
                <c:pt idx="12">
                  <c:v>1842.93</c:v>
                </c:pt>
                <c:pt idx="13">
                  <c:v>1858.14</c:v>
                </c:pt>
                <c:pt idx="14">
                  <c:v>1935.72</c:v>
                </c:pt>
                <c:pt idx="15">
                  <c:v>1935.51</c:v>
                </c:pt>
                <c:pt idx="16">
                  <c:v>1780.33</c:v>
                </c:pt>
                <c:pt idx="17">
                  <c:v>1897.7</c:v>
                </c:pt>
                <c:pt idx="18">
                  <c:v>1993.96</c:v>
                </c:pt>
                <c:pt idx="19">
                  <c:v>1919.89</c:v>
                </c:pt>
                <c:pt idx="20">
                  <c:v>2071.8000000000002</c:v>
                </c:pt>
                <c:pt idx="21">
                  <c:v>2223.06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36-4D3A-8282-9FC93B9904F1}"/>
            </c:ext>
          </c:extLst>
        </c:ser>
        <c:ser>
          <c:idx val="5"/>
          <c:order val="5"/>
          <c:tx>
            <c:strRef>
              <c:f>'График 1.2.4'!$H$4</c:f>
              <c:strCache>
                <c:ptCount val="1"/>
                <c:pt idx="0">
                  <c:v>MSCI Global (правая ось)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'График 1.2.4'!$B$5:$B$26</c:f>
              <c:numCache>
                <c:formatCode>m/d/yyyy</c:formatCode>
                <c:ptCount val="22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38835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38989</c:v>
                </c:pt>
                <c:pt idx="9">
                  <c:v>39021</c:v>
                </c:pt>
                <c:pt idx="10">
                  <c:v>39051</c:v>
                </c:pt>
                <c:pt idx="11">
                  <c:v>39080</c:v>
                </c:pt>
                <c:pt idx="12">
                  <c:v>39113</c:v>
                </c:pt>
                <c:pt idx="13">
                  <c:v>39141</c:v>
                </c:pt>
                <c:pt idx="14">
                  <c:v>39171</c:v>
                </c:pt>
                <c:pt idx="15">
                  <c:v>39202</c:v>
                </c:pt>
                <c:pt idx="16">
                  <c:v>39233</c:v>
                </c:pt>
                <c:pt idx="17">
                  <c:v>39262</c:v>
                </c:pt>
                <c:pt idx="18">
                  <c:v>39294</c:v>
                </c:pt>
                <c:pt idx="19">
                  <c:v>39325</c:v>
                </c:pt>
                <c:pt idx="20">
                  <c:v>39353</c:v>
                </c:pt>
                <c:pt idx="21">
                  <c:v>39386</c:v>
                </c:pt>
              </c:numCache>
            </c:numRef>
          </c:cat>
          <c:val>
            <c:numRef>
              <c:f>'График 1.2.4'!$H$5:$H$26</c:f>
              <c:numCache>
                <c:formatCode>General</c:formatCode>
                <c:ptCount val="22"/>
                <c:pt idx="0">
                  <c:v>1313.2139999999999</c:v>
                </c:pt>
                <c:pt idx="1">
                  <c:v>1309.451</c:v>
                </c:pt>
                <c:pt idx="2">
                  <c:v>1335.069</c:v>
                </c:pt>
                <c:pt idx="3">
                  <c:v>1373.384</c:v>
                </c:pt>
                <c:pt idx="4">
                  <c:v>1322.2460000000001</c:v>
                </c:pt>
                <c:pt idx="5">
                  <c:v>1319.934</c:v>
                </c:pt>
                <c:pt idx="6">
                  <c:v>1327.2329999999999</c:v>
                </c:pt>
                <c:pt idx="7">
                  <c:v>1358.8720000000001</c:v>
                </c:pt>
                <c:pt idx="8">
                  <c:v>1373.3679999999999</c:v>
                </c:pt>
                <c:pt idx="9">
                  <c:v>1422.9259999999999</c:v>
                </c:pt>
                <c:pt idx="10">
                  <c:v>1455.1659999999999</c:v>
                </c:pt>
                <c:pt idx="11">
                  <c:v>1483.578</c:v>
                </c:pt>
                <c:pt idx="12">
                  <c:v>1500.232</c:v>
                </c:pt>
                <c:pt idx="13">
                  <c:v>1490.44</c:v>
                </c:pt>
                <c:pt idx="14">
                  <c:v>1514.181</c:v>
                </c:pt>
                <c:pt idx="15">
                  <c:v>1577.86</c:v>
                </c:pt>
                <c:pt idx="16">
                  <c:v>1616.8710000000001</c:v>
                </c:pt>
                <c:pt idx="17">
                  <c:v>1602.36</c:v>
                </c:pt>
                <c:pt idx="18">
                  <c:v>1565.8109999999999</c:v>
                </c:pt>
                <c:pt idx="19">
                  <c:v>1561.585</c:v>
                </c:pt>
                <c:pt idx="20">
                  <c:v>1633.576</c:v>
                </c:pt>
                <c:pt idx="21">
                  <c:v>1682.3510000000001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36-4D3A-8282-9FC93B9904F1}"/>
            </c:ext>
          </c:extLst>
        </c:ser>
        <c:ser>
          <c:idx val="6"/>
          <c:order val="6"/>
          <c:tx>
            <c:strRef>
              <c:f>'График 1.2.4'!$I$4</c:f>
              <c:strCache>
                <c:ptCount val="1"/>
                <c:pt idx="0">
                  <c:v>MSCI EM (правая ось)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'График 1.2.4'!$B$5:$B$26</c:f>
              <c:numCache>
                <c:formatCode>m/d/yyyy</c:formatCode>
                <c:ptCount val="22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38835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38989</c:v>
                </c:pt>
                <c:pt idx="9">
                  <c:v>39021</c:v>
                </c:pt>
                <c:pt idx="10">
                  <c:v>39051</c:v>
                </c:pt>
                <c:pt idx="11">
                  <c:v>39080</c:v>
                </c:pt>
                <c:pt idx="12">
                  <c:v>39113</c:v>
                </c:pt>
                <c:pt idx="13">
                  <c:v>39141</c:v>
                </c:pt>
                <c:pt idx="14">
                  <c:v>39171</c:v>
                </c:pt>
                <c:pt idx="15">
                  <c:v>39202</c:v>
                </c:pt>
                <c:pt idx="16">
                  <c:v>39233</c:v>
                </c:pt>
                <c:pt idx="17">
                  <c:v>39262</c:v>
                </c:pt>
                <c:pt idx="18">
                  <c:v>39294</c:v>
                </c:pt>
                <c:pt idx="19">
                  <c:v>39325</c:v>
                </c:pt>
                <c:pt idx="20">
                  <c:v>39353</c:v>
                </c:pt>
                <c:pt idx="21">
                  <c:v>39386</c:v>
                </c:pt>
              </c:numCache>
            </c:numRef>
          </c:cat>
          <c:val>
            <c:numRef>
              <c:f>'График 1.2.4'!$I$5:$I$26</c:f>
              <c:numCache>
                <c:formatCode>General</c:formatCode>
                <c:ptCount val="22"/>
                <c:pt idx="0">
                  <c:v>783.77</c:v>
                </c:pt>
                <c:pt idx="1">
                  <c:v>782.11</c:v>
                </c:pt>
                <c:pt idx="2">
                  <c:v>787.8</c:v>
                </c:pt>
                <c:pt idx="3">
                  <c:v>841.59</c:v>
                </c:pt>
                <c:pt idx="4">
                  <c:v>751</c:v>
                </c:pt>
                <c:pt idx="5">
                  <c:v>747.54</c:v>
                </c:pt>
                <c:pt idx="6">
                  <c:v>755.84</c:v>
                </c:pt>
                <c:pt idx="7">
                  <c:v>773.13</c:v>
                </c:pt>
                <c:pt idx="8">
                  <c:v>778.17</c:v>
                </c:pt>
                <c:pt idx="9">
                  <c:v>814.43</c:v>
                </c:pt>
                <c:pt idx="10">
                  <c:v>874.09</c:v>
                </c:pt>
                <c:pt idx="11">
                  <c:v>912.65</c:v>
                </c:pt>
                <c:pt idx="12">
                  <c:v>901.48</c:v>
                </c:pt>
                <c:pt idx="13">
                  <c:v>895.54</c:v>
                </c:pt>
                <c:pt idx="14">
                  <c:v>929.03</c:v>
                </c:pt>
                <c:pt idx="15">
                  <c:v>969.93</c:v>
                </c:pt>
                <c:pt idx="16">
                  <c:v>1014.78</c:v>
                </c:pt>
                <c:pt idx="17">
                  <c:v>1059.69</c:v>
                </c:pt>
                <c:pt idx="18">
                  <c:v>1112.77</c:v>
                </c:pt>
                <c:pt idx="19">
                  <c:v>1086.98</c:v>
                </c:pt>
                <c:pt idx="20">
                  <c:v>1204.9000000000001</c:v>
                </c:pt>
                <c:pt idx="21">
                  <c:v>1337.63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36-4D3A-8282-9FC93B990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47363780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  <c:min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3637800"/>
        <c:crosses val="autoZero"/>
        <c:crossBetween val="between"/>
        <c:majorUnit val="2500"/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in val="50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300"/>
        <c:minorUnit val="1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245901639344262E-2"/>
          <c:y val="0.84662576687116564"/>
          <c:w val="0.97540983606557374"/>
          <c:h val="0.134969325153374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66693793465852"/>
          <c:y val="5.5118110236220472E-2"/>
          <c:w val="0.85000197638108344"/>
          <c:h val="0.61023622047244097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6.2.2'!$B$5</c:f>
              <c:strCache>
                <c:ptCount val="1"/>
                <c:pt idx="0">
                  <c:v>ROE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6.2.2'!$C$4:$K$4</c:f>
              <c:strCache>
                <c:ptCount val="9"/>
                <c:pt idx="0">
                  <c:v>на 01.10.05</c:v>
                </c:pt>
                <c:pt idx="1">
                  <c:v>на 01.01.06</c:v>
                </c:pt>
                <c:pt idx="2">
                  <c:v>на 01.04.06</c:v>
                </c:pt>
                <c:pt idx="3">
                  <c:v>на 01.07.06</c:v>
                </c:pt>
                <c:pt idx="4">
                  <c:v>на 01.10.06</c:v>
                </c:pt>
                <c:pt idx="5">
                  <c:v>на 01.01.07</c:v>
                </c:pt>
                <c:pt idx="6">
                  <c:v>на 01.04.07</c:v>
                </c:pt>
                <c:pt idx="7">
                  <c:v>на 01.07.07</c:v>
                </c:pt>
                <c:pt idx="8">
                  <c:v>на 01.10.07</c:v>
                </c:pt>
              </c:strCache>
            </c:strRef>
          </c:cat>
          <c:val>
            <c:numRef>
              <c:f>'График 6.2.2'!$C$5:$K$5</c:f>
              <c:numCache>
                <c:formatCode>0.00%</c:formatCode>
                <c:ptCount val="9"/>
                <c:pt idx="0">
                  <c:v>0.43414276180582034</c:v>
                </c:pt>
                <c:pt idx="1">
                  <c:v>0.44298835510554019</c:v>
                </c:pt>
                <c:pt idx="2">
                  <c:v>0.63303533286580183</c:v>
                </c:pt>
                <c:pt idx="3">
                  <c:v>0.62997317993845436</c:v>
                </c:pt>
                <c:pt idx="4">
                  <c:v>0.63028394343747574</c:v>
                </c:pt>
                <c:pt idx="5">
                  <c:v>0.60688366714442021</c:v>
                </c:pt>
                <c:pt idx="6">
                  <c:v>0.43620271204366562</c:v>
                </c:pt>
                <c:pt idx="7">
                  <c:v>0.45727871164387046</c:v>
                </c:pt>
                <c:pt idx="8">
                  <c:v>0.38029049015457606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B-419E-85D2-89DA0770870D}"/>
            </c:ext>
          </c:extLst>
        </c:ser>
        <c:ser>
          <c:idx val="1"/>
          <c:order val="1"/>
          <c:tx>
            <c:strRef>
              <c:f>'График 6.2.2'!$B$6</c:f>
              <c:strCache>
                <c:ptCount val="1"/>
                <c:pt idx="0">
                  <c:v>ROA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'График 6.2.2'!$C$6:$K$6</c:f>
              <c:numCache>
                <c:formatCode>0.00%</c:formatCode>
                <c:ptCount val="9"/>
                <c:pt idx="0">
                  <c:v>0.41429628718840045</c:v>
                </c:pt>
                <c:pt idx="1">
                  <c:v>0.42373970284591728</c:v>
                </c:pt>
                <c:pt idx="2">
                  <c:v>0.60331114482467252</c:v>
                </c:pt>
                <c:pt idx="3">
                  <c:v>0.59895388159295904</c:v>
                </c:pt>
                <c:pt idx="4">
                  <c:v>0.60043708149514785</c:v>
                </c:pt>
                <c:pt idx="5">
                  <c:v>0.5761971634462455</c:v>
                </c:pt>
                <c:pt idx="6">
                  <c:v>0.41625688270977995</c:v>
                </c:pt>
                <c:pt idx="7">
                  <c:v>0.43429532989899844</c:v>
                </c:pt>
                <c:pt idx="8">
                  <c:v>0.36228905722823501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B-419E-85D2-89DA07708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640832"/>
        <c:axId val="1"/>
      </c:lineChart>
      <c:catAx>
        <c:axId val="47564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640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333410838473859"/>
          <c:y val="0.90157480314960625"/>
          <c:w val="0.38809614047651708"/>
          <c:h val="8.661417322834645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666701388953477"/>
          <c:y val="0.19708064317803942"/>
          <c:w val="0.65904884495692884"/>
          <c:h val="0.5000008910257667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08C-4FFF-B6BE-B3E012734610}"/>
              </c:ext>
            </c:extLst>
          </c:dPt>
          <c:dPt>
            <c:idx val="1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8C-4FFF-B6BE-B3E01273461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08C-4FFF-B6BE-B3E01273461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8C-4FFF-B6BE-B3E012734610}"/>
              </c:ext>
            </c:extLst>
          </c:dPt>
          <c:dPt>
            <c:idx val="4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08C-4FFF-B6BE-B3E01273461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8C-4FFF-B6BE-B3E01273461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08C-4FFF-B6BE-B3E012734610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80571578444156333"/>
                  <c:y val="0.226277775500711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8C-4FFF-B6BE-B3E01273461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80571578444156333"/>
                  <c:y val="0.627738344937458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8C-4FFF-B6BE-B3E01273461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666760912873721"/>
                  <c:y val="0.704380817284474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8C-4FFF-B6BE-B3E01273461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8.0000148809800609E-2"/>
                  <c:y val="0.613139778776122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8C-4FFF-B6BE-B3E01273461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6.2857259779129052E-2"/>
                  <c:y val="0.229927417041045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8C-4FFF-B6BE-B3E01273461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4190521187725422"/>
                  <c:y val="5.47446231050109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8C-4FFF-B6BE-B3E01273461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209535359998809"/>
                  <c:y val="5.83942646453450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8C-4FFF-B6BE-B3E01273461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6.2.3'!$B$5:$B$11</c:f>
              <c:strCache>
                <c:ptCount val="7"/>
                <c:pt idx="0">
                  <c:v>Гос. ЦБ РК</c:v>
                </c:pt>
                <c:pt idx="1">
                  <c:v>Негос. ЦБ иноостранных эмитентов</c:v>
                </c:pt>
                <c:pt idx="2">
                  <c:v>ЦБ иностранных гос-в</c:v>
                </c:pt>
                <c:pt idx="3">
                  <c:v>Негос. ЦБ организаций РК</c:v>
                </c:pt>
                <c:pt idx="4">
                  <c:v>ЦБ БВУ</c:v>
                </c:pt>
                <c:pt idx="5">
                  <c:v>Аффинированное золото</c:v>
                </c:pt>
                <c:pt idx="6">
                  <c:v>Производные финансовые инструменты</c:v>
                </c:pt>
              </c:strCache>
            </c:strRef>
          </c:cat>
          <c:val>
            <c:numRef>
              <c:f>'График 6.2.3'!$C$5:$C$11</c:f>
              <c:numCache>
                <c:formatCode>General</c:formatCode>
                <c:ptCount val="7"/>
                <c:pt idx="0">
                  <c:v>26.56</c:v>
                </c:pt>
                <c:pt idx="1">
                  <c:v>8.64</c:v>
                </c:pt>
                <c:pt idx="2">
                  <c:v>0.33</c:v>
                </c:pt>
                <c:pt idx="3">
                  <c:v>44.66</c:v>
                </c:pt>
                <c:pt idx="4">
                  <c:v>15.74</c:v>
                </c:pt>
                <c:pt idx="5">
                  <c:v>1.39</c:v>
                </c:pt>
                <c:pt idx="6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8C-4FFF-B6BE-B3E012734610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5238272392619786E-3"/>
          <c:y val="0.82116934657516427"/>
          <c:w val="0.98285897109183606"/>
          <c:h val="0.16788351085536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808569986140971E-2"/>
          <c:y val="0.10196117479003826"/>
          <c:w val="0.87624921299824765"/>
          <c:h val="0.65490446884370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6.2.4'!$C$4</c:f>
              <c:strCache>
                <c:ptCount val="1"/>
                <c:pt idx="0">
                  <c:v>Доля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Mode val="edge"/>
                  <c:yMode val="edge"/>
                  <c:x val="0.41317445806523295"/>
                  <c:y val="0.466668453846713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D3-44CA-9B41-819278A3F682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9840474988450805"/>
                  <c:y val="0.533335375824815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D3-44CA-9B41-819278A3F68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9620933174536033"/>
                  <c:y val="0.5254922085332740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D3-44CA-9B41-819278A3F68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6.2.4'!$B$5:$B$13</c:f>
              <c:strCache>
                <c:ptCount val="9"/>
                <c:pt idx="0">
                  <c:v>2001-01</c:v>
                </c:pt>
                <c:pt idx="1">
                  <c:v>2002-02</c:v>
                </c:pt>
                <c:pt idx="2">
                  <c:v>2003-01</c:v>
                </c:pt>
                <c:pt idx="3">
                  <c:v>2004-01</c:v>
                </c:pt>
                <c:pt idx="4">
                  <c:v>2005-01</c:v>
                </c:pt>
                <c:pt idx="5">
                  <c:v>2006-01</c:v>
                </c:pt>
                <c:pt idx="6">
                  <c:v>2006-10</c:v>
                </c:pt>
                <c:pt idx="7">
                  <c:v>2007-01</c:v>
                </c:pt>
                <c:pt idx="8">
                  <c:v>2007-10</c:v>
                </c:pt>
              </c:strCache>
            </c:strRef>
          </c:cat>
          <c:val>
            <c:numRef>
              <c:f>'График 6.2.4'!$C$5:$C$13</c:f>
              <c:numCache>
                <c:formatCode>General</c:formatCode>
                <c:ptCount val="9"/>
                <c:pt idx="0">
                  <c:v>87.5</c:v>
                </c:pt>
                <c:pt idx="1">
                  <c:v>78.900000000000006</c:v>
                </c:pt>
                <c:pt idx="2">
                  <c:v>57.1</c:v>
                </c:pt>
                <c:pt idx="3">
                  <c:v>32.6</c:v>
                </c:pt>
                <c:pt idx="4">
                  <c:v>5.8</c:v>
                </c:pt>
                <c:pt idx="5">
                  <c:v>9.8000000000000007</c:v>
                </c:pt>
                <c:pt idx="6">
                  <c:v>10.8</c:v>
                </c:pt>
                <c:pt idx="7">
                  <c:v>20.8</c:v>
                </c:pt>
                <c:pt idx="8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D3-44CA-9B41-819278A3F6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5637224"/>
        <c:axId val="1"/>
      </c:barChart>
      <c:catAx>
        <c:axId val="475637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637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16347273942995"/>
          <c:y val="0.24803149606299213"/>
          <c:w val="0.6102046896969564"/>
          <c:h val="0.4685039370078740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3"/>
          <c:dPt>
            <c:idx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3D1-407F-9E27-1C2DAB11835D}"/>
              </c:ext>
            </c:extLst>
          </c:dPt>
          <c:dPt>
            <c:idx val="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D1-407F-9E27-1C2DAB11835D}"/>
              </c:ext>
            </c:extLst>
          </c:dPt>
          <c:dPt>
            <c:idx val="2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3D1-407F-9E27-1C2DAB11835D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32244930091009738"/>
                  <c:y val="3.937007874015748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D1-407F-9E27-1C2DAB11835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79183752375391003"/>
                  <c:y val="5.118110236220472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D1-407F-9E27-1C2DAB11835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1428592782000142"/>
                  <c:y val="0.7086614173228346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D1-407F-9E27-1C2DAB11835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6.3.1'!$B$4:$B$6</c:f>
              <c:strCache>
                <c:ptCount val="3"/>
                <c:pt idx="0">
                  <c:v>Займы финансовым организациям</c:v>
                </c:pt>
                <c:pt idx="1">
                  <c:v>Займы прочим юридическим лицам</c:v>
                </c:pt>
                <c:pt idx="2">
                  <c:v>Займы юр лицам</c:v>
                </c:pt>
              </c:strCache>
            </c:strRef>
          </c:cat>
          <c:val>
            <c:numRef>
              <c:f>'График 6.3.1'!$C$4:$C$6</c:f>
              <c:numCache>
                <c:formatCode>General</c:formatCode>
                <c:ptCount val="3"/>
                <c:pt idx="0">
                  <c:v>12.8</c:v>
                </c:pt>
                <c:pt idx="1">
                  <c:v>18.89</c:v>
                </c:pt>
                <c:pt idx="2">
                  <c:v>68.3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D1-407F-9E27-1C2DAB11835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918393174419219"/>
          <c:y val="0.2874015748031496"/>
          <c:w val="0.49795967988647949"/>
          <c:h val="0.3818897637795275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73C-4F18-90C9-4357CEA6B688}"/>
              </c:ext>
            </c:extLst>
          </c:dPt>
          <c:dPt>
            <c:idx val="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3C-4F18-90C9-4357CEA6B688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3C-4F18-90C9-4357CEA6B688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59591896117562293"/>
                  <c:y val="3.543307086614173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3C-4F18-90C9-4357CEA6B68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50204131660686047"/>
                  <c:y val="0.6574803149606299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3C-4F18-90C9-4357CEA6B68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3.6734730483428811E-2"/>
                  <c:y val="0.5118110236220472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3C-4F18-90C9-4357CEA6B68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6.3.2'!$B$4:$B$6</c:f>
              <c:strCache>
                <c:ptCount val="3"/>
                <c:pt idx="0">
                  <c:v>Стандартные займы</c:v>
                </c:pt>
                <c:pt idx="1">
                  <c:v>Сомнительные займы</c:v>
                </c:pt>
                <c:pt idx="2">
                  <c:v>Безнадежные займы</c:v>
                </c:pt>
              </c:strCache>
            </c:strRef>
          </c:cat>
          <c:val>
            <c:numRef>
              <c:f>'График 6.3.2'!$C$4:$C$6</c:f>
              <c:numCache>
                <c:formatCode>General</c:formatCode>
                <c:ptCount val="3"/>
                <c:pt idx="0">
                  <c:v>92.5</c:v>
                </c:pt>
                <c:pt idx="1">
                  <c:v>3.1</c:v>
                </c:pt>
                <c:pt idx="2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3C-4F18-90C9-4357CEA6B68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55214960898502"/>
          <c:y val="0.14925445649903071"/>
          <c:w val="0.71770446711845082"/>
          <c:h val="0.482589409346866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7.1.1.1'!$B$5</c:f>
              <c:strCache>
                <c:ptCount val="1"/>
                <c:pt idx="0">
                  <c:v>Объем платежей, в млрд. тенге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Mode val="edge"/>
                  <c:yMode val="edge"/>
                  <c:x val="0.70813507422353816"/>
                  <c:y val="0.243782278948416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68-4AAB-AE55-C13023CC31D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7.1.1.1'!$C$4:$H$4</c:f>
              <c:strCach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10 мес. 2007*</c:v>
                </c:pt>
              </c:strCache>
            </c:strRef>
          </c:cat>
          <c:val>
            <c:numRef>
              <c:f>'График 7.1.1.1'!$C$5:$H$5</c:f>
              <c:numCache>
                <c:formatCode>#\ ##0.0</c:formatCode>
                <c:ptCount val="6"/>
                <c:pt idx="0">
                  <c:v>15462.09</c:v>
                </c:pt>
                <c:pt idx="1">
                  <c:v>22411.9</c:v>
                </c:pt>
                <c:pt idx="2">
                  <c:v>30044</c:v>
                </c:pt>
                <c:pt idx="3">
                  <c:v>51705.7</c:v>
                </c:pt>
                <c:pt idx="4">
                  <c:v>94707.1</c:v>
                </c:pt>
                <c:pt idx="5">
                  <c:v>122279.7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68-4AAB-AE55-C13023CC3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648048"/>
        <c:axId val="1"/>
      </c:barChart>
      <c:lineChart>
        <c:grouping val="standard"/>
        <c:varyColors val="0"/>
        <c:ser>
          <c:idx val="0"/>
          <c:order val="1"/>
          <c:tx>
            <c:strRef>
              <c:f>'График 7.1.1.1'!$B$6</c:f>
              <c:strCache>
                <c:ptCount val="1"/>
                <c:pt idx="0">
                  <c:v>Количество платежей, в тыс.транзакций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2807053066208549"/>
                  <c:y val="0.328359804297867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68-4AAB-AE55-C13023CC31D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768794184849394"/>
                  <c:y val="0.308459210097996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68-4AAB-AE55-C13023CC31D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6252065658744607"/>
                  <c:y val="0.2338319818484814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68-4AAB-AE55-C13023CC31D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9011256185294847"/>
                  <c:y val="0.1343290108491276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68-4AAB-AE55-C13023CC31D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0972997303935692"/>
                  <c:y val="0.1343290108491276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68-4AAB-AE55-C13023CC31D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0861369962012131"/>
                  <c:y val="0.323384655747899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68-4AAB-AE55-C13023CC31D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7.1.1.1'!$C$4:$H$4</c:f>
              <c:strCach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10 мес. 2007*</c:v>
                </c:pt>
              </c:strCache>
            </c:strRef>
          </c:cat>
          <c:val>
            <c:numRef>
              <c:f>'График 7.1.1.1'!$C$6:$H$6</c:f>
              <c:numCache>
                <c:formatCode>#\ ##0.0</c:formatCode>
                <c:ptCount val="6"/>
                <c:pt idx="0">
                  <c:v>11525.2</c:v>
                </c:pt>
                <c:pt idx="1">
                  <c:v>12830.2</c:v>
                </c:pt>
                <c:pt idx="2">
                  <c:v>17408.7</c:v>
                </c:pt>
                <c:pt idx="3">
                  <c:v>23221.7</c:v>
                </c:pt>
                <c:pt idx="4">
                  <c:v>24100.6</c:v>
                </c:pt>
                <c:pt idx="5">
                  <c:v>19525.5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68-4AAB-AE55-C13023CC3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5648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0.15470518513442164"/>
              <c:y val="2.487574274983845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648048"/>
        <c:crosses val="autoZero"/>
        <c:crossBetween val="between"/>
        <c:majorUnit val="5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тыс.тр.</a:t>
                </a:r>
              </a:p>
            </c:rich>
          </c:tx>
          <c:layout>
            <c:manualLayout>
              <c:xMode val="edge"/>
              <c:yMode val="edge"/>
              <c:x val="0.89473823567433541"/>
              <c:y val="2.487574274983845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10000"/>
      </c:valAx>
      <c:spPr>
        <a:noFill/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73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</c:legendEntry>
      <c:layout>
        <c:manualLayout>
          <c:xMode val="edge"/>
          <c:yMode val="edge"/>
          <c:x val="0.19776745316152866"/>
          <c:y val="0.80099891654479816"/>
          <c:w val="0.75119734225064516"/>
          <c:h val="8.95526738994184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55214960898502"/>
          <c:y val="0.14054054054054055"/>
          <c:w val="0.71770446711845082"/>
          <c:h val="0.5729729729729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7.1.1.2'!$B$5</c:f>
              <c:strCache>
                <c:ptCount val="1"/>
                <c:pt idx="0">
                  <c:v>Объем платежей, в млрд. тенге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7.1.1.2'!$C$4:$H$4</c:f>
              <c:strCach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10 мес. 2007*</c:v>
                </c:pt>
              </c:strCache>
            </c:strRef>
          </c:cat>
          <c:val>
            <c:numRef>
              <c:f>'График 7.1.1.2'!$C$5:$H$5</c:f>
              <c:numCache>
                <c:formatCode>#\ ##0.0</c:formatCode>
                <c:ptCount val="6"/>
                <c:pt idx="0">
                  <c:v>14786.2</c:v>
                </c:pt>
                <c:pt idx="1">
                  <c:v>21595.200000000001</c:v>
                </c:pt>
                <c:pt idx="2">
                  <c:v>29101.200000000001</c:v>
                </c:pt>
                <c:pt idx="3">
                  <c:v>50257.599999999999</c:v>
                </c:pt>
                <c:pt idx="4">
                  <c:v>92775.8</c:v>
                </c:pt>
                <c:pt idx="5">
                  <c:v>120384.7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0-4D26-A812-C501FF760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651984"/>
        <c:axId val="1"/>
      </c:barChart>
      <c:lineChart>
        <c:grouping val="standard"/>
        <c:varyColors val="0"/>
        <c:ser>
          <c:idx val="0"/>
          <c:order val="1"/>
          <c:tx>
            <c:strRef>
              <c:f>'График 7.1.1.2'!$B$6</c:f>
              <c:strCache>
                <c:ptCount val="1"/>
                <c:pt idx="0">
                  <c:v>Количество платежей, в тыс.транзакций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2807053066208549"/>
                  <c:y val="0.394594594594594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0-4D26-A812-C501FF7603F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768794184849394"/>
                  <c:y val="0.367567567567567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A0-4D26-A812-C501FF7603F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6252065658744607"/>
                  <c:y val="0.221621621621621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0-4D26-A812-C501FF7603F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9011256185294847"/>
                  <c:y val="0.118918918918918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A0-4D26-A812-C501FF7603F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0972997303935692"/>
                  <c:y val="0.1135135135135135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0-4D26-A812-C501FF7603F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615758659412786"/>
                  <c:y val="0.3081081081081081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A0-4D26-A812-C501FF7603F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7.1.1.2'!$C$4:$H$4</c:f>
              <c:strCach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10 мес. 2007*</c:v>
                </c:pt>
              </c:strCache>
            </c:strRef>
          </c:cat>
          <c:val>
            <c:numRef>
              <c:f>'График 7.1.1.2'!$C$6:$H$6</c:f>
              <c:numCache>
                <c:formatCode>#\ ##0.0</c:formatCode>
                <c:ptCount val="6"/>
                <c:pt idx="0">
                  <c:v>3216.7</c:v>
                </c:pt>
                <c:pt idx="1">
                  <c:v>3641.3</c:v>
                </c:pt>
                <c:pt idx="2">
                  <c:v>6196.6</c:v>
                </c:pt>
                <c:pt idx="3">
                  <c:v>7935.5</c:v>
                </c:pt>
                <c:pt idx="4">
                  <c:v>8293.2000000000007</c:v>
                </c:pt>
                <c:pt idx="5">
                  <c:v>6902.9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DA0-4D26-A812-C501FF760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5651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0.15630008395024039"/>
              <c:y val="4.324324324324324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651984"/>
        <c:crosses val="autoZero"/>
        <c:crossBetween val="between"/>
        <c:majorUnit val="5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тыс.тр.</a:t>
                </a:r>
              </a:p>
            </c:rich>
          </c:tx>
          <c:layout>
            <c:manualLayout>
              <c:xMode val="edge"/>
              <c:yMode val="edge"/>
              <c:x val="0.89473823567433541"/>
              <c:y val="2.70270270270270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2500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73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</c:legendEntry>
      <c:layout>
        <c:manualLayout>
          <c:xMode val="edge"/>
          <c:yMode val="edge"/>
          <c:x val="0.19936235197734745"/>
          <c:y val="0.8540540540540541"/>
          <c:w val="0.75119734225064516"/>
          <c:h val="9.72972972972973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41336381915965"/>
          <c:y val="0.14054054054054055"/>
          <c:w val="0.73684325290827624"/>
          <c:h val="0.5729729729729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7.1.1.3'!$B$5</c:f>
              <c:strCache>
                <c:ptCount val="1"/>
                <c:pt idx="0">
                  <c:v>Объем платежей, в млрд. тенге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2009603658299159"/>
                  <c:y val="0.5351351351351351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FB-4C6F-9E78-50B05EA60C6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290324540103762"/>
                  <c:y val="0.513513513513513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FB-4C6F-9E78-50B05EA60C6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6571045421908364"/>
                  <c:y val="0.4810810810810811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FB-4C6F-9E78-50B05EA60C6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894827014221695"/>
                  <c:y val="0.410810810810810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FB-4C6F-9E78-50B05EA60C6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0654017540771941"/>
                  <c:y val="0.281081081081081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FB-4C6F-9E78-50B05EA60C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7.1.1.3'!$C$4:$H$4</c:f>
              <c:strCach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10 мес. 2007*</c:v>
                </c:pt>
              </c:strCache>
            </c:strRef>
          </c:cat>
          <c:val>
            <c:numRef>
              <c:f>'График 7.1.1.3'!$C$5:$H$5</c:f>
              <c:numCache>
                <c:formatCode>#\ ##0.0</c:formatCode>
                <c:ptCount val="6"/>
                <c:pt idx="0">
                  <c:v>675.9</c:v>
                </c:pt>
                <c:pt idx="1">
                  <c:v>816.7</c:v>
                </c:pt>
                <c:pt idx="2">
                  <c:v>942.8</c:v>
                </c:pt>
                <c:pt idx="3">
                  <c:v>1448.1</c:v>
                </c:pt>
                <c:pt idx="4">
                  <c:v>1931.3</c:v>
                </c:pt>
                <c:pt idx="5">
                  <c:v>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FB-4C6F-9E78-50B05EA6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475650016"/>
        <c:axId val="1"/>
      </c:barChart>
      <c:lineChart>
        <c:grouping val="standard"/>
        <c:varyColors val="0"/>
        <c:ser>
          <c:idx val="0"/>
          <c:order val="1"/>
          <c:tx>
            <c:strRef>
              <c:f>'График 7.1.1.3'!$B$6</c:f>
              <c:strCache>
                <c:ptCount val="1"/>
                <c:pt idx="0">
                  <c:v>Количество платежей, в тыс.транзакций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0893174487226013"/>
                  <c:y val="0.3135135135135135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FB-4C6F-9E78-50B05EA60C6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173895369030615"/>
                  <c:y val="0.28648648648648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FB-4C6F-9E78-50B05EA60C6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4976146606089584"/>
                  <c:y val="0.221621621621621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FB-4C6F-9E78-50B05EA60C6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8213806777385457"/>
                  <c:y val="8.64864864864864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FB-4C6F-9E78-50B05EA60C6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9378098488116913"/>
                  <c:y val="2.70270270270270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FB-4C6F-9E78-50B05EA60C6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34738422576537"/>
                  <c:y val="0.318918918918918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1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FB-4C6F-9E78-50B05EA60C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7.1.1.3'!$C$4:$H$4</c:f>
              <c:strCach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10 мес. 2007*</c:v>
                </c:pt>
              </c:strCache>
            </c:strRef>
          </c:cat>
          <c:val>
            <c:numRef>
              <c:f>'График 7.1.1.3'!$C$6:$H$6</c:f>
              <c:numCache>
                <c:formatCode>#\ ##0.0</c:formatCode>
                <c:ptCount val="6"/>
                <c:pt idx="0">
                  <c:v>8308.5</c:v>
                </c:pt>
                <c:pt idx="1">
                  <c:v>9189</c:v>
                </c:pt>
                <c:pt idx="2">
                  <c:v>11212.1</c:v>
                </c:pt>
                <c:pt idx="3">
                  <c:v>15286.2</c:v>
                </c:pt>
                <c:pt idx="4">
                  <c:v>15807.4</c:v>
                </c:pt>
                <c:pt idx="5">
                  <c:v>12622.6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5FB-4C6F-9E78-50B05EA6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5650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0.15630008395024039"/>
              <c:y val="4.324324324324324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650016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8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тыс.тр.</a:t>
                </a:r>
              </a:p>
            </c:rich>
          </c:tx>
          <c:layout>
            <c:manualLayout>
              <c:xMode val="edge"/>
              <c:yMode val="edge"/>
              <c:x val="0.89473823567433541"/>
              <c:y val="2.70270270270270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3000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73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</c:legendEntry>
      <c:layout>
        <c:manualLayout>
          <c:xMode val="edge"/>
          <c:yMode val="edge"/>
          <c:x val="0.18979295908243476"/>
          <c:y val="0.8540540540540541"/>
          <c:w val="0.75119734225064516"/>
          <c:h val="9.72972972972973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242807620514954E-2"/>
          <c:y val="9.6000187500366208E-2"/>
          <c:w val="0.86407869396462322"/>
          <c:h val="0.54800107031459044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1.2.5'!$C$4</c:f>
              <c:strCache>
                <c:ptCount val="1"/>
                <c:pt idx="0">
                  <c:v>США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'График 1.2.5'!$B$5:$B$39</c:f>
              <c:numCache>
                <c:formatCode>m/d/yyyy</c:formatCode>
                <c:ptCount val="35"/>
                <c:pt idx="0">
                  <c:v>38352</c:v>
                </c:pt>
                <c:pt idx="1">
                  <c:v>38383</c:v>
                </c:pt>
                <c:pt idx="2">
                  <c:v>38411</c:v>
                </c:pt>
                <c:pt idx="3">
                  <c:v>38442</c:v>
                </c:pt>
                <c:pt idx="4">
                  <c:v>38471</c:v>
                </c:pt>
                <c:pt idx="5">
                  <c:v>38503</c:v>
                </c:pt>
                <c:pt idx="6">
                  <c:v>38533</c:v>
                </c:pt>
                <c:pt idx="7">
                  <c:v>38562</c:v>
                </c:pt>
                <c:pt idx="8">
                  <c:v>38595</c:v>
                </c:pt>
                <c:pt idx="9">
                  <c:v>38625</c:v>
                </c:pt>
                <c:pt idx="10">
                  <c:v>38656</c:v>
                </c:pt>
                <c:pt idx="11">
                  <c:v>38686</c:v>
                </c:pt>
                <c:pt idx="12">
                  <c:v>38716</c:v>
                </c:pt>
                <c:pt idx="13">
                  <c:v>38748</c:v>
                </c:pt>
                <c:pt idx="14">
                  <c:v>38776</c:v>
                </c:pt>
                <c:pt idx="15">
                  <c:v>38807</c:v>
                </c:pt>
                <c:pt idx="16">
                  <c:v>38835</c:v>
                </c:pt>
                <c:pt idx="17">
                  <c:v>38868</c:v>
                </c:pt>
                <c:pt idx="18">
                  <c:v>38898</c:v>
                </c:pt>
                <c:pt idx="19">
                  <c:v>38929</c:v>
                </c:pt>
                <c:pt idx="20">
                  <c:v>38960</c:v>
                </c:pt>
                <c:pt idx="21">
                  <c:v>38989</c:v>
                </c:pt>
                <c:pt idx="22">
                  <c:v>39021</c:v>
                </c:pt>
                <c:pt idx="23">
                  <c:v>39051</c:v>
                </c:pt>
                <c:pt idx="24">
                  <c:v>39080</c:v>
                </c:pt>
                <c:pt idx="25">
                  <c:v>39113</c:v>
                </c:pt>
                <c:pt idx="26">
                  <c:v>39141</c:v>
                </c:pt>
                <c:pt idx="27">
                  <c:v>39171</c:v>
                </c:pt>
                <c:pt idx="28">
                  <c:v>39202</c:v>
                </c:pt>
                <c:pt idx="29">
                  <c:v>39233</c:v>
                </c:pt>
                <c:pt idx="30">
                  <c:v>39262</c:v>
                </c:pt>
                <c:pt idx="31">
                  <c:v>39294</c:v>
                </c:pt>
                <c:pt idx="32">
                  <c:v>39325</c:v>
                </c:pt>
                <c:pt idx="33">
                  <c:v>39353</c:v>
                </c:pt>
                <c:pt idx="34">
                  <c:v>39386</c:v>
                </c:pt>
              </c:numCache>
            </c:numRef>
          </c:cat>
          <c:val>
            <c:numRef>
              <c:f>'График 1.2.5'!$C$5:$C$39</c:f>
              <c:numCache>
                <c:formatCode>General</c:formatCode>
                <c:ptCount val="35"/>
                <c:pt idx="0">
                  <c:v>4.218</c:v>
                </c:pt>
                <c:pt idx="1">
                  <c:v>4.1280000000000001</c:v>
                </c:pt>
                <c:pt idx="2">
                  <c:v>4.3769999999999998</c:v>
                </c:pt>
                <c:pt idx="3">
                  <c:v>4.4809999999999999</c:v>
                </c:pt>
                <c:pt idx="4">
                  <c:v>4.1980000000000004</c:v>
                </c:pt>
                <c:pt idx="5">
                  <c:v>3.9809999999999999</c:v>
                </c:pt>
                <c:pt idx="6">
                  <c:v>3.9130000000000003</c:v>
                </c:pt>
                <c:pt idx="7">
                  <c:v>4.2759999999999998</c:v>
                </c:pt>
                <c:pt idx="8">
                  <c:v>4.0140000000000002</c:v>
                </c:pt>
                <c:pt idx="9">
                  <c:v>4.3239999999999998</c:v>
                </c:pt>
                <c:pt idx="10">
                  <c:v>4.5510000000000002</c:v>
                </c:pt>
                <c:pt idx="11">
                  <c:v>4.484</c:v>
                </c:pt>
                <c:pt idx="12">
                  <c:v>4.391</c:v>
                </c:pt>
                <c:pt idx="13">
                  <c:v>4.5149999999999997</c:v>
                </c:pt>
                <c:pt idx="14">
                  <c:v>4.5510000000000002</c:v>
                </c:pt>
                <c:pt idx="15">
                  <c:v>4.8469999999999995</c:v>
                </c:pt>
                <c:pt idx="16">
                  <c:v>5.05</c:v>
                </c:pt>
                <c:pt idx="17">
                  <c:v>5.1189999999999998</c:v>
                </c:pt>
                <c:pt idx="18">
                  <c:v>5.1360000000000001</c:v>
                </c:pt>
                <c:pt idx="19">
                  <c:v>4.9790000000000001</c:v>
                </c:pt>
                <c:pt idx="20">
                  <c:v>4.726</c:v>
                </c:pt>
                <c:pt idx="21">
                  <c:v>4.6280000000000001</c:v>
                </c:pt>
                <c:pt idx="22">
                  <c:v>4.5979999999999999</c:v>
                </c:pt>
                <c:pt idx="23">
                  <c:v>4.4580000000000002</c:v>
                </c:pt>
                <c:pt idx="24">
                  <c:v>4.702</c:v>
                </c:pt>
                <c:pt idx="25">
                  <c:v>4.8079999999999998</c:v>
                </c:pt>
                <c:pt idx="26">
                  <c:v>4.5659999999999998</c:v>
                </c:pt>
                <c:pt idx="27">
                  <c:v>4.6440000000000001</c:v>
                </c:pt>
                <c:pt idx="28">
                  <c:v>4.6219999999999999</c:v>
                </c:pt>
                <c:pt idx="29">
                  <c:v>4.8879999999999999</c:v>
                </c:pt>
                <c:pt idx="30">
                  <c:v>5.024</c:v>
                </c:pt>
                <c:pt idx="31">
                  <c:v>4.7389999999999999</c:v>
                </c:pt>
                <c:pt idx="32">
                  <c:v>4.5289999999999999</c:v>
                </c:pt>
                <c:pt idx="33">
                  <c:v>4.5869999999999997</c:v>
                </c:pt>
                <c:pt idx="34">
                  <c:v>4.4710000000000001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B-4305-A5CA-EE2A6BAA6736}"/>
            </c:ext>
          </c:extLst>
        </c:ser>
        <c:ser>
          <c:idx val="1"/>
          <c:order val="1"/>
          <c:tx>
            <c:strRef>
              <c:f>'График 1.2.5'!$D$4</c:f>
              <c:strCache>
                <c:ptCount val="1"/>
                <c:pt idx="0">
                  <c:v>Великобритания 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1.2.5'!$B$5:$B$39</c:f>
              <c:numCache>
                <c:formatCode>m/d/yyyy</c:formatCode>
                <c:ptCount val="35"/>
                <c:pt idx="0">
                  <c:v>38352</c:v>
                </c:pt>
                <c:pt idx="1">
                  <c:v>38383</c:v>
                </c:pt>
                <c:pt idx="2">
                  <c:v>38411</c:v>
                </c:pt>
                <c:pt idx="3">
                  <c:v>38442</c:v>
                </c:pt>
                <c:pt idx="4">
                  <c:v>38471</c:v>
                </c:pt>
                <c:pt idx="5">
                  <c:v>38503</c:v>
                </c:pt>
                <c:pt idx="6">
                  <c:v>38533</c:v>
                </c:pt>
                <c:pt idx="7">
                  <c:v>38562</c:v>
                </c:pt>
                <c:pt idx="8">
                  <c:v>38595</c:v>
                </c:pt>
                <c:pt idx="9">
                  <c:v>38625</c:v>
                </c:pt>
                <c:pt idx="10">
                  <c:v>38656</c:v>
                </c:pt>
                <c:pt idx="11">
                  <c:v>38686</c:v>
                </c:pt>
                <c:pt idx="12">
                  <c:v>38716</c:v>
                </c:pt>
                <c:pt idx="13">
                  <c:v>38748</c:v>
                </c:pt>
                <c:pt idx="14">
                  <c:v>38776</c:v>
                </c:pt>
                <c:pt idx="15">
                  <c:v>38807</c:v>
                </c:pt>
                <c:pt idx="16">
                  <c:v>38835</c:v>
                </c:pt>
                <c:pt idx="17">
                  <c:v>38868</c:v>
                </c:pt>
                <c:pt idx="18">
                  <c:v>38898</c:v>
                </c:pt>
                <c:pt idx="19">
                  <c:v>38929</c:v>
                </c:pt>
                <c:pt idx="20">
                  <c:v>38960</c:v>
                </c:pt>
                <c:pt idx="21">
                  <c:v>38989</c:v>
                </c:pt>
                <c:pt idx="22">
                  <c:v>39021</c:v>
                </c:pt>
                <c:pt idx="23">
                  <c:v>39051</c:v>
                </c:pt>
                <c:pt idx="24">
                  <c:v>39080</c:v>
                </c:pt>
                <c:pt idx="25">
                  <c:v>39113</c:v>
                </c:pt>
                <c:pt idx="26">
                  <c:v>39141</c:v>
                </c:pt>
                <c:pt idx="27">
                  <c:v>39171</c:v>
                </c:pt>
                <c:pt idx="28">
                  <c:v>39202</c:v>
                </c:pt>
                <c:pt idx="29">
                  <c:v>39233</c:v>
                </c:pt>
                <c:pt idx="30">
                  <c:v>39262</c:v>
                </c:pt>
                <c:pt idx="31">
                  <c:v>39294</c:v>
                </c:pt>
                <c:pt idx="32">
                  <c:v>39325</c:v>
                </c:pt>
                <c:pt idx="33">
                  <c:v>39353</c:v>
                </c:pt>
                <c:pt idx="34">
                  <c:v>39386</c:v>
                </c:pt>
              </c:numCache>
            </c:numRef>
          </c:cat>
          <c:val>
            <c:numRef>
              <c:f>'График 1.2.5'!$D$5:$D$39</c:f>
              <c:numCache>
                <c:formatCode>General</c:formatCode>
                <c:ptCount val="35"/>
                <c:pt idx="0">
                  <c:v>4.5369999999999999</c:v>
                </c:pt>
                <c:pt idx="1">
                  <c:v>4.6059999999999999</c:v>
                </c:pt>
                <c:pt idx="2">
                  <c:v>4.7359999999999998</c:v>
                </c:pt>
                <c:pt idx="3">
                  <c:v>4.6989999999999998</c:v>
                </c:pt>
                <c:pt idx="4">
                  <c:v>4.5309999999999997</c:v>
                </c:pt>
                <c:pt idx="5">
                  <c:v>4.3150000000000004</c:v>
                </c:pt>
                <c:pt idx="6">
                  <c:v>4.173</c:v>
                </c:pt>
                <c:pt idx="7">
                  <c:v>4.3150000000000004</c:v>
                </c:pt>
                <c:pt idx="8">
                  <c:v>4.1589999999999998</c:v>
                </c:pt>
                <c:pt idx="9">
                  <c:v>4.2869999999999999</c:v>
                </c:pt>
                <c:pt idx="10">
                  <c:v>4.335</c:v>
                </c:pt>
                <c:pt idx="11">
                  <c:v>4.2309999999999999</c:v>
                </c:pt>
                <c:pt idx="12">
                  <c:v>4.0999999999999996</c:v>
                </c:pt>
                <c:pt idx="13">
                  <c:v>4.1500000000000004</c:v>
                </c:pt>
                <c:pt idx="14">
                  <c:v>4.1900000000000004</c:v>
                </c:pt>
                <c:pt idx="15">
                  <c:v>4.3979999999999997</c:v>
                </c:pt>
                <c:pt idx="16">
                  <c:v>4.6349999999999998</c:v>
                </c:pt>
                <c:pt idx="17">
                  <c:v>4.5910000000000002</c:v>
                </c:pt>
                <c:pt idx="18">
                  <c:v>4.71</c:v>
                </c:pt>
                <c:pt idx="19">
                  <c:v>4.6050000000000004</c:v>
                </c:pt>
                <c:pt idx="20">
                  <c:v>4.516</c:v>
                </c:pt>
                <c:pt idx="21">
                  <c:v>4.5229999999999997</c:v>
                </c:pt>
                <c:pt idx="22">
                  <c:v>4.5110000000000001</c:v>
                </c:pt>
                <c:pt idx="23">
                  <c:v>4.5129999999999999</c:v>
                </c:pt>
                <c:pt idx="24">
                  <c:v>4.7409999999999997</c:v>
                </c:pt>
                <c:pt idx="25">
                  <c:v>4.976</c:v>
                </c:pt>
                <c:pt idx="26">
                  <c:v>4.7969999999999997</c:v>
                </c:pt>
                <c:pt idx="27">
                  <c:v>4.9690000000000003</c:v>
                </c:pt>
                <c:pt idx="28">
                  <c:v>5.0430000000000001</c:v>
                </c:pt>
                <c:pt idx="29">
                  <c:v>5.2549999999999999</c:v>
                </c:pt>
                <c:pt idx="30">
                  <c:v>5.4630000000000001</c:v>
                </c:pt>
                <c:pt idx="31">
                  <c:v>5.2089999999999996</c:v>
                </c:pt>
                <c:pt idx="32">
                  <c:v>5.0359999999999996</c:v>
                </c:pt>
                <c:pt idx="33">
                  <c:v>5.0110000000000001</c:v>
                </c:pt>
                <c:pt idx="34">
                  <c:v>4.9279999999999999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B-4305-A5CA-EE2A6BAA6736}"/>
            </c:ext>
          </c:extLst>
        </c:ser>
        <c:ser>
          <c:idx val="2"/>
          <c:order val="2"/>
          <c:tx>
            <c:strRef>
              <c:f>'График 1.2.5'!$E$4</c:f>
              <c:strCache>
                <c:ptCount val="1"/>
                <c:pt idx="0">
                  <c:v>Япония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'График 1.2.5'!$B$5:$B$39</c:f>
              <c:numCache>
                <c:formatCode>m/d/yyyy</c:formatCode>
                <c:ptCount val="35"/>
                <c:pt idx="0">
                  <c:v>38352</c:v>
                </c:pt>
                <c:pt idx="1">
                  <c:v>38383</c:v>
                </c:pt>
                <c:pt idx="2">
                  <c:v>38411</c:v>
                </c:pt>
                <c:pt idx="3">
                  <c:v>38442</c:v>
                </c:pt>
                <c:pt idx="4">
                  <c:v>38471</c:v>
                </c:pt>
                <c:pt idx="5">
                  <c:v>38503</c:v>
                </c:pt>
                <c:pt idx="6">
                  <c:v>38533</c:v>
                </c:pt>
                <c:pt idx="7">
                  <c:v>38562</c:v>
                </c:pt>
                <c:pt idx="8">
                  <c:v>38595</c:v>
                </c:pt>
                <c:pt idx="9">
                  <c:v>38625</c:v>
                </c:pt>
                <c:pt idx="10">
                  <c:v>38656</c:v>
                </c:pt>
                <c:pt idx="11">
                  <c:v>38686</c:v>
                </c:pt>
                <c:pt idx="12">
                  <c:v>38716</c:v>
                </c:pt>
                <c:pt idx="13">
                  <c:v>38748</c:v>
                </c:pt>
                <c:pt idx="14">
                  <c:v>38776</c:v>
                </c:pt>
                <c:pt idx="15">
                  <c:v>38807</c:v>
                </c:pt>
                <c:pt idx="16">
                  <c:v>38835</c:v>
                </c:pt>
                <c:pt idx="17">
                  <c:v>38868</c:v>
                </c:pt>
                <c:pt idx="18">
                  <c:v>38898</c:v>
                </c:pt>
                <c:pt idx="19">
                  <c:v>38929</c:v>
                </c:pt>
                <c:pt idx="20">
                  <c:v>38960</c:v>
                </c:pt>
                <c:pt idx="21">
                  <c:v>38989</c:v>
                </c:pt>
                <c:pt idx="22">
                  <c:v>39021</c:v>
                </c:pt>
                <c:pt idx="23">
                  <c:v>39051</c:v>
                </c:pt>
                <c:pt idx="24">
                  <c:v>39080</c:v>
                </c:pt>
                <c:pt idx="25">
                  <c:v>39113</c:v>
                </c:pt>
                <c:pt idx="26">
                  <c:v>39141</c:v>
                </c:pt>
                <c:pt idx="27">
                  <c:v>39171</c:v>
                </c:pt>
                <c:pt idx="28">
                  <c:v>39202</c:v>
                </c:pt>
                <c:pt idx="29">
                  <c:v>39233</c:v>
                </c:pt>
                <c:pt idx="30">
                  <c:v>39262</c:v>
                </c:pt>
                <c:pt idx="31">
                  <c:v>39294</c:v>
                </c:pt>
                <c:pt idx="32">
                  <c:v>39325</c:v>
                </c:pt>
                <c:pt idx="33">
                  <c:v>39353</c:v>
                </c:pt>
                <c:pt idx="34">
                  <c:v>39386</c:v>
                </c:pt>
              </c:numCache>
            </c:numRef>
          </c:cat>
          <c:val>
            <c:numRef>
              <c:f>'График 1.2.5'!$E$5:$E$39</c:f>
              <c:numCache>
                <c:formatCode>General</c:formatCode>
                <c:ptCount val="35"/>
                <c:pt idx="0">
                  <c:v>1.4410000000000001</c:v>
                </c:pt>
                <c:pt idx="1">
                  <c:v>1.33</c:v>
                </c:pt>
                <c:pt idx="2">
                  <c:v>1.4750000000000001</c:v>
                </c:pt>
                <c:pt idx="3">
                  <c:v>1.33</c:v>
                </c:pt>
                <c:pt idx="4">
                  <c:v>1.244</c:v>
                </c:pt>
                <c:pt idx="5">
                  <c:v>1.2490000000000001</c:v>
                </c:pt>
                <c:pt idx="6">
                  <c:v>1.1739999999999999</c:v>
                </c:pt>
                <c:pt idx="7">
                  <c:v>1.3129999999999999</c:v>
                </c:pt>
                <c:pt idx="8">
                  <c:v>1.349</c:v>
                </c:pt>
                <c:pt idx="9">
                  <c:v>1.484</c:v>
                </c:pt>
                <c:pt idx="10">
                  <c:v>1.554</c:v>
                </c:pt>
                <c:pt idx="11">
                  <c:v>1.44</c:v>
                </c:pt>
                <c:pt idx="12">
                  <c:v>1.48</c:v>
                </c:pt>
                <c:pt idx="13">
                  <c:v>1.57</c:v>
                </c:pt>
                <c:pt idx="14">
                  <c:v>1.595</c:v>
                </c:pt>
                <c:pt idx="15">
                  <c:v>1.78</c:v>
                </c:pt>
                <c:pt idx="16">
                  <c:v>1.93</c:v>
                </c:pt>
                <c:pt idx="17">
                  <c:v>1.84</c:v>
                </c:pt>
                <c:pt idx="18">
                  <c:v>1.93</c:v>
                </c:pt>
                <c:pt idx="19">
                  <c:v>1.929</c:v>
                </c:pt>
                <c:pt idx="20">
                  <c:v>1.63</c:v>
                </c:pt>
                <c:pt idx="21">
                  <c:v>1.675</c:v>
                </c:pt>
                <c:pt idx="22">
                  <c:v>1.72</c:v>
                </c:pt>
                <c:pt idx="23">
                  <c:v>1.655</c:v>
                </c:pt>
                <c:pt idx="24">
                  <c:v>1.6850000000000001</c:v>
                </c:pt>
                <c:pt idx="25">
                  <c:v>1.704</c:v>
                </c:pt>
                <c:pt idx="26">
                  <c:v>1.6360000000000001</c:v>
                </c:pt>
                <c:pt idx="27">
                  <c:v>1.659</c:v>
                </c:pt>
                <c:pt idx="28">
                  <c:v>1.66</c:v>
                </c:pt>
                <c:pt idx="29">
                  <c:v>1.7530000000000001</c:v>
                </c:pt>
                <c:pt idx="30">
                  <c:v>1.879</c:v>
                </c:pt>
                <c:pt idx="31">
                  <c:v>1.8</c:v>
                </c:pt>
                <c:pt idx="32">
                  <c:v>1.613</c:v>
                </c:pt>
                <c:pt idx="33">
                  <c:v>1.6850000000000001</c:v>
                </c:pt>
                <c:pt idx="34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9B-4305-A5CA-EE2A6BAA6736}"/>
            </c:ext>
          </c:extLst>
        </c:ser>
        <c:ser>
          <c:idx val="3"/>
          <c:order val="3"/>
          <c:tx>
            <c:strRef>
              <c:f>'График 1.2.5'!$F$4</c:f>
              <c:strCache>
                <c:ptCount val="1"/>
                <c:pt idx="0">
                  <c:v>Еврозона 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CCCC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'График 1.2.5'!$B$5:$B$39</c:f>
              <c:numCache>
                <c:formatCode>m/d/yyyy</c:formatCode>
                <c:ptCount val="35"/>
                <c:pt idx="0">
                  <c:v>38352</c:v>
                </c:pt>
                <c:pt idx="1">
                  <c:v>38383</c:v>
                </c:pt>
                <c:pt idx="2">
                  <c:v>38411</c:v>
                </c:pt>
                <c:pt idx="3">
                  <c:v>38442</c:v>
                </c:pt>
                <c:pt idx="4">
                  <c:v>38471</c:v>
                </c:pt>
                <c:pt idx="5">
                  <c:v>38503</c:v>
                </c:pt>
                <c:pt idx="6">
                  <c:v>38533</c:v>
                </c:pt>
                <c:pt idx="7">
                  <c:v>38562</c:v>
                </c:pt>
                <c:pt idx="8">
                  <c:v>38595</c:v>
                </c:pt>
                <c:pt idx="9">
                  <c:v>38625</c:v>
                </c:pt>
                <c:pt idx="10">
                  <c:v>38656</c:v>
                </c:pt>
                <c:pt idx="11">
                  <c:v>38686</c:v>
                </c:pt>
                <c:pt idx="12">
                  <c:v>38716</c:v>
                </c:pt>
                <c:pt idx="13">
                  <c:v>38748</c:v>
                </c:pt>
                <c:pt idx="14">
                  <c:v>38776</c:v>
                </c:pt>
                <c:pt idx="15">
                  <c:v>38807</c:v>
                </c:pt>
                <c:pt idx="16">
                  <c:v>38835</c:v>
                </c:pt>
                <c:pt idx="17">
                  <c:v>38868</c:v>
                </c:pt>
                <c:pt idx="18">
                  <c:v>38898</c:v>
                </c:pt>
                <c:pt idx="19">
                  <c:v>38929</c:v>
                </c:pt>
                <c:pt idx="20">
                  <c:v>38960</c:v>
                </c:pt>
                <c:pt idx="21">
                  <c:v>38989</c:v>
                </c:pt>
                <c:pt idx="22">
                  <c:v>39021</c:v>
                </c:pt>
                <c:pt idx="23">
                  <c:v>39051</c:v>
                </c:pt>
                <c:pt idx="24">
                  <c:v>39080</c:v>
                </c:pt>
                <c:pt idx="25">
                  <c:v>39113</c:v>
                </c:pt>
                <c:pt idx="26">
                  <c:v>39141</c:v>
                </c:pt>
                <c:pt idx="27">
                  <c:v>39171</c:v>
                </c:pt>
                <c:pt idx="28">
                  <c:v>39202</c:v>
                </c:pt>
                <c:pt idx="29">
                  <c:v>39233</c:v>
                </c:pt>
                <c:pt idx="30">
                  <c:v>39262</c:v>
                </c:pt>
                <c:pt idx="31">
                  <c:v>39294</c:v>
                </c:pt>
                <c:pt idx="32">
                  <c:v>39325</c:v>
                </c:pt>
                <c:pt idx="33">
                  <c:v>39353</c:v>
                </c:pt>
                <c:pt idx="34">
                  <c:v>39386</c:v>
                </c:pt>
              </c:numCache>
            </c:numRef>
          </c:cat>
          <c:val>
            <c:numRef>
              <c:f>'График 1.2.5'!$F$5:$F$39</c:f>
              <c:numCache>
                <c:formatCode>General</c:formatCode>
                <c:ptCount val="35"/>
                <c:pt idx="0">
                  <c:v>3.6819999999999999</c:v>
                </c:pt>
                <c:pt idx="1">
                  <c:v>3.5419999999999998</c:v>
                </c:pt>
                <c:pt idx="2">
                  <c:v>3.7029999999999998</c:v>
                </c:pt>
                <c:pt idx="3">
                  <c:v>3.62</c:v>
                </c:pt>
                <c:pt idx="4">
                  <c:v>3.3879999999999999</c:v>
                </c:pt>
                <c:pt idx="5">
                  <c:v>3.2690000000000001</c:v>
                </c:pt>
                <c:pt idx="6">
                  <c:v>3.1269999999999998</c:v>
                </c:pt>
                <c:pt idx="7">
                  <c:v>3.2429999999999999</c:v>
                </c:pt>
                <c:pt idx="8">
                  <c:v>3.1</c:v>
                </c:pt>
                <c:pt idx="9">
                  <c:v>3.1390000000000002</c:v>
                </c:pt>
                <c:pt idx="10">
                  <c:v>3.403</c:v>
                </c:pt>
                <c:pt idx="11">
                  <c:v>3.456</c:v>
                </c:pt>
                <c:pt idx="12">
                  <c:v>3.3090000000000002</c:v>
                </c:pt>
                <c:pt idx="13">
                  <c:v>3.468</c:v>
                </c:pt>
                <c:pt idx="14">
                  <c:v>3.49</c:v>
                </c:pt>
                <c:pt idx="15">
                  <c:v>3.7720000000000002</c:v>
                </c:pt>
                <c:pt idx="16">
                  <c:v>3.9529999999999998</c:v>
                </c:pt>
                <c:pt idx="17">
                  <c:v>3.9820000000000002</c:v>
                </c:pt>
                <c:pt idx="18">
                  <c:v>4.0709999999999997</c:v>
                </c:pt>
                <c:pt idx="19">
                  <c:v>3.9210000000000003</c:v>
                </c:pt>
                <c:pt idx="20">
                  <c:v>3.76</c:v>
                </c:pt>
                <c:pt idx="21">
                  <c:v>3.7090000000000001</c:v>
                </c:pt>
                <c:pt idx="22">
                  <c:v>3.7410000000000001</c:v>
                </c:pt>
                <c:pt idx="23">
                  <c:v>3.6949999999999998</c:v>
                </c:pt>
                <c:pt idx="24">
                  <c:v>3.948</c:v>
                </c:pt>
                <c:pt idx="25">
                  <c:v>4.0999999999999996</c:v>
                </c:pt>
                <c:pt idx="26">
                  <c:v>3.9569999999999999</c:v>
                </c:pt>
                <c:pt idx="27">
                  <c:v>4.0570000000000004</c:v>
                </c:pt>
                <c:pt idx="28">
                  <c:v>4.1539999999999999</c:v>
                </c:pt>
                <c:pt idx="29">
                  <c:v>4.4219999999999997</c:v>
                </c:pt>
                <c:pt idx="30">
                  <c:v>4.5739999999999998</c:v>
                </c:pt>
                <c:pt idx="31">
                  <c:v>4.3469999999999995</c:v>
                </c:pt>
                <c:pt idx="32">
                  <c:v>4.242</c:v>
                </c:pt>
                <c:pt idx="33">
                  <c:v>4.3289999999999997</c:v>
                </c:pt>
                <c:pt idx="34">
                  <c:v>4.2389999999999999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9B-4305-A5CA-EE2A6BAA6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12544"/>
        <c:axId val="1"/>
      </c:lineChart>
      <c:dateAx>
        <c:axId val="47361254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3612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16506177594738"/>
          <c:y val="0.89600175000341797"/>
          <c:w val="0.79126307368670556"/>
          <c:h val="8.00001562503051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868858248220979E-2"/>
          <c:y val="5.0179387108629833E-2"/>
          <c:w val="0.8848502305283904"/>
          <c:h val="0.51254659689529047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1.2.6'!$C$4</c:f>
              <c:strCache>
                <c:ptCount val="1"/>
                <c:pt idx="0">
                  <c:v>EMBI+ спрэд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'График 1.2.6'!$B$5:$B$692</c:f>
              <c:strCache>
                <c:ptCount val="688"/>
                <c:pt idx="0">
                  <c:v>03.01.2005</c:v>
                </c:pt>
                <c:pt idx="1">
                  <c:v>04.01.2005</c:v>
                </c:pt>
                <c:pt idx="2">
                  <c:v>05.01.2005</c:v>
                </c:pt>
                <c:pt idx="3">
                  <c:v>06.01.2005</c:v>
                </c:pt>
                <c:pt idx="4">
                  <c:v>07.01.2005</c:v>
                </c:pt>
                <c:pt idx="5">
                  <c:v>10.01.2005</c:v>
                </c:pt>
                <c:pt idx="6">
                  <c:v>11.01.2005</c:v>
                </c:pt>
                <c:pt idx="7">
                  <c:v>12.01.2005</c:v>
                </c:pt>
                <c:pt idx="8">
                  <c:v>13.01.2005</c:v>
                </c:pt>
                <c:pt idx="9">
                  <c:v>14.01.2005</c:v>
                </c:pt>
                <c:pt idx="10">
                  <c:v>18.01.2005</c:v>
                </c:pt>
                <c:pt idx="11">
                  <c:v>19.01.2005</c:v>
                </c:pt>
                <c:pt idx="12">
                  <c:v>20.01.2005</c:v>
                </c:pt>
                <c:pt idx="13">
                  <c:v>21.01.2005</c:v>
                </c:pt>
                <c:pt idx="14">
                  <c:v>24.01.2005</c:v>
                </c:pt>
                <c:pt idx="15">
                  <c:v>25.01.2005</c:v>
                </c:pt>
                <c:pt idx="16">
                  <c:v>26.01.2005</c:v>
                </c:pt>
                <c:pt idx="17">
                  <c:v>27.01.2005</c:v>
                </c:pt>
                <c:pt idx="18">
                  <c:v>28.01.2005</c:v>
                </c:pt>
                <c:pt idx="19">
                  <c:v>31.01.2005</c:v>
                </c:pt>
                <c:pt idx="20">
                  <c:v>01.02.2005</c:v>
                </c:pt>
                <c:pt idx="21">
                  <c:v>02.02.2005</c:v>
                </c:pt>
                <c:pt idx="22">
                  <c:v>03.02.2005</c:v>
                </c:pt>
                <c:pt idx="23">
                  <c:v>04.02.2005</c:v>
                </c:pt>
                <c:pt idx="24">
                  <c:v>07.02.2005</c:v>
                </c:pt>
                <c:pt idx="25">
                  <c:v>08.02.2005</c:v>
                </c:pt>
                <c:pt idx="26">
                  <c:v>09.02.2005</c:v>
                </c:pt>
                <c:pt idx="27">
                  <c:v>10.02.2005</c:v>
                </c:pt>
                <c:pt idx="28">
                  <c:v>11.02.2005</c:v>
                </c:pt>
                <c:pt idx="29">
                  <c:v>14.02.2005</c:v>
                </c:pt>
                <c:pt idx="30">
                  <c:v>15.02.2005</c:v>
                </c:pt>
                <c:pt idx="31">
                  <c:v>16.02.2005</c:v>
                </c:pt>
                <c:pt idx="32">
                  <c:v>17.02.2005</c:v>
                </c:pt>
                <c:pt idx="33">
                  <c:v>18.02.2005</c:v>
                </c:pt>
                <c:pt idx="34">
                  <c:v>22.02.2005</c:v>
                </c:pt>
                <c:pt idx="35">
                  <c:v>23.02.2005</c:v>
                </c:pt>
                <c:pt idx="36">
                  <c:v>24.02.2005</c:v>
                </c:pt>
                <c:pt idx="37">
                  <c:v>25.02.2005</c:v>
                </c:pt>
                <c:pt idx="38">
                  <c:v>28.02.2005</c:v>
                </c:pt>
                <c:pt idx="39">
                  <c:v>01.03.2005</c:v>
                </c:pt>
                <c:pt idx="40">
                  <c:v>02.03.2005</c:v>
                </c:pt>
                <c:pt idx="41">
                  <c:v>03.03.2005</c:v>
                </c:pt>
                <c:pt idx="42">
                  <c:v>04.03.2005</c:v>
                </c:pt>
                <c:pt idx="43">
                  <c:v>07.03.2005</c:v>
                </c:pt>
                <c:pt idx="44">
                  <c:v>08.03.2005</c:v>
                </c:pt>
                <c:pt idx="45">
                  <c:v>09.03.2005</c:v>
                </c:pt>
                <c:pt idx="46">
                  <c:v>10.03.2005</c:v>
                </c:pt>
                <c:pt idx="47">
                  <c:v>11.03.2005</c:v>
                </c:pt>
                <c:pt idx="48">
                  <c:v>14.03.2005</c:v>
                </c:pt>
                <c:pt idx="49">
                  <c:v>15.03.2005</c:v>
                </c:pt>
                <c:pt idx="50">
                  <c:v>16.03.2005</c:v>
                </c:pt>
                <c:pt idx="51">
                  <c:v>17.03.2005</c:v>
                </c:pt>
                <c:pt idx="52">
                  <c:v>18.03.2005</c:v>
                </c:pt>
                <c:pt idx="53">
                  <c:v>21.03.2005</c:v>
                </c:pt>
                <c:pt idx="54">
                  <c:v>22.03.2005</c:v>
                </c:pt>
                <c:pt idx="55">
                  <c:v>23.03.2005</c:v>
                </c:pt>
                <c:pt idx="56">
                  <c:v>24.03.2005</c:v>
                </c:pt>
                <c:pt idx="57">
                  <c:v>28.03.2005</c:v>
                </c:pt>
                <c:pt idx="58">
                  <c:v>29.03.2005</c:v>
                </c:pt>
                <c:pt idx="59">
                  <c:v>30.03.2005</c:v>
                </c:pt>
                <c:pt idx="60">
                  <c:v>31.03.2005</c:v>
                </c:pt>
                <c:pt idx="61">
                  <c:v>01.04.2005</c:v>
                </c:pt>
                <c:pt idx="62">
                  <c:v>04.04.2005</c:v>
                </c:pt>
                <c:pt idx="63">
                  <c:v>05.04.2005</c:v>
                </c:pt>
                <c:pt idx="64">
                  <c:v>06.04.2005</c:v>
                </c:pt>
                <c:pt idx="65">
                  <c:v>07.04.2005</c:v>
                </c:pt>
                <c:pt idx="66">
                  <c:v>08.04.2005</c:v>
                </c:pt>
                <c:pt idx="67">
                  <c:v>11.04.2005</c:v>
                </c:pt>
                <c:pt idx="68">
                  <c:v>12.04.2005</c:v>
                </c:pt>
                <c:pt idx="69">
                  <c:v>13.04.2005</c:v>
                </c:pt>
                <c:pt idx="70">
                  <c:v>14.04.2005</c:v>
                </c:pt>
                <c:pt idx="71">
                  <c:v>15.04.2005</c:v>
                </c:pt>
                <c:pt idx="72">
                  <c:v>18.04.2005</c:v>
                </c:pt>
                <c:pt idx="73">
                  <c:v>19.04.2005</c:v>
                </c:pt>
                <c:pt idx="74">
                  <c:v>20.04.2005</c:v>
                </c:pt>
                <c:pt idx="75">
                  <c:v>21.04.2005</c:v>
                </c:pt>
                <c:pt idx="76">
                  <c:v>22.04.2005</c:v>
                </c:pt>
                <c:pt idx="77">
                  <c:v>25.04.2005</c:v>
                </c:pt>
                <c:pt idx="78">
                  <c:v>26.04.2005</c:v>
                </c:pt>
                <c:pt idx="79">
                  <c:v>27.04.2005</c:v>
                </c:pt>
                <c:pt idx="80">
                  <c:v>28.04.2005</c:v>
                </c:pt>
                <c:pt idx="81">
                  <c:v>29.04.2005</c:v>
                </c:pt>
                <c:pt idx="82">
                  <c:v>02.05.2005</c:v>
                </c:pt>
                <c:pt idx="83">
                  <c:v>03.05.2005</c:v>
                </c:pt>
                <c:pt idx="84">
                  <c:v>04.05.2005</c:v>
                </c:pt>
                <c:pt idx="85">
                  <c:v>05.05.2005</c:v>
                </c:pt>
                <c:pt idx="86">
                  <c:v>06.05.2005</c:v>
                </c:pt>
                <c:pt idx="87">
                  <c:v>09.05.2005</c:v>
                </c:pt>
                <c:pt idx="88">
                  <c:v>10.05.2005</c:v>
                </c:pt>
                <c:pt idx="89">
                  <c:v>11.05.2005</c:v>
                </c:pt>
                <c:pt idx="90">
                  <c:v>12.05.2005</c:v>
                </c:pt>
                <c:pt idx="91">
                  <c:v>13.05.2005</c:v>
                </c:pt>
                <c:pt idx="92">
                  <c:v>16.05.2005</c:v>
                </c:pt>
                <c:pt idx="93">
                  <c:v>17.05.2005</c:v>
                </c:pt>
                <c:pt idx="94">
                  <c:v>18.05.2005</c:v>
                </c:pt>
                <c:pt idx="95">
                  <c:v>19.05.2005</c:v>
                </c:pt>
                <c:pt idx="96">
                  <c:v>20.05.2005</c:v>
                </c:pt>
                <c:pt idx="97">
                  <c:v>23.05.2005</c:v>
                </c:pt>
                <c:pt idx="98">
                  <c:v>24.05.2005</c:v>
                </c:pt>
                <c:pt idx="99">
                  <c:v>25.05.2005</c:v>
                </c:pt>
                <c:pt idx="100">
                  <c:v>26.05.2005</c:v>
                </c:pt>
                <c:pt idx="101">
                  <c:v>27.05.2005</c:v>
                </c:pt>
                <c:pt idx="102">
                  <c:v>31.05.2005</c:v>
                </c:pt>
                <c:pt idx="103">
                  <c:v>01.06.2005</c:v>
                </c:pt>
                <c:pt idx="104">
                  <c:v>02.06.2005</c:v>
                </c:pt>
                <c:pt idx="105">
                  <c:v>03.06.2005</c:v>
                </c:pt>
                <c:pt idx="106">
                  <c:v>06.06.2005</c:v>
                </c:pt>
                <c:pt idx="107">
                  <c:v>07.06.2005</c:v>
                </c:pt>
                <c:pt idx="108">
                  <c:v>08.06.2005</c:v>
                </c:pt>
                <c:pt idx="109">
                  <c:v>09.06.2005</c:v>
                </c:pt>
                <c:pt idx="110">
                  <c:v>10.06.2005</c:v>
                </c:pt>
                <c:pt idx="111">
                  <c:v>13.06.2005</c:v>
                </c:pt>
                <c:pt idx="112">
                  <c:v>14.06.2005</c:v>
                </c:pt>
                <c:pt idx="113">
                  <c:v>15.06.2005</c:v>
                </c:pt>
                <c:pt idx="114">
                  <c:v>16.06.2005</c:v>
                </c:pt>
                <c:pt idx="115">
                  <c:v>17.06.2005</c:v>
                </c:pt>
                <c:pt idx="116">
                  <c:v>20.06.2005</c:v>
                </c:pt>
                <c:pt idx="117">
                  <c:v>21.06.2005</c:v>
                </c:pt>
                <c:pt idx="118">
                  <c:v>22.06.2005</c:v>
                </c:pt>
                <c:pt idx="119">
                  <c:v>23.06.2005</c:v>
                </c:pt>
                <c:pt idx="120">
                  <c:v>24.06.2005</c:v>
                </c:pt>
                <c:pt idx="121">
                  <c:v>27.06.2005</c:v>
                </c:pt>
                <c:pt idx="122">
                  <c:v>28.06.2005</c:v>
                </c:pt>
                <c:pt idx="123">
                  <c:v>29.06.2005</c:v>
                </c:pt>
                <c:pt idx="124">
                  <c:v>30.06.2005</c:v>
                </c:pt>
                <c:pt idx="125">
                  <c:v>01.07.2005</c:v>
                </c:pt>
                <c:pt idx="126">
                  <c:v>05.07.2005</c:v>
                </c:pt>
                <c:pt idx="127">
                  <c:v>06.07.2005</c:v>
                </c:pt>
                <c:pt idx="128">
                  <c:v>07.07.2005</c:v>
                </c:pt>
                <c:pt idx="129">
                  <c:v>08.07.2005</c:v>
                </c:pt>
                <c:pt idx="130">
                  <c:v>11.07.2005</c:v>
                </c:pt>
                <c:pt idx="131">
                  <c:v>12.07.2005</c:v>
                </c:pt>
                <c:pt idx="132">
                  <c:v>13.07.2005</c:v>
                </c:pt>
                <c:pt idx="133">
                  <c:v>14.07.2005</c:v>
                </c:pt>
                <c:pt idx="134">
                  <c:v>15.07.2005</c:v>
                </c:pt>
                <c:pt idx="135">
                  <c:v>18.07.2005</c:v>
                </c:pt>
                <c:pt idx="136">
                  <c:v>19.07.2005</c:v>
                </c:pt>
                <c:pt idx="137">
                  <c:v>20.07.2005</c:v>
                </c:pt>
                <c:pt idx="138">
                  <c:v>21.07.2005</c:v>
                </c:pt>
                <c:pt idx="139">
                  <c:v>22.07.2005</c:v>
                </c:pt>
                <c:pt idx="140">
                  <c:v>25.07.2005</c:v>
                </c:pt>
                <c:pt idx="141">
                  <c:v>26.07.2005</c:v>
                </c:pt>
                <c:pt idx="142">
                  <c:v>27.07.2005</c:v>
                </c:pt>
                <c:pt idx="143">
                  <c:v>28.07.2005</c:v>
                </c:pt>
                <c:pt idx="144">
                  <c:v>29.07.2005</c:v>
                </c:pt>
                <c:pt idx="145">
                  <c:v>01.08.2005</c:v>
                </c:pt>
                <c:pt idx="146">
                  <c:v>02.08.2005</c:v>
                </c:pt>
                <c:pt idx="147">
                  <c:v>03.08.2005</c:v>
                </c:pt>
                <c:pt idx="148">
                  <c:v>04.08.2005</c:v>
                </c:pt>
                <c:pt idx="149">
                  <c:v>05.08.2005</c:v>
                </c:pt>
                <c:pt idx="150">
                  <c:v>08.08.2005</c:v>
                </c:pt>
                <c:pt idx="151">
                  <c:v>09.08.2005</c:v>
                </c:pt>
                <c:pt idx="152">
                  <c:v>10.08.2005</c:v>
                </c:pt>
                <c:pt idx="153">
                  <c:v>11.08.2005</c:v>
                </c:pt>
                <c:pt idx="154">
                  <c:v>12.08.2005</c:v>
                </c:pt>
                <c:pt idx="155">
                  <c:v>15.08.2005</c:v>
                </c:pt>
                <c:pt idx="156">
                  <c:v>16.08.2005</c:v>
                </c:pt>
                <c:pt idx="157">
                  <c:v>17.08.2005</c:v>
                </c:pt>
                <c:pt idx="158">
                  <c:v>18.08.2005</c:v>
                </c:pt>
                <c:pt idx="159">
                  <c:v>19.08.2005</c:v>
                </c:pt>
                <c:pt idx="160">
                  <c:v>22.08.2005</c:v>
                </c:pt>
                <c:pt idx="161">
                  <c:v>23.08.2005</c:v>
                </c:pt>
                <c:pt idx="162">
                  <c:v>24.08.2005</c:v>
                </c:pt>
                <c:pt idx="163">
                  <c:v>25.08.2005</c:v>
                </c:pt>
                <c:pt idx="164">
                  <c:v>26.08.2005</c:v>
                </c:pt>
                <c:pt idx="165">
                  <c:v>29.08.2005</c:v>
                </c:pt>
                <c:pt idx="166">
                  <c:v>30.08.2005</c:v>
                </c:pt>
                <c:pt idx="167">
                  <c:v>31.08.2005</c:v>
                </c:pt>
                <c:pt idx="168">
                  <c:v>01.09.2005</c:v>
                </c:pt>
                <c:pt idx="169">
                  <c:v>02.09.2005</c:v>
                </c:pt>
                <c:pt idx="170">
                  <c:v>06.09.2005</c:v>
                </c:pt>
                <c:pt idx="171">
                  <c:v>07.09.2005</c:v>
                </c:pt>
                <c:pt idx="172">
                  <c:v>08.09.2005</c:v>
                </c:pt>
                <c:pt idx="173">
                  <c:v>09.09.2005</c:v>
                </c:pt>
                <c:pt idx="174">
                  <c:v>12.09.2005</c:v>
                </c:pt>
                <c:pt idx="175">
                  <c:v>13.09.2005</c:v>
                </c:pt>
                <c:pt idx="176">
                  <c:v>14.09.2005</c:v>
                </c:pt>
                <c:pt idx="177">
                  <c:v>15.09.2005</c:v>
                </c:pt>
                <c:pt idx="178">
                  <c:v>16.09.2005</c:v>
                </c:pt>
                <c:pt idx="179">
                  <c:v>19.09.2005</c:v>
                </c:pt>
                <c:pt idx="180">
                  <c:v>20.09.2005</c:v>
                </c:pt>
                <c:pt idx="181">
                  <c:v>21.09.2005</c:v>
                </c:pt>
                <c:pt idx="182">
                  <c:v>22.09.2005</c:v>
                </c:pt>
                <c:pt idx="183">
                  <c:v>23.09.2005</c:v>
                </c:pt>
                <c:pt idx="184">
                  <c:v>26.09.2005</c:v>
                </c:pt>
                <c:pt idx="185">
                  <c:v>27.09.2005</c:v>
                </c:pt>
                <c:pt idx="186">
                  <c:v>28.09.2005</c:v>
                </c:pt>
                <c:pt idx="187">
                  <c:v>29.09.2005</c:v>
                </c:pt>
                <c:pt idx="188">
                  <c:v>30.09.2005</c:v>
                </c:pt>
                <c:pt idx="189">
                  <c:v>03.10.2005</c:v>
                </c:pt>
                <c:pt idx="190">
                  <c:v>04.10.2005</c:v>
                </c:pt>
                <c:pt idx="191">
                  <c:v>05.10.2005</c:v>
                </c:pt>
                <c:pt idx="192">
                  <c:v>06.10.2005</c:v>
                </c:pt>
                <c:pt idx="193">
                  <c:v>07.10.2005</c:v>
                </c:pt>
                <c:pt idx="194">
                  <c:v>11.10.2005</c:v>
                </c:pt>
                <c:pt idx="195">
                  <c:v>12.10.2005</c:v>
                </c:pt>
                <c:pt idx="196">
                  <c:v>13.10.2005</c:v>
                </c:pt>
                <c:pt idx="197">
                  <c:v>14.10.2005</c:v>
                </c:pt>
                <c:pt idx="198">
                  <c:v>17.10.2005</c:v>
                </c:pt>
                <c:pt idx="199">
                  <c:v>18.10.2005</c:v>
                </c:pt>
                <c:pt idx="200">
                  <c:v>19.10.2005</c:v>
                </c:pt>
                <c:pt idx="201">
                  <c:v>20.10.2005</c:v>
                </c:pt>
                <c:pt idx="202">
                  <c:v>21.10.2005</c:v>
                </c:pt>
                <c:pt idx="203">
                  <c:v>24.10.2005</c:v>
                </c:pt>
                <c:pt idx="204">
                  <c:v>25.10.2005</c:v>
                </c:pt>
                <c:pt idx="205">
                  <c:v>26.10.2005</c:v>
                </c:pt>
                <c:pt idx="206">
                  <c:v>27.10.2005</c:v>
                </c:pt>
                <c:pt idx="207">
                  <c:v>28.10.2005</c:v>
                </c:pt>
                <c:pt idx="208">
                  <c:v>31.10.2005</c:v>
                </c:pt>
                <c:pt idx="209">
                  <c:v>01.11.2005</c:v>
                </c:pt>
                <c:pt idx="210">
                  <c:v>02.11.2005</c:v>
                </c:pt>
                <c:pt idx="211">
                  <c:v>03.11.2005</c:v>
                </c:pt>
                <c:pt idx="212">
                  <c:v>04.11.2005</c:v>
                </c:pt>
                <c:pt idx="213">
                  <c:v>07.11.2005</c:v>
                </c:pt>
                <c:pt idx="214">
                  <c:v>08.11.2005</c:v>
                </c:pt>
                <c:pt idx="215">
                  <c:v>09.11.2005</c:v>
                </c:pt>
                <c:pt idx="216">
                  <c:v>10.11.2005</c:v>
                </c:pt>
                <c:pt idx="217">
                  <c:v>14.11.2005</c:v>
                </c:pt>
                <c:pt idx="218">
                  <c:v>15.11.2005</c:v>
                </c:pt>
                <c:pt idx="219">
                  <c:v>16.11.2005</c:v>
                </c:pt>
                <c:pt idx="220">
                  <c:v>17.11.2005</c:v>
                </c:pt>
                <c:pt idx="221">
                  <c:v>18.11.2005</c:v>
                </c:pt>
                <c:pt idx="222">
                  <c:v>21.11.2005</c:v>
                </c:pt>
                <c:pt idx="223">
                  <c:v>22.11.2005</c:v>
                </c:pt>
                <c:pt idx="224">
                  <c:v>23.11.2005</c:v>
                </c:pt>
                <c:pt idx="225">
                  <c:v>25.11.2005</c:v>
                </c:pt>
                <c:pt idx="226">
                  <c:v>28.11.2005</c:v>
                </c:pt>
                <c:pt idx="227">
                  <c:v>29.11.2005</c:v>
                </c:pt>
                <c:pt idx="228">
                  <c:v>30.11.2005</c:v>
                </c:pt>
                <c:pt idx="229">
                  <c:v>01.12.2005</c:v>
                </c:pt>
                <c:pt idx="230">
                  <c:v>02.12.2005</c:v>
                </c:pt>
                <c:pt idx="231">
                  <c:v>05.12.2005</c:v>
                </c:pt>
                <c:pt idx="232">
                  <c:v>06.12.2005</c:v>
                </c:pt>
                <c:pt idx="233">
                  <c:v>07.12.2005</c:v>
                </c:pt>
                <c:pt idx="234">
                  <c:v>08.12.2005</c:v>
                </c:pt>
                <c:pt idx="235">
                  <c:v>09.12.2005</c:v>
                </c:pt>
                <c:pt idx="236">
                  <c:v>12.12.2005</c:v>
                </c:pt>
                <c:pt idx="237">
                  <c:v>13.12.2005</c:v>
                </c:pt>
                <c:pt idx="238">
                  <c:v>14.12.2005</c:v>
                </c:pt>
                <c:pt idx="239">
                  <c:v>15.12.2005</c:v>
                </c:pt>
                <c:pt idx="240">
                  <c:v>16.12.2005</c:v>
                </c:pt>
                <c:pt idx="241">
                  <c:v>19.12.2005</c:v>
                </c:pt>
                <c:pt idx="242">
                  <c:v>20.12.2005</c:v>
                </c:pt>
                <c:pt idx="243">
                  <c:v>21.12.2005</c:v>
                </c:pt>
                <c:pt idx="244">
                  <c:v>22.12.2005</c:v>
                </c:pt>
                <c:pt idx="245">
                  <c:v>23.12.2005</c:v>
                </c:pt>
                <c:pt idx="246">
                  <c:v>27.12.2005</c:v>
                </c:pt>
                <c:pt idx="247">
                  <c:v>28.12.2005</c:v>
                </c:pt>
                <c:pt idx="248">
                  <c:v>29.12.2005</c:v>
                </c:pt>
                <c:pt idx="249">
                  <c:v>30.12.2005</c:v>
                </c:pt>
                <c:pt idx="250">
                  <c:v>03.01.2006</c:v>
                </c:pt>
                <c:pt idx="251">
                  <c:v>04.01.2006</c:v>
                </c:pt>
                <c:pt idx="252">
                  <c:v>05.01.2006</c:v>
                </c:pt>
                <c:pt idx="253">
                  <c:v>06.01.2006</c:v>
                </c:pt>
                <c:pt idx="254">
                  <c:v>09.01.2006</c:v>
                </c:pt>
                <c:pt idx="255">
                  <c:v>10.01.2006</c:v>
                </c:pt>
                <c:pt idx="256">
                  <c:v>11.01.2006</c:v>
                </c:pt>
                <c:pt idx="257">
                  <c:v>12.01.2006</c:v>
                </c:pt>
                <c:pt idx="258">
                  <c:v>13.01.2006</c:v>
                </c:pt>
                <c:pt idx="259">
                  <c:v>17.01.2006</c:v>
                </c:pt>
                <c:pt idx="260">
                  <c:v>18.01.2006</c:v>
                </c:pt>
                <c:pt idx="261">
                  <c:v>19.01.2006</c:v>
                </c:pt>
                <c:pt idx="262">
                  <c:v>20.01.2006</c:v>
                </c:pt>
                <c:pt idx="263">
                  <c:v>23.01.2006</c:v>
                </c:pt>
                <c:pt idx="264">
                  <c:v>24.01.2006</c:v>
                </c:pt>
                <c:pt idx="265">
                  <c:v>25.01.2006</c:v>
                </c:pt>
                <c:pt idx="266">
                  <c:v>26.01.2006</c:v>
                </c:pt>
                <c:pt idx="267">
                  <c:v>27.01.2006</c:v>
                </c:pt>
                <c:pt idx="268">
                  <c:v>30.01.2006</c:v>
                </c:pt>
                <c:pt idx="269">
                  <c:v>31.01.2006</c:v>
                </c:pt>
                <c:pt idx="270">
                  <c:v>01.02.2006</c:v>
                </c:pt>
                <c:pt idx="271">
                  <c:v>02.02.2006</c:v>
                </c:pt>
                <c:pt idx="272">
                  <c:v>03.02.2006</c:v>
                </c:pt>
                <c:pt idx="273">
                  <c:v>06.02.2006</c:v>
                </c:pt>
                <c:pt idx="274">
                  <c:v>07.02.2006</c:v>
                </c:pt>
                <c:pt idx="275">
                  <c:v>08.02.2006</c:v>
                </c:pt>
                <c:pt idx="276">
                  <c:v>09.02.2006</c:v>
                </c:pt>
                <c:pt idx="277">
                  <c:v>10.02.2006</c:v>
                </c:pt>
                <c:pt idx="278">
                  <c:v>13.02.2006</c:v>
                </c:pt>
                <c:pt idx="279">
                  <c:v>14.02.2006</c:v>
                </c:pt>
                <c:pt idx="280">
                  <c:v>15.02.2006</c:v>
                </c:pt>
                <c:pt idx="281">
                  <c:v>16.02.2006</c:v>
                </c:pt>
                <c:pt idx="282">
                  <c:v>17.02.2006</c:v>
                </c:pt>
                <c:pt idx="283">
                  <c:v>21.02.2006</c:v>
                </c:pt>
                <c:pt idx="284">
                  <c:v>22.02.2006</c:v>
                </c:pt>
                <c:pt idx="285">
                  <c:v>23.02.2006</c:v>
                </c:pt>
                <c:pt idx="286">
                  <c:v>24.02.2006</c:v>
                </c:pt>
                <c:pt idx="287">
                  <c:v>27.02.2006</c:v>
                </c:pt>
                <c:pt idx="288">
                  <c:v>28.02.2006</c:v>
                </c:pt>
                <c:pt idx="289">
                  <c:v>01.03.2006</c:v>
                </c:pt>
                <c:pt idx="290">
                  <c:v>02.03.2006</c:v>
                </c:pt>
                <c:pt idx="291">
                  <c:v>03.03.2006</c:v>
                </c:pt>
                <c:pt idx="292">
                  <c:v>06.03.2006</c:v>
                </c:pt>
                <c:pt idx="293">
                  <c:v>07.03.2006</c:v>
                </c:pt>
                <c:pt idx="294">
                  <c:v>08.03.2006</c:v>
                </c:pt>
                <c:pt idx="295">
                  <c:v>09.03.2006</c:v>
                </c:pt>
                <c:pt idx="296">
                  <c:v>10.03.2006</c:v>
                </c:pt>
                <c:pt idx="297">
                  <c:v>13.03.2006</c:v>
                </c:pt>
                <c:pt idx="298">
                  <c:v>14.03.2006</c:v>
                </c:pt>
                <c:pt idx="299">
                  <c:v>15.03.2006</c:v>
                </c:pt>
                <c:pt idx="300">
                  <c:v>16.03.2006</c:v>
                </c:pt>
                <c:pt idx="301">
                  <c:v>17.03.2006</c:v>
                </c:pt>
                <c:pt idx="302">
                  <c:v>20.03.2006</c:v>
                </c:pt>
                <c:pt idx="303">
                  <c:v>21.03.2006</c:v>
                </c:pt>
                <c:pt idx="304">
                  <c:v>22.03.2006</c:v>
                </c:pt>
                <c:pt idx="305">
                  <c:v>23.03.2006</c:v>
                </c:pt>
                <c:pt idx="306">
                  <c:v>24.03.2006</c:v>
                </c:pt>
                <c:pt idx="307">
                  <c:v>27.03.2006</c:v>
                </c:pt>
                <c:pt idx="308">
                  <c:v>28.03.2006</c:v>
                </c:pt>
                <c:pt idx="309">
                  <c:v>29.03.2006</c:v>
                </c:pt>
                <c:pt idx="310">
                  <c:v>30.03.2006</c:v>
                </c:pt>
                <c:pt idx="311">
                  <c:v>31.03.2006</c:v>
                </c:pt>
                <c:pt idx="312">
                  <c:v>03.04.2006</c:v>
                </c:pt>
                <c:pt idx="313">
                  <c:v>04.04.2006</c:v>
                </c:pt>
                <c:pt idx="314">
                  <c:v>05.04.2006</c:v>
                </c:pt>
                <c:pt idx="315">
                  <c:v>06.04.2006</c:v>
                </c:pt>
                <c:pt idx="316">
                  <c:v>07.04.2006</c:v>
                </c:pt>
                <c:pt idx="317">
                  <c:v>10.04.2006</c:v>
                </c:pt>
                <c:pt idx="318">
                  <c:v>11.04.2006</c:v>
                </c:pt>
                <c:pt idx="319">
                  <c:v>12.04.2006</c:v>
                </c:pt>
                <c:pt idx="320">
                  <c:v>13.04.2006</c:v>
                </c:pt>
                <c:pt idx="321">
                  <c:v>17.04.2006</c:v>
                </c:pt>
                <c:pt idx="322">
                  <c:v>18.04.2006</c:v>
                </c:pt>
                <c:pt idx="323">
                  <c:v>19.04.2006</c:v>
                </c:pt>
                <c:pt idx="324">
                  <c:v>20.04.2006</c:v>
                </c:pt>
                <c:pt idx="325">
                  <c:v>21.04.2006</c:v>
                </c:pt>
                <c:pt idx="326">
                  <c:v>24.04.2006</c:v>
                </c:pt>
                <c:pt idx="327">
                  <c:v>25.04.2006</c:v>
                </c:pt>
                <c:pt idx="328">
                  <c:v>26.04.2006</c:v>
                </c:pt>
                <c:pt idx="329">
                  <c:v>27.04.2006</c:v>
                </c:pt>
                <c:pt idx="330">
                  <c:v>28.04.2006</c:v>
                </c:pt>
                <c:pt idx="331">
                  <c:v>01.05.2006</c:v>
                </c:pt>
                <c:pt idx="332">
                  <c:v>02.05.2006</c:v>
                </c:pt>
                <c:pt idx="333">
                  <c:v>03.05.2006</c:v>
                </c:pt>
                <c:pt idx="334">
                  <c:v>04.05.2006</c:v>
                </c:pt>
                <c:pt idx="335">
                  <c:v>05.05.2006</c:v>
                </c:pt>
                <c:pt idx="336">
                  <c:v>08.05.2006</c:v>
                </c:pt>
                <c:pt idx="337">
                  <c:v>09.05.2006</c:v>
                </c:pt>
                <c:pt idx="338">
                  <c:v>10.05.2006</c:v>
                </c:pt>
                <c:pt idx="339">
                  <c:v>11.05.2006</c:v>
                </c:pt>
                <c:pt idx="340">
                  <c:v>12.05.2006</c:v>
                </c:pt>
                <c:pt idx="341">
                  <c:v>15.05.2006</c:v>
                </c:pt>
                <c:pt idx="342">
                  <c:v>16.05.2006</c:v>
                </c:pt>
                <c:pt idx="343">
                  <c:v>17.05.2006</c:v>
                </c:pt>
                <c:pt idx="344">
                  <c:v>18.05.2006</c:v>
                </c:pt>
                <c:pt idx="345">
                  <c:v>19.05.2006</c:v>
                </c:pt>
                <c:pt idx="346">
                  <c:v>22.05.2006</c:v>
                </c:pt>
                <c:pt idx="347">
                  <c:v>23.05.2006</c:v>
                </c:pt>
                <c:pt idx="348">
                  <c:v>24.05.2006</c:v>
                </c:pt>
                <c:pt idx="349">
                  <c:v>25.05.2006</c:v>
                </c:pt>
                <c:pt idx="350">
                  <c:v>26.05.2006</c:v>
                </c:pt>
                <c:pt idx="351">
                  <c:v>30.05.2006</c:v>
                </c:pt>
                <c:pt idx="352">
                  <c:v>31.05.2006</c:v>
                </c:pt>
                <c:pt idx="353">
                  <c:v>01.06.2006</c:v>
                </c:pt>
                <c:pt idx="354">
                  <c:v>02.06.2006</c:v>
                </c:pt>
                <c:pt idx="355">
                  <c:v>05.06.2006</c:v>
                </c:pt>
                <c:pt idx="356">
                  <c:v>06.06.2006</c:v>
                </c:pt>
                <c:pt idx="357">
                  <c:v>07.06.2006</c:v>
                </c:pt>
                <c:pt idx="358">
                  <c:v>08.06.2006</c:v>
                </c:pt>
                <c:pt idx="359">
                  <c:v>09.06.2006</c:v>
                </c:pt>
                <c:pt idx="360">
                  <c:v>12.06.2006</c:v>
                </c:pt>
                <c:pt idx="361">
                  <c:v>13.06.2006</c:v>
                </c:pt>
                <c:pt idx="362">
                  <c:v>14.06.2006</c:v>
                </c:pt>
                <c:pt idx="363">
                  <c:v>15.06.2006</c:v>
                </c:pt>
                <c:pt idx="364">
                  <c:v>16.06.2006</c:v>
                </c:pt>
                <c:pt idx="365">
                  <c:v>19.06.2006</c:v>
                </c:pt>
                <c:pt idx="366">
                  <c:v>20.06.2006</c:v>
                </c:pt>
                <c:pt idx="367">
                  <c:v>21.06.2006</c:v>
                </c:pt>
                <c:pt idx="368">
                  <c:v>22.06.2006</c:v>
                </c:pt>
                <c:pt idx="369">
                  <c:v>23.06.2006</c:v>
                </c:pt>
                <c:pt idx="370">
                  <c:v>26.06.2006</c:v>
                </c:pt>
                <c:pt idx="371">
                  <c:v>27.06.2006</c:v>
                </c:pt>
                <c:pt idx="372">
                  <c:v>28.06.2006</c:v>
                </c:pt>
                <c:pt idx="373">
                  <c:v>29.06.2006</c:v>
                </c:pt>
                <c:pt idx="374">
                  <c:v>30.06.2006</c:v>
                </c:pt>
                <c:pt idx="375">
                  <c:v>03.07.2006</c:v>
                </c:pt>
                <c:pt idx="376">
                  <c:v>05.07.2006</c:v>
                </c:pt>
                <c:pt idx="377">
                  <c:v>06.07.2006</c:v>
                </c:pt>
                <c:pt idx="378">
                  <c:v>07.07.2006</c:v>
                </c:pt>
                <c:pt idx="379">
                  <c:v>10.07.2006</c:v>
                </c:pt>
                <c:pt idx="380">
                  <c:v>11.07.2006</c:v>
                </c:pt>
                <c:pt idx="381">
                  <c:v>12.07.2006</c:v>
                </c:pt>
                <c:pt idx="382">
                  <c:v>13.07.2006</c:v>
                </c:pt>
                <c:pt idx="383">
                  <c:v>14.07.2006</c:v>
                </c:pt>
                <c:pt idx="384">
                  <c:v>17.07.2006</c:v>
                </c:pt>
                <c:pt idx="385">
                  <c:v>18.07.2006</c:v>
                </c:pt>
                <c:pt idx="386">
                  <c:v>19.07.2006</c:v>
                </c:pt>
                <c:pt idx="387">
                  <c:v>20.07.2006</c:v>
                </c:pt>
                <c:pt idx="388">
                  <c:v>21.07.2006</c:v>
                </c:pt>
                <c:pt idx="389">
                  <c:v>24.07.2006</c:v>
                </c:pt>
                <c:pt idx="390">
                  <c:v>25.07.2006</c:v>
                </c:pt>
                <c:pt idx="391">
                  <c:v>26.07.2006</c:v>
                </c:pt>
                <c:pt idx="392">
                  <c:v>27.07.2006</c:v>
                </c:pt>
                <c:pt idx="393">
                  <c:v>28.07.2006</c:v>
                </c:pt>
                <c:pt idx="394">
                  <c:v>31.07.2006</c:v>
                </c:pt>
                <c:pt idx="395">
                  <c:v>01.08.2006</c:v>
                </c:pt>
                <c:pt idx="396">
                  <c:v>02.08.2006</c:v>
                </c:pt>
                <c:pt idx="397">
                  <c:v>03.08.2006</c:v>
                </c:pt>
                <c:pt idx="398">
                  <c:v>04.08.2006</c:v>
                </c:pt>
                <c:pt idx="399">
                  <c:v>07.08.2006</c:v>
                </c:pt>
                <c:pt idx="400">
                  <c:v>08.08.2006</c:v>
                </c:pt>
                <c:pt idx="401">
                  <c:v>09.08.2006</c:v>
                </c:pt>
                <c:pt idx="402">
                  <c:v>10.08.2006</c:v>
                </c:pt>
                <c:pt idx="403">
                  <c:v>11.08.2006</c:v>
                </c:pt>
                <c:pt idx="404">
                  <c:v>14.08.2006</c:v>
                </c:pt>
                <c:pt idx="405">
                  <c:v>15.08.2006</c:v>
                </c:pt>
                <c:pt idx="406">
                  <c:v>16.08.2006</c:v>
                </c:pt>
                <c:pt idx="407">
                  <c:v>17.08.2006</c:v>
                </c:pt>
                <c:pt idx="408">
                  <c:v>18.08.2006</c:v>
                </c:pt>
                <c:pt idx="409">
                  <c:v>21.08.2006</c:v>
                </c:pt>
                <c:pt idx="410">
                  <c:v>22.08.2006</c:v>
                </c:pt>
                <c:pt idx="411">
                  <c:v>23.08.2006</c:v>
                </c:pt>
                <c:pt idx="412">
                  <c:v>24.08.2006</c:v>
                </c:pt>
                <c:pt idx="413">
                  <c:v>25.08.2006</c:v>
                </c:pt>
                <c:pt idx="414">
                  <c:v>28.08.2006</c:v>
                </c:pt>
                <c:pt idx="415">
                  <c:v>29.08.2006</c:v>
                </c:pt>
                <c:pt idx="416">
                  <c:v>30.08.2006</c:v>
                </c:pt>
                <c:pt idx="417">
                  <c:v>31.08.2006</c:v>
                </c:pt>
                <c:pt idx="418">
                  <c:v>01.09.2006</c:v>
                </c:pt>
                <c:pt idx="419">
                  <c:v>05.09.2006</c:v>
                </c:pt>
                <c:pt idx="420">
                  <c:v>06.09.2006</c:v>
                </c:pt>
                <c:pt idx="421">
                  <c:v>07.09.2006</c:v>
                </c:pt>
                <c:pt idx="422">
                  <c:v>08.09.2006</c:v>
                </c:pt>
                <c:pt idx="423">
                  <c:v>11.09.2006</c:v>
                </c:pt>
                <c:pt idx="424">
                  <c:v>12.09.2006</c:v>
                </c:pt>
                <c:pt idx="425">
                  <c:v>13.09.2006</c:v>
                </c:pt>
                <c:pt idx="426">
                  <c:v>14.09.2006</c:v>
                </c:pt>
                <c:pt idx="427">
                  <c:v>15.09.2006</c:v>
                </c:pt>
                <c:pt idx="428">
                  <c:v>18.09.2006</c:v>
                </c:pt>
                <c:pt idx="429">
                  <c:v>19.09.2006</c:v>
                </c:pt>
                <c:pt idx="430">
                  <c:v>20.09.2006</c:v>
                </c:pt>
                <c:pt idx="431">
                  <c:v>21.09.2006</c:v>
                </c:pt>
                <c:pt idx="432">
                  <c:v>22.09.2006</c:v>
                </c:pt>
                <c:pt idx="433">
                  <c:v>25.09.2006</c:v>
                </c:pt>
                <c:pt idx="434">
                  <c:v>26.09.2006</c:v>
                </c:pt>
                <c:pt idx="435">
                  <c:v>27.09.2006</c:v>
                </c:pt>
                <c:pt idx="436">
                  <c:v>28.09.2006</c:v>
                </c:pt>
                <c:pt idx="437">
                  <c:v>29.09.2006</c:v>
                </c:pt>
                <c:pt idx="438">
                  <c:v>02.10.2006</c:v>
                </c:pt>
                <c:pt idx="439">
                  <c:v>03.10.2006</c:v>
                </c:pt>
                <c:pt idx="440">
                  <c:v>04.10.2006</c:v>
                </c:pt>
                <c:pt idx="441">
                  <c:v>05.10.2006</c:v>
                </c:pt>
                <c:pt idx="442">
                  <c:v>06.10.2006</c:v>
                </c:pt>
                <c:pt idx="443">
                  <c:v>10.10.2006</c:v>
                </c:pt>
                <c:pt idx="444">
                  <c:v>11.10.2006</c:v>
                </c:pt>
                <c:pt idx="445">
                  <c:v>12.10.2006</c:v>
                </c:pt>
                <c:pt idx="446">
                  <c:v>13.10.2006</c:v>
                </c:pt>
                <c:pt idx="447">
                  <c:v>16.10.2006</c:v>
                </c:pt>
                <c:pt idx="448">
                  <c:v>17.10.2006</c:v>
                </c:pt>
                <c:pt idx="449">
                  <c:v>18.10.2006</c:v>
                </c:pt>
                <c:pt idx="450">
                  <c:v>19.10.2006</c:v>
                </c:pt>
                <c:pt idx="451">
                  <c:v>20.10.2006</c:v>
                </c:pt>
                <c:pt idx="452">
                  <c:v>23.10.2006</c:v>
                </c:pt>
                <c:pt idx="453">
                  <c:v>24.10.2006</c:v>
                </c:pt>
                <c:pt idx="454">
                  <c:v>25.10.2006</c:v>
                </c:pt>
                <c:pt idx="455">
                  <c:v>26.10.2006</c:v>
                </c:pt>
                <c:pt idx="456">
                  <c:v>27.10.2006</c:v>
                </c:pt>
                <c:pt idx="457">
                  <c:v>30.10.2006</c:v>
                </c:pt>
                <c:pt idx="458">
                  <c:v>31.10.2006</c:v>
                </c:pt>
                <c:pt idx="459">
                  <c:v>01.11.2006</c:v>
                </c:pt>
                <c:pt idx="460">
                  <c:v>02.11.2006</c:v>
                </c:pt>
                <c:pt idx="461">
                  <c:v>03.11.2006</c:v>
                </c:pt>
                <c:pt idx="462">
                  <c:v>06.11.2006</c:v>
                </c:pt>
                <c:pt idx="463">
                  <c:v>07.11.2006</c:v>
                </c:pt>
                <c:pt idx="464">
                  <c:v>08.11.2006</c:v>
                </c:pt>
                <c:pt idx="465">
                  <c:v>09.11.2006</c:v>
                </c:pt>
                <c:pt idx="466">
                  <c:v>10.11.2006</c:v>
                </c:pt>
                <c:pt idx="467">
                  <c:v>13.11.2006</c:v>
                </c:pt>
                <c:pt idx="468">
                  <c:v>14.11.2006</c:v>
                </c:pt>
                <c:pt idx="469">
                  <c:v>15.11.2006</c:v>
                </c:pt>
                <c:pt idx="470">
                  <c:v>16.11.2006</c:v>
                </c:pt>
                <c:pt idx="471">
                  <c:v>17.11.2006</c:v>
                </c:pt>
                <c:pt idx="472">
                  <c:v>20.11.2006</c:v>
                </c:pt>
                <c:pt idx="473">
                  <c:v>21.11.2006</c:v>
                </c:pt>
                <c:pt idx="474">
                  <c:v>22.11.2006</c:v>
                </c:pt>
                <c:pt idx="475">
                  <c:v>24.11.2006</c:v>
                </c:pt>
                <c:pt idx="476">
                  <c:v>27.11.2006</c:v>
                </c:pt>
                <c:pt idx="477">
                  <c:v>28.11.2006</c:v>
                </c:pt>
                <c:pt idx="478">
                  <c:v>29.11.2006</c:v>
                </c:pt>
                <c:pt idx="479">
                  <c:v>30.11.2006</c:v>
                </c:pt>
                <c:pt idx="480">
                  <c:v>01.12.2006</c:v>
                </c:pt>
                <c:pt idx="481">
                  <c:v>04.12.2006</c:v>
                </c:pt>
                <c:pt idx="482">
                  <c:v>05.12.2006</c:v>
                </c:pt>
                <c:pt idx="483">
                  <c:v>06.12.2006</c:v>
                </c:pt>
                <c:pt idx="484">
                  <c:v>07.12.2006</c:v>
                </c:pt>
                <c:pt idx="485">
                  <c:v>08.12.2006</c:v>
                </c:pt>
                <c:pt idx="486">
                  <c:v>11.12.2006</c:v>
                </c:pt>
                <c:pt idx="487">
                  <c:v>12.12.2006</c:v>
                </c:pt>
                <c:pt idx="488">
                  <c:v>13.12.2006</c:v>
                </c:pt>
                <c:pt idx="489">
                  <c:v>14.12.2006</c:v>
                </c:pt>
                <c:pt idx="490">
                  <c:v>15.12.2006</c:v>
                </c:pt>
                <c:pt idx="491">
                  <c:v>18.12.2006</c:v>
                </c:pt>
                <c:pt idx="492">
                  <c:v>19.12.2006</c:v>
                </c:pt>
                <c:pt idx="493">
                  <c:v>20.12.2006</c:v>
                </c:pt>
                <c:pt idx="494">
                  <c:v>21.12.2006</c:v>
                </c:pt>
                <c:pt idx="495">
                  <c:v>22.12.2006</c:v>
                </c:pt>
                <c:pt idx="496">
                  <c:v>26.12.2006</c:v>
                </c:pt>
                <c:pt idx="497">
                  <c:v>27.12.2006</c:v>
                </c:pt>
                <c:pt idx="498">
                  <c:v>28.12.2006</c:v>
                </c:pt>
                <c:pt idx="499">
                  <c:v>29.12.2006</c:v>
                </c:pt>
                <c:pt idx="500">
                  <c:v>03.01.2007</c:v>
                </c:pt>
                <c:pt idx="501">
                  <c:v>02.01.2007</c:v>
                </c:pt>
                <c:pt idx="502">
                  <c:v>04.01.2007</c:v>
                </c:pt>
                <c:pt idx="503">
                  <c:v>05.01.2007</c:v>
                </c:pt>
                <c:pt idx="504">
                  <c:v>08.01.2007</c:v>
                </c:pt>
                <c:pt idx="505">
                  <c:v>09.01.2007</c:v>
                </c:pt>
                <c:pt idx="506">
                  <c:v>10.01.2007</c:v>
                </c:pt>
                <c:pt idx="507">
                  <c:v>11.01.2007</c:v>
                </c:pt>
                <c:pt idx="508">
                  <c:v>12.01.2007</c:v>
                </c:pt>
                <c:pt idx="509">
                  <c:v>16.01.2007</c:v>
                </c:pt>
                <c:pt idx="510">
                  <c:v>17.01.2007</c:v>
                </c:pt>
                <c:pt idx="511">
                  <c:v>18.01.2007</c:v>
                </c:pt>
                <c:pt idx="512">
                  <c:v>19.01.2007</c:v>
                </c:pt>
                <c:pt idx="513">
                  <c:v>22.01.2007</c:v>
                </c:pt>
                <c:pt idx="514">
                  <c:v>23.01.2007</c:v>
                </c:pt>
                <c:pt idx="515">
                  <c:v>24.01.2007</c:v>
                </c:pt>
                <c:pt idx="516">
                  <c:v>25.01.2007</c:v>
                </c:pt>
                <c:pt idx="517">
                  <c:v>26.01.2007</c:v>
                </c:pt>
                <c:pt idx="518">
                  <c:v>29.01.2007</c:v>
                </c:pt>
                <c:pt idx="519">
                  <c:v>30.01.2007</c:v>
                </c:pt>
                <c:pt idx="520">
                  <c:v>31.01.2007</c:v>
                </c:pt>
                <c:pt idx="521">
                  <c:v>01.02.2007</c:v>
                </c:pt>
                <c:pt idx="522">
                  <c:v>02.02.2007</c:v>
                </c:pt>
                <c:pt idx="523">
                  <c:v>05.02.2007</c:v>
                </c:pt>
                <c:pt idx="524">
                  <c:v>06.02.2007</c:v>
                </c:pt>
                <c:pt idx="525">
                  <c:v>07.02.2007</c:v>
                </c:pt>
                <c:pt idx="526">
                  <c:v>08.02.2007</c:v>
                </c:pt>
                <c:pt idx="527">
                  <c:v>09.02.2007</c:v>
                </c:pt>
                <c:pt idx="528">
                  <c:v>12.02.2007</c:v>
                </c:pt>
                <c:pt idx="529">
                  <c:v>13.02.2007</c:v>
                </c:pt>
                <c:pt idx="530">
                  <c:v>14.02.2007</c:v>
                </c:pt>
                <c:pt idx="531">
                  <c:v>15.02.2007</c:v>
                </c:pt>
                <c:pt idx="532">
                  <c:v>16.02.2007</c:v>
                </c:pt>
                <c:pt idx="533">
                  <c:v>20.02.2007</c:v>
                </c:pt>
                <c:pt idx="534">
                  <c:v>21.02.2007</c:v>
                </c:pt>
                <c:pt idx="535">
                  <c:v>22.02.2007</c:v>
                </c:pt>
                <c:pt idx="536">
                  <c:v>23.02.2007</c:v>
                </c:pt>
                <c:pt idx="537">
                  <c:v>26.02.2007</c:v>
                </c:pt>
                <c:pt idx="538">
                  <c:v>27.02.2007</c:v>
                </c:pt>
                <c:pt idx="539">
                  <c:v>28.02.2007</c:v>
                </c:pt>
                <c:pt idx="540">
                  <c:v>01.03.2007</c:v>
                </c:pt>
                <c:pt idx="541">
                  <c:v>02.03.2007</c:v>
                </c:pt>
                <c:pt idx="542">
                  <c:v>05.03.2007</c:v>
                </c:pt>
                <c:pt idx="543">
                  <c:v>06.03.2007</c:v>
                </c:pt>
                <c:pt idx="544">
                  <c:v>07.03.2007</c:v>
                </c:pt>
                <c:pt idx="545">
                  <c:v>08.03.2007</c:v>
                </c:pt>
                <c:pt idx="546">
                  <c:v>09.03.2007</c:v>
                </c:pt>
                <c:pt idx="547">
                  <c:v>12.03.2007</c:v>
                </c:pt>
                <c:pt idx="548">
                  <c:v>13.03.2007</c:v>
                </c:pt>
                <c:pt idx="549">
                  <c:v>14.03.2007</c:v>
                </c:pt>
                <c:pt idx="550">
                  <c:v>15.03.2007</c:v>
                </c:pt>
                <c:pt idx="551">
                  <c:v>16.03.2007</c:v>
                </c:pt>
                <c:pt idx="552">
                  <c:v>19.03.2007</c:v>
                </c:pt>
                <c:pt idx="553">
                  <c:v>20.03.2007</c:v>
                </c:pt>
                <c:pt idx="554">
                  <c:v>21.03.2007</c:v>
                </c:pt>
                <c:pt idx="555">
                  <c:v>22.03.2007</c:v>
                </c:pt>
                <c:pt idx="556">
                  <c:v>23.03.2007</c:v>
                </c:pt>
                <c:pt idx="557">
                  <c:v>26.03.2007</c:v>
                </c:pt>
                <c:pt idx="558">
                  <c:v>27.03.2007</c:v>
                </c:pt>
                <c:pt idx="559">
                  <c:v>28.03.2007</c:v>
                </c:pt>
                <c:pt idx="560">
                  <c:v>29.03.2007</c:v>
                </c:pt>
                <c:pt idx="561">
                  <c:v>30.03.2007</c:v>
                </c:pt>
                <c:pt idx="562">
                  <c:v>02.04.2007</c:v>
                </c:pt>
                <c:pt idx="563">
                  <c:v>03.04.2007</c:v>
                </c:pt>
                <c:pt idx="564">
                  <c:v>04.04.2007</c:v>
                </c:pt>
                <c:pt idx="565">
                  <c:v>05.04.2007</c:v>
                </c:pt>
                <c:pt idx="566">
                  <c:v>09.04.2007</c:v>
                </c:pt>
                <c:pt idx="567">
                  <c:v>10.04.2007</c:v>
                </c:pt>
                <c:pt idx="568">
                  <c:v>11.04.2007</c:v>
                </c:pt>
                <c:pt idx="569">
                  <c:v>12.04.2007</c:v>
                </c:pt>
                <c:pt idx="570">
                  <c:v>13.04.2007</c:v>
                </c:pt>
                <c:pt idx="571">
                  <c:v>16.04.2007</c:v>
                </c:pt>
                <c:pt idx="572">
                  <c:v>17.04.2007</c:v>
                </c:pt>
                <c:pt idx="573">
                  <c:v>18.04.2007</c:v>
                </c:pt>
                <c:pt idx="574">
                  <c:v>19.04.2007</c:v>
                </c:pt>
                <c:pt idx="575">
                  <c:v>20.04.2007</c:v>
                </c:pt>
                <c:pt idx="576">
                  <c:v>23.04.2007</c:v>
                </c:pt>
                <c:pt idx="577">
                  <c:v>24.04.2007</c:v>
                </c:pt>
                <c:pt idx="578">
                  <c:v>25.04.2007</c:v>
                </c:pt>
                <c:pt idx="579">
                  <c:v>26.04.2007</c:v>
                </c:pt>
                <c:pt idx="580">
                  <c:v>27.04.2007</c:v>
                </c:pt>
                <c:pt idx="581">
                  <c:v>30.04.2007</c:v>
                </c:pt>
                <c:pt idx="582">
                  <c:v>01.05.2007</c:v>
                </c:pt>
                <c:pt idx="583">
                  <c:v>02.05.2007</c:v>
                </c:pt>
                <c:pt idx="584">
                  <c:v>03.05.2007</c:v>
                </c:pt>
                <c:pt idx="585">
                  <c:v>04.05.2007</c:v>
                </c:pt>
                <c:pt idx="586">
                  <c:v>07.05.2007</c:v>
                </c:pt>
                <c:pt idx="587">
                  <c:v>08.05.2007</c:v>
                </c:pt>
                <c:pt idx="588">
                  <c:v>09.05.2007</c:v>
                </c:pt>
                <c:pt idx="589">
                  <c:v>10.05.2007</c:v>
                </c:pt>
                <c:pt idx="590">
                  <c:v>11.05.2007</c:v>
                </c:pt>
                <c:pt idx="591">
                  <c:v>14.05.2007</c:v>
                </c:pt>
                <c:pt idx="592">
                  <c:v>15.05.2007</c:v>
                </c:pt>
                <c:pt idx="593">
                  <c:v>16.05.2007</c:v>
                </c:pt>
                <c:pt idx="594">
                  <c:v>17.05.2007</c:v>
                </c:pt>
                <c:pt idx="595">
                  <c:v>18.05.2007</c:v>
                </c:pt>
                <c:pt idx="596">
                  <c:v>21.05.2007</c:v>
                </c:pt>
                <c:pt idx="597">
                  <c:v>22.05.2007</c:v>
                </c:pt>
                <c:pt idx="598">
                  <c:v>23.05.2007</c:v>
                </c:pt>
                <c:pt idx="599">
                  <c:v>24.05.2007</c:v>
                </c:pt>
                <c:pt idx="600">
                  <c:v>25.05.2007</c:v>
                </c:pt>
                <c:pt idx="601">
                  <c:v>29.05.2007</c:v>
                </c:pt>
                <c:pt idx="602">
                  <c:v>30.05.2007</c:v>
                </c:pt>
                <c:pt idx="603">
                  <c:v>31.05.2007</c:v>
                </c:pt>
                <c:pt idx="604">
                  <c:v>01.06.2007</c:v>
                </c:pt>
                <c:pt idx="605">
                  <c:v>04.06.2007</c:v>
                </c:pt>
                <c:pt idx="606">
                  <c:v>05.06.2007</c:v>
                </c:pt>
                <c:pt idx="607">
                  <c:v>06.06.2007</c:v>
                </c:pt>
                <c:pt idx="608">
                  <c:v>07.06.2007</c:v>
                </c:pt>
                <c:pt idx="609">
                  <c:v>08.06.2007</c:v>
                </c:pt>
                <c:pt idx="610">
                  <c:v>11.06.2007</c:v>
                </c:pt>
                <c:pt idx="611">
                  <c:v>12.06.2007</c:v>
                </c:pt>
                <c:pt idx="612">
                  <c:v>13.06.2007</c:v>
                </c:pt>
                <c:pt idx="613">
                  <c:v>14.06.2007</c:v>
                </c:pt>
                <c:pt idx="614">
                  <c:v>15.06.2007</c:v>
                </c:pt>
                <c:pt idx="615">
                  <c:v>18.06.2007</c:v>
                </c:pt>
                <c:pt idx="616">
                  <c:v>19.06.2007</c:v>
                </c:pt>
                <c:pt idx="617">
                  <c:v>20.06.2007</c:v>
                </c:pt>
                <c:pt idx="618">
                  <c:v>21.06.2007</c:v>
                </c:pt>
                <c:pt idx="619">
                  <c:v>22.06.2007</c:v>
                </c:pt>
                <c:pt idx="620">
                  <c:v>25.06.2007</c:v>
                </c:pt>
                <c:pt idx="621">
                  <c:v>26.06.2007</c:v>
                </c:pt>
                <c:pt idx="622">
                  <c:v>27.06.2007</c:v>
                </c:pt>
                <c:pt idx="623">
                  <c:v>28.06.2007</c:v>
                </c:pt>
                <c:pt idx="624">
                  <c:v>29.06.2007</c:v>
                </c:pt>
                <c:pt idx="625">
                  <c:v>02.07.2007</c:v>
                </c:pt>
                <c:pt idx="626">
                  <c:v>03.07.2007</c:v>
                </c:pt>
                <c:pt idx="627">
                  <c:v>05.07.2007</c:v>
                </c:pt>
                <c:pt idx="628">
                  <c:v>06.07.2007</c:v>
                </c:pt>
                <c:pt idx="629">
                  <c:v>09.07.2007</c:v>
                </c:pt>
                <c:pt idx="630">
                  <c:v>10.07.2007</c:v>
                </c:pt>
                <c:pt idx="631">
                  <c:v>11.07.2007</c:v>
                </c:pt>
                <c:pt idx="632">
                  <c:v>12.07.2007</c:v>
                </c:pt>
                <c:pt idx="633">
                  <c:v>13.07.2007</c:v>
                </c:pt>
                <c:pt idx="634">
                  <c:v>16.07.2007</c:v>
                </c:pt>
                <c:pt idx="635">
                  <c:v>17.07.2007</c:v>
                </c:pt>
                <c:pt idx="636">
                  <c:v>18.07.2007</c:v>
                </c:pt>
                <c:pt idx="637">
                  <c:v>19.07.2007</c:v>
                </c:pt>
                <c:pt idx="638">
                  <c:v>20.07.2007</c:v>
                </c:pt>
                <c:pt idx="639">
                  <c:v>23.07.2007</c:v>
                </c:pt>
                <c:pt idx="640">
                  <c:v>24.07.2007</c:v>
                </c:pt>
                <c:pt idx="641">
                  <c:v>25.07.2007</c:v>
                </c:pt>
                <c:pt idx="642">
                  <c:v>26.07.2007</c:v>
                </c:pt>
                <c:pt idx="643">
                  <c:v>27.07.2007</c:v>
                </c:pt>
                <c:pt idx="644">
                  <c:v>30.07.2007</c:v>
                </c:pt>
                <c:pt idx="645">
                  <c:v>31.07.2007</c:v>
                </c:pt>
                <c:pt idx="646">
                  <c:v>01.08.2007</c:v>
                </c:pt>
                <c:pt idx="647">
                  <c:v>02.08.2007</c:v>
                </c:pt>
                <c:pt idx="648">
                  <c:v>03.08.2007</c:v>
                </c:pt>
                <c:pt idx="649">
                  <c:v>06.08.2007</c:v>
                </c:pt>
                <c:pt idx="650">
                  <c:v>07.08.2007</c:v>
                </c:pt>
                <c:pt idx="651">
                  <c:v>08.08.2007</c:v>
                </c:pt>
                <c:pt idx="652">
                  <c:v>09.08.2007</c:v>
                </c:pt>
                <c:pt idx="653">
                  <c:v>10.08.2007</c:v>
                </c:pt>
                <c:pt idx="654">
                  <c:v>13.08.2007</c:v>
                </c:pt>
                <c:pt idx="655">
                  <c:v>14.08.2007</c:v>
                </c:pt>
                <c:pt idx="656">
                  <c:v>15.08.2007</c:v>
                </c:pt>
                <c:pt idx="657">
                  <c:v>16.08.2007</c:v>
                </c:pt>
                <c:pt idx="658">
                  <c:v>17.08.2007</c:v>
                </c:pt>
                <c:pt idx="659">
                  <c:v>20.08.2007</c:v>
                </c:pt>
                <c:pt idx="660">
                  <c:v>21.08.2007</c:v>
                </c:pt>
                <c:pt idx="661">
                  <c:v>22.08.2007</c:v>
                </c:pt>
                <c:pt idx="662">
                  <c:v>23.08.2007</c:v>
                </c:pt>
                <c:pt idx="663">
                  <c:v>24.08.2007</c:v>
                </c:pt>
                <c:pt idx="664">
                  <c:v>27.08.2007</c:v>
                </c:pt>
                <c:pt idx="665">
                  <c:v>28.08.2007</c:v>
                </c:pt>
                <c:pt idx="666">
                  <c:v>29.08.2007</c:v>
                </c:pt>
                <c:pt idx="667">
                  <c:v>30.08.2007</c:v>
                </c:pt>
                <c:pt idx="668">
                  <c:v>31.08.2007</c:v>
                </c:pt>
                <c:pt idx="669">
                  <c:v>04.09.2007</c:v>
                </c:pt>
                <c:pt idx="670">
                  <c:v>05.09.2007</c:v>
                </c:pt>
                <c:pt idx="671">
                  <c:v>06.09.2007</c:v>
                </c:pt>
                <c:pt idx="672">
                  <c:v>07.09.2007</c:v>
                </c:pt>
                <c:pt idx="673">
                  <c:v>10.09.2007</c:v>
                </c:pt>
                <c:pt idx="674">
                  <c:v>11.09.2007</c:v>
                </c:pt>
                <c:pt idx="675">
                  <c:v>12.09.2007</c:v>
                </c:pt>
                <c:pt idx="676">
                  <c:v>13.09.2007</c:v>
                </c:pt>
                <c:pt idx="677">
                  <c:v>14.09.2007</c:v>
                </c:pt>
                <c:pt idx="678">
                  <c:v>17.09.2007</c:v>
                </c:pt>
                <c:pt idx="679">
                  <c:v>18.09.2007</c:v>
                </c:pt>
                <c:pt idx="680">
                  <c:v>19.09.2007</c:v>
                </c:pt>
                <c:pt idx="681">
                  <c:v>20.09.2007</c:v>
                </c:pt>
                <c:pt idx="682">
                  <c:v>21.09.2007</c:v>
                </c:pt>
                <c:pt idx="683">
                  <c:v>24.09.2007</c:v>
                </c:pt>
                <c:pt idx="684">
                  <c:v>25.09.2007</c:v>
                </c:pt>
                <c:pt idx="685">
                  <c:v>26.09.2007</c:v>
                </c:pt>
                <c:pt idx="686">
                  <c:v>27.09.2007</c:v>
                </c:pt>
                <c:pt idx="687">
                  <c:v>28.09.2007</c:v>
                </c:pt>
              </c:strCache>
            </c:strRef>
          </c:cat>
          <c:val>
            <c:numRef>
              <c:f>'График 1.2.6'!$C$5:$C$692</c:f>
              <c:numCache>
                <c:formatCode>General</c:formatCode>
                <c:ptCount val="688"/>
                <c:pt idx="0">
                  <c:v>358</c:v>
                </c:pt>
                <c:pt idx="1">
                  <c:v>359</c:v>
                </c:pt>
                <c:pt idx="2">
                  <c:v>370</c:v>
                </c:pt>
                <c:pt idx="3">
                  <c:v>374</c:v>
                </c:pt>
                <c:pt idx="4">
                  <c:v>370</c:v>
                </c:pt>
                <c:pt idx="5">
                  <c:v>376</c:v>
                </c:pt>
                <c:pt idx="6">
                  <c:v>377</c:v>
                </c:pt>
                <c:pt idx="7">
                  <c:v>369</c:v>
                </c:pt>
                <c:pt idx="8">
                  <c:v>371</c:v>
                </c:pt>
                <c:pt idx="9">
                  <c:v>375</c:v>
                </c:pt>
                <c:pt idx="10">
                  <c:v>383</c:v>
                </c:pt>
                <c:pt idx="11">
                  <c:v>382</c:v>
                </c:pt>
                <c:pt idx="12">
                  <c:v>381</c:v>
                </c:pt>
                <c:pt idx="13">
                  <c:v>378</c:v>
                </c:pt>
                <c:pt idx="14">
                  <c:v>375</c:v>
                </c:pt>
                <c:pt idx="15">
                  <c:v>368</c:v>
                </c:pt>
                <c:pt idx="16">
                  <c:v>365</c:v>
                </c:pt>
                <c:pt idx="17">
                  <c:v>365</c:v>
                </c:pt>
                <c:pt idx="18">
                  <c:v>369</c:v>
                </c:pt>
                <c:pt idx="19">
                  <c:v>366</c:v>
                </c:pt>
                <c:pt idx="20">
                  <c:v>368</c:v>
                </c:pt>
                <c:pt idx="21">
                  <c:v>368</c:v>
                </c:pt>
                <c:pt idx="22">
                  <c:v>365</c:v>
                </c:pt>
                <c:pt idx="23">
                  <c:v>360</c:v>
                </c:pt>
                <c:pt idx="24">
                  <c:v>357</c:v>
                </c:pt>
                <c:pt idx="25">
                  <c:v>358</c:v>
                </c:pt>
                <c:pt idx="26">
                  <c:v>362</c:v>
                </c:pt>
                <c:pt idx="27">
                  <c:v>358</c:v>
                </c:pt>
                <c:pt idx="28">
                  <c:v>355</c:v>
                </c:pt>
                <c:pt idx="29">
                  <c:v>356</c:v>
                </c:pt>
                <c:pt idx="30">
                  <c:v>356</c:v>
                </c:pt>
                <c:pt idx="31">
                  <c:v>354</c:v>
                </c:pt>
                <c:pt idx="32">
                  <c:v>348</c:v>
                </c:pt>
                <c:pt idx="33">
                  <c:v>348</c:v>
                </c:pt>
                <c:pt idx="34">
                  <c:v>352</c:v>
                </c:pt>
                <c:pt idx="36">
                  <c:v>346</c:v>
                </c:pt>
                <c:pt idx="37">
                  <c:v>346</c:v>
                </c:pt>
                <c:pt idx="38">
                  <c:v>343</c:v>
                </c:pt>
                <c:pt idx="39">
                  <c:v>344</c:v>
                </c:pt>
                <c:pt idx="40">
                  <c:v>342</c:v>
                </c:pt>
                <c:pt idx="41">
                  <c:v>340</c:v>
                </c:pt>
                <c:pt idx="42">
                  <c:v>338</c:v>
                </c:pt>
                <c:pt idx="43">
                  <c:v>333</c:v>
                </c:pt>
                <c:pt idx="44">
                  <c:v>330</c:v>
                </c:pt>
                <c:pt idx="45">
                  <c:v>333</c:v>
                </c:pt>
                <c:pt idx="46">
                  <c:v>340</c:v>
                </c:pt>
                <c:pt idx="47">
                  <c:v>340</c:v>
                </c:pt>
                <c:pt idx="48">
                  <c:v>352</c:v>
                </c:pt>
                <c:pt idx="49">
                  <c:v>359</c:v>
                </c:pt>
                <c:pt idx="50">
                  <c:v>366</c:v>
                </c:pt>
                <c:pt idx="51">
                  <c:v>364</c:v>
                </c:pt>
                <c:pt idx="52">
                  <c:v>364</c:v>
                </c:pt>
                <c:pt idx="53">
                  <c:v>371</c:v>
                </c:pt>
                <c:pt idx="54">
                  <c:v>373</c:v>
                </c:pt>
                <c:pt idx="55">
                  <c:v>387</c:v>
                </c:pt>
                <c:pt idx="56">
                  <c:v>394</c:v>
                </c:pt>
                <c:pt idx="57">
                  <c:v>395</c:v>
                </c:pt>
                <c:pt idx="58">
                  <c:v>393</c:v>
                </c:pt>
                <c:pt idx="59">
                  <c:v>387</c:v>
                </c:pt>
                <c:pt idx="60">
                  <c:v>384</c:v>
                </c:pt>
                <c:pt idx="61">
                  <c:v>386</c:v>
                </c:pt>
                <c:pt idx="62">
                  <c:v>395</c:v>
                </c:pt>
                <c:pt idx="63">
                  <c:v>390</c:v>
                </c:pt>
                <c:pt idx="64">
                  <c:v>380</c:v>
                </c:pt>
                <c:pt idx="65">
                  <c:v>378</c:v>
                </c:pt>
                <c:pt idx="66">
                  <c:v>376</c:v>
                </c:pt>
                <c:pt idx="67">
                  <c:v>379</c:v>
                </c:pt>
                <c:pt idx="68">
                  <c:v>378</c:v>
                </c:pt>
                <c:pt idx="69">
                  <c:v>374</c:v>
                </c:pt>
                <c:pt idx="70">
                  <c:v>389</c:v>
                </c:pt>
                <c:pt idx="71">
                  <c:v>408</c:v>
                </c:pt>
                <c:pt idx="72">
                  <c:v>407</c:v>
                </c:pt>
                <c:pt idx="73">
                  <c:v>398</c:v>
                </c:pt>
                <c:pt idx="74">
                  <c:v>399</c:v>
                </c:pt>
                <c:pt idx="75">
                  <c:v>383</c:v>
                </c:pt>
                <c:pt idx="76">
                  <c:v>389</c:v>
                </c:pt>
                <c:pt idx="77">
                  <c:v>389</c:v>
                </c:pt>
                <c:pt idx="78">
                  <c:v>388</c:v>
                </c:pt>
                <c:pt idx="79">
                  <c:v>389</c:v>
                </c:pt>
                <c:pt idx="80">
                  <c:v>400</c:v>
                </c:pt>
                <c:pt idx="81">
                  <c:v>395</c:v>
                </c:pt>
                <c:pt idx="82">
                  <c:v>395</c:v>
                </c:pt>
                <c:pt idx="83">
                  <c:v>387</c:v>
                </c:pt>
                <c:pt idx="84">
                  <c:v>379</c:v>
                </c:pt>
                <c:pt idx="85">
                  <c:v>380</c:v>
                </c:pt>
                <c:pt idx="86">
                  <c:v>373</c:v>
                </c:pt>
                <c:pt idx="87">
                  <c:v>371</c:v>
                </c:pt>
                <c:pt idx="88">
                  <c:v>383</c:v>
                </c:pt>
                <c:pt idx="89">
                  <c:v>386</c:v>
                </c:pt>
                <c:pt idx="90">
                  <c:v>387</c:v>
                </c:pt>
                <c:pt idx="91">
                  <c:v>392</c:v>
                </c:pt>
                <c:pt idx="92">
                  <c:v>393</c:v>
                </c:pt>
                <c:pt idx="93">
                  <c:v>399</c:v>
                </c:pt>
                <c:pt idx="94">
                  <c:v>393</c:v>
                </c:pt>
                <c:pt idx="95">
                  <c:v>387</c:v>
                </c:pt>
                <c:pt idx="96">
                  <c:v>383</c:v>
                </c:pt>
                <c:pt idx="97">
                  <c:v>384</c:v>
                </c:pt>
                <c:pt idx="98">
                  <c:v>387</c:v>
                </c:pt>
                <c:pt idx="99">
                  <c:v>376</c:v>
                </c:pt>
                <c:pt idx="100">
                  <c:v>374</c:v>
                </c:pt>
                <c:pt idx="101">
                  <c:v>372</c:v>
                </c:pt>
                <c:pt idx="102">
                  <c:v>372</c:v>
                </c:pt>
                <c:pt idx="103">
                  <c:v>376</c:v>
                </c:pt>
                <c:pt idx="104">
                  <c:v>369</c:v>
                </c:pt>
                <c:pt idx="105">
                  <c:v>366</c:v>
                </c:pt>
                <c:pt idx="106">
                  <c:v>375</c:v>
                </c:pt>
                <c:pt idx="107">
                  <c:v>381</c:v>
                </c:pt>
                <c:pt idx="108">
                  <c:v>380</c:v>
                </c:pt>
                <c:pt idx="109">
                  <c:v>382</c:v>
                </c:pt>
                <c:pt idx="110">
                  <c:v>371</c:v>
                </c:pt>
                <c:pt idx="111">
                  <c:v>320</c:v>
                </c:pt>
                <c:pt idx="112">
                  <c:v>317</c:v>
                </c:pt>
                <c:pt idx="113">
                  <c:v>316</c:v>
                </c:pt>
                <c:pt idx="114">
                  <c:v>316</c:v>
                </c:pt>
                <c:pt idx="115">
                  <c:v>312</c:v>
                </c:pt>
                <c:pt idx="116">
                  <c:v>310</c:v>
                </c:pt>
                <c:pt idx="117">
                  <c:v>313</c:v>
                </c:pt>
                <c:pt idx="118">
                  <c:v>317</c:v>
                </c:pt>
                <c:pt idx="119">
                  <c:v>319</c:v>
                </c:pt>
                <c:pt idx="120">
                  <c:v>322</c:v>
                </c:pt>
                <c:pt idx="121">
                  <c:v>323</c:v>
                </c:pt>
                <c:pt idx="122">
                  <c:v>317</c:v>
                </c:pt>
                <c:pt idx="123">
                  <c:v>314</c:v>
                </c:pt>
                <c:pt idx="124">
                  <c:v>307</c:v>
                </c:pt>
                <c:pt idx="125">
                  <c:v>301</c:v>
                </c:pt>
                <c:pt idx="126">
                  <c:v>300</c:v>
                </c:pt>
                <c:pt idx="127">
                  <c:v>304</c:v>
                </c:pt>
                <c:pt idx="128">
                  <c:v>306</c:v>
                </c:pt>
                <c:pt idx="129">
                  <c:v>298</c:v>
                </c:pt>
                <c:pt idx="130">
                  <c:v>300</c:v>
                </c:pt>
                <c:pt idx="131">
                  <c:v>291</c:v>
                </c:pt>
                <c:pt idx="132">
                  <c:v>291</c:v>
                </c:pt>
                <c:pt idx="133">
                  <c:v>289</c:v>
                </c:pt>
                <c:pt idx="134">
                  <c:v>290</c:v>
                </c:pt>
                <c:pt idx="135">
                  <c:v>288</c:v>
                </c:pt>
                <c:pt idx="136">
                  <c:v>293</c:v>
                </c:pt>
                <c:pt idx="137">
                  <c:v>294</c:v>
                </c:pt>
                <c:pt idx="138">
                  <c:v>288</c:v>
                </c:pt>
                <c:pt idx="139">
                  <c:v>294</c:v>
                </c:pt>
                <c:pt idx="140">
                  <c:v>295</c:v>
                </c:pt>
                <c:pt idx="141">
                  <c:v>297</c:v>
                </c:pt>
                <c:pt idx="142">
                  <c:v>292</c:v>
                </c:pt>
                <c:pt idx="143">
                  <c:v>291</c:v>
                </c:pt>
                <c:pt idx="144">
                  <c:v>290</c:v>
                </c:pt>
                <c:pt idx="145">
                  <c:v>288</c:v>
                </c:pt>
                <c:pt idx="146">
                  <c:v>284</c:v>
                </c:pt>
                <c:pt idx="147">
                  <c:v>283</c:v>
                </c:pt>
                <c:pt idx="148">
                  <c:v>281</c:v>
                </c:pt>
                <c:pt idx="149">
                  <c:v>276</c:v>
                </c:pt>
                <c:pt idx="150">
                  <c:v>279</c:v>
                </c:pt>
                <c:pt idx="151">
                  <c:v>280</c:v>
                </c:pt>
                <c:pt idx="152">
                  <c:v>274</c:v>
                </c:pt>
                <c:pt idx="153">
                  <c:v>284</c:v>
                </c:pt>
                <c:pt idx="154">
                  <c:v>290</c:v>
                </c:pt>
                <c:pt idx="155">
                  <c:v>284</c:v>
                </c:pt>
                <c:pt idx="156">
                  <c:v>287</c:v>
                </c:pt>
                <c:pt idx="157">
                  <c:v>285</c:v>
                </c:pt>
                <c:pt idx="158">
                  <c:v>290</c:v>
                </c:pt>
                <c:pt idx="159">
                  <c:v>295</c:v>
                </c:pt>
                <c:pt idx="160">
                  <c:v>292</c:v>
                </c:pt>
                <c:pt idx="161">
                  <c:v>293</c:v>
                </c:pt>
                <c:pt idx="162">
                  <c:v>297</c:v>
                </c:pt>
                <c:pt idx="163">
                  <c:v>296</c:v>
                </c:pt>
                <c:pt idx="164">
                  <c:v>292</c:v>
                </c:pt>
                <c:pt idx="165">
                  <c:v>292</c:v>
                </c:pt>
                <c:pt idx="166">
                  <c:v>297</c:v>
                </c:pt>
                <c:pt idx="167">
                  <c:v>296</c:v>
                </c:pt>
                <c:pt idx="168">
                  <c:v>291</c:v>
                </c:pt>
                <c:pt idx="169">
                  <c:v>287</c:v>
                </c:pt>
                <c:pt idx="170">
                  <c:v>284</c:v>
                </c:pt>
                <c:pt idx="171">
                  <c:v>281</c:v>
                </c:pt>
                <c:pt idx="172">
                  <c:v>275</c:v>
                </c:pt>
                <c:pt idx="173">
                  <c:v>274</c:v>
                </c:pt>
                <c:pt idx="174">
                  <c:v>272</c:v>
                </c:pt>
                <c:pt idx="175">
                  <c:v>275</c:v>
                </c:pt>
                <c:pt idx="176">
                  <c:v>270</c:v>
                </c:pt>
                <c:pt idx="177">
                  <c:v>264</c:v>
                </c:pt>
                <c:pt idx="178">
                  <c:v>260</c:v>
                </c:pt>
                <c:pt idx="179">
                  <c:v>259</c:v>
                </c:pt>
                <c:pt idx="180">
                  <c:v>261</c:v>
                </c:pt>
                <c:pt idx="181">
                  <c:v>259</c:v>
                </c:pt>
                <c:pt idx="182">
                  <c:v>261</c:v>
                </c:pt>
                <c:pt idx="183">
                  <c:v>258</c:v>
                </c:pt>
                <c:pt idx="184">
                  <c:v>253</c:v>
                </c:pt>
                <c:pt idx="185">
                  <c:v>254</c:v>
                </c:pt>
                <c:pt idx="186">
                  <c:v>254</c:v>
                </c:pt>
                <c:pt idx="187">
                  <c:v>247</c:v>
                </c:pt>
                <c:pt idx="188">
                  <c:v>244</c:v>
                </c:pt>
                <c:pt idx="189">
                  <c:v>241</c:v>
                </c:pt>
                <c:pt idx="190">
                  <c:v>248</c:v>
                </c:pt>
                <c:pt idx="191">
                  <c:v>254</c:v>
                </c:pt>
                <c:pt idx="192">
                  <c:v>270</c:v>
                </c:pt>
                <c:pt idx="193">
                  <c:v>262</c:v>
                </c:pt>
                <c:pt idx="194">
                  <c:v>262</c:v>
                </c:pt>
                <c:pt idx="195">
                  <c:v>272</c:v>
                </c:pt>
                <c:pt idx="196">
                  <c:v>277</c:v>
                </c:pt>
                <c:pt idx="197">
                  <c:v>279</c:v>
                </c:pt>
                <c:pt idx="198">
                  <c:v>271</c:v>
                </c:pt>
                <c:pt idx="199">
                  <c:v>267</c:v>
                </c:pt>
                <c:pt idx="200">
                  <c:v>268</c:v>
                </c:pt>
                <c:pt idx="201">
                  <c:v>271</c:v>
                </c:pt>
                <c:pt idx="202">
                  <c:v>277</c:v>
                </c:pt>
                <c:pt idx="203">
                  <c:v>270</c:v>
                </c:pt>
                <c:pt idx="204">
                  <c:v>260</c:v>
                </c:pt>
                <c:pt idx="205">
                  <c:v>257</c:v>
                </c:pt>
                <c:pt idx="206">
                  <c:v>263</c:v>
                </c:pt>
                <c:pt idx="207">
                  <c:v>258</c:v>
                </c:pt>
                <c:pt idx="208">
                  <c:v>253</c:v>
                </c:pt>
                <c:pt idx="209">
                  <c:v>251</c:v>
                </c:pt>
                <c:pt idx="210">
                  <c:v>250</c:v>
                </c:pt>
                <c:pt idx="211">
                  <c:v>250</c:v>
                </c:pt>
                <c:pt idx="212">
                  <c:v>253</c:v>
                </c:pt>
                <c:pt idx="213">
                  <c:v>252</c:v>
                </c:pt>
                <c:pt idx="214">
                  <c:v>253</c:v>
                </c:pt>
                <c:pt idx="215">
                  <c:v>248</c:v>
                </c:pt>
                <c:pt idx="216">
                  <c:v>252</c:v>
                </c:pt>
                <c:pt idx="217">
                  <c:v>249</c:v>
                </c:pt>
                <c:pt idx="218">
                  <c:v>249</c:v>
                </c:pt>
                <c:pt idx="219">
                  <c:v>248</c:v>
                </c:pt>
                <c:pt idx="220">
                  <c:v>246</c:v>
                </c:pt>
                <c:pt idx="221">
                  <c:v>245</c:v>
                </c:pt>
                <c:pt idx="222">
                  <c:v>245</c:v>
                </c:pt>
                <c:pt idx="223">
                  <c:v>245</c:v>
                </c:pt>
                <c:pt idx="224">
                  <c:v>239</c:v>
                </c:pt>
                <c:pt idx="225">
                  <c:v>238</c:v>
                </c:pt>
                <c:pt idx="226">
                  <c:v>242</c:v>
                </c:pt>
                <c:pt idx="227">
                  <c:v>241</c:v>
                </c:pt>
                <c:pt idx="228">
                  <c:v>248</c:v>
                </c:pt>
                <c:pt idx="229">
                  <c:v>244</c:v>
                </c:pt>
                <c:pt idx="230">
                  <c:v>242</c:v>
                </c:pt>
                <c:pt idx="231">
                  <c:v>242</c:v>
                </c:pt>
                <c:pt idx="232">
                  <c:v>242</c:v>
                </c:pt>
                <c:pt idx="233">
                  <c:v>242</c:v>
                </c:pt>
                <c:pt idx="234">
                  <c:v>249</c:v>
                </c:pt>
                <c:pt idx="235">
                  <c:v>244</c:v>
                </c:pt>
                <c:pt idx="236">
                  <c:v>243</c:v>
                </c:pt>
                <c:pt idx="237">
                  <c:v>242</c:v>
                </c:pt>
                <c:pt idx="238">
                  <c:v>242</c:v>
                </c:pt>
                <c:pt idx="239">
                  <c:v>244</c:v>
                </c:pt>
                <c:pt idx="240">
                  <c:v>246</c:v>
                </c:pt>
                <c:pt idx="241">
                  <c:v>247</c:v>
                </c:pt>
                <c:pt idx="242">
                  <c:v>245</c:v>
                </c:pt>
                <c:pt idx="243">
                  <c:v>241</c:v>
                </c:pt>
                <c:pt idx="244">
                  <c:v>240</c:v>
                </c:pt>
                <c:pt idx="245">
                  <c:v>244</c:v>
                </c:pt>
                <c:pt idx="246">
                  <c:v>244</c:v>
                </c:pt>
                <c:pt idx="247">
                  <c:v>244</c:v>
                </c:pt>
                <c:pt idx="248">
                  <c:v>241</c:v>
                </c:pt>
                <c:pt idx="249">
                  <c:v>245</c:v>
                </c:pt>
                <c:pt idx="250">
                  <c:v>239</c:v>
                </c:pt>
                <c:pt idx="251">
                  <c:v>234</c:v>
                </c:pt>
                <c:pt idx="252">
                  <c:v>236</c:v>
                </c:pt>
                <c:pt idx="253">
                  <c:v>230</c:v>
                </c:pt>
                <c:pt idx="254">
                  <c:v>230</c:v>
                </c:pt>
                <c:pt idx="255">
                  <c:v>230</c:v>
                </c:pt>
                <c:pt idx="256">
                  <c:v>226</c:v>
                </c:pt>
                <c:pt idx="257">
                  <c:v>233</c:v>
                </c:pt>
                <c:pt idx="258">
                  <c:v>235</c:v>
                </c:pt>
                <c:pt idx="259">
                  <c:v>237</c:v>
                </c:pt>
                <c:pt idx="260">
                  <c:v>235</c:v>
                </c:pt>
                <c:pt idx="261">
                  <c:v>228</c:v>
                </c:pt>
                <c:pt idx="262">
                  <c:v>226</c:v>
                </c:pt>
                <c:pt idx="263">
                  <c:v>226</c:v>
                </c:pt>
                <c:pt idx="264">
                  <c:v>222</c:v>
                </c:pt>
                <c:pt idx="265">
                  <c:v>217</c:v>
                </c:pt>
                <c:pt idx="266">
                  <c:v>215</c:v>
                </c:pt>
                <c:pt idx="267">
                  <c:v>213</c:v>
                </c:pt>
                <c:pt idx="268">
                  <c:v>213</c:v>
                </c:pt>
                <c:pt idx="269">
                  <c:v>217</c:v>
                </c:pt>
                <c:pt idx="270">
                  <c:v>214</c:v>
                </c:pt>
                <c:pt idx="271">
                  <c:v>213</c:v>
                </c:pt>
                <c:pt idx="272">
                  <c:v>214</c:v>
                </c:pt>
                <c:pt idx="273">
                  <c:v>211</c:v>
                </c:pt>
                <c:pt idx="274">
                  <c:v>212</c:v>
                </c:pt>
                <c:pt idx="275">
                  <c:v>210</c:v>
                </c:pt>
                <c:pt idx="276">
                  <c:v>211</c:v>
                </c:pt>
                <c:pt idx="277">
                  <c:v>198</c:v>
                </c:pt>
                <c:pt idx="278">
                  <c:v>198</c:v>
                </c:pt>
                <c:pt idx="279">
                  <c:v>196</c:v>
                </c:pt>
                <c:pt idx="280">
                  <c:v>198</c:v>
                </c:pt>
                <c:pt idx="281">
                  <c:v>198</c:v>
                </c:pt>
                <c:pt idx="282">
                  <c:v>200</c:v>
                </c:pt>
                <c:pt idx="283">
                  <c:v>199</c:v>
                </c:pt>
                <c:pt idx="284">
                  <c:v>201</c:v>
                </c:pt>
                <c:pt idx="285">
                  <c:v>193</c:v>
                </c:pt>
                <c:pt idx="286">
                  <c:v>192</c:v>
                </c:pt>
                <c:pt idx="287">
                  <c:v>186</c:v>
                </c:pt>
                <c:pt idx="288">
                  <c:v>191</c:v>
                </c:pt>
                <c:pt idx="289">
                  <c:v>187</c:v>
                </c:pt>
                <c:pt idx="290">
                  <c:v>186</c:v>
                </c:pt>
                <c:pt idx="291">
                  <c:v>187</c:v>
                </c:pt>
                <c:pt idx="292">
                  <c:v>190</c:v>
                </c:pt>
                <c:pt idx="293">
                  <c:v>200</c:v>
                </c:pt>
                <c:pt idx="294">
                  <c:v>203</c:v>
                </c:pt>
                <c:pt idx="295">
                  <c:v>202</c:v>
                </c:pt>
                <c:pt idx="296">
                  <c:v>197</c:v>
                </c:pt>
                <c:pt idx="297">
                  <c:v>196</c:v>
                </c:pt>
                <c:pt idx="298">
                  <c:v>199</c:v>
                </c:pt>
                <c:pt idx="299">
                  <c:v>195</c:v>
                </c:pt>
                <c:pt idx="300">
                  <c:v>195</c:v>
                </c:pt>
                <c:pt idx="301">
                  <c:v>195</c:v>
                </c:pt>
                <c:pt idx="302">
                  <c:v>197</c:v>
                </c:pt>
                <c:pt idx="303">
                  <c:v>197</c:v>
                </c:pt>
                <c:pt idx="304">
                  <c:v>198</c:v>
                </c:pt>
                <c:pt idx="305">
                  <c:v>198</c:v>
                </c:pt>
                <c:pt idx="306">
                  <c:v>202</c:v>
                </c:pt>
                <c:pt idx="307">
                  <c:v>202</c:v>
                </c:pt>
                <c:pt idx="308">
                  <c:v>199</c:v>
                </c:pt>
                <c:pt idx="309">
                  <c:v>197</c:v>
                </c:pt>
                <c:pt idx="310">
                  <c:v>194</c:v>
                </c:pt>
                <c:pt idx="311">
                  <c:v>192</c:v>
                </c:pt>
                <c:pt idx="312">
                  <c:v>192</c:v>
                </c:pt>
                <c:pt idx="313">
                  <c:v>192</c:v>
                </c:pt>
                <c:pt idx="314">
                  <c:v>196</c:v>
                </c:pt>
                <c:pt idx="315">
                  <c:v>196</c:v>
                </c:pt>
                <c:pt idx="316">
                  <c:v>197</c:v>
                </c:pt>
                <c:pt idx="317">
                  <c:v>198</c:v>
                </c:pt>
                <c:pt idx="318">
                  <c:v>200</c:v>
                </c:pt>
                <c:pt idx="319">
                  <c:v>196</c:v>
                </c:pt>
                <c:pt idx="320">
                  <c:v>194</c:v>
                </c:pt>
                <c:pt idx="321">
                  <c:v>197</c:v>
                </c:pt>
                <c:pt idx="322">
                  <c:v>192</c:v>
                </c:pt>
                <c:pt idx="323">
                  <c:v>184</c:v>
                </c:pt>
                <c:pt idx="324">
                  <c:v>183</c:v>
                </c:pt>
                <c:pt idx="325">
                  <c:v>184</c:v>
                </c:pt>
                <c:pt idx="326">
                  <c:v>185</c:v>
                </c:pt>
                <c:pt idx="327">
                  <c:v>182</c:v>
                </c:pt>
                <c:pt idx="328">
                  <c:v>181</c:v>
                </c:pt>
                <c:pt idx="329">
                  <c:v>179</c:v>
                </c:pt>
                <c:pt idx="330">
                  <c:v>178</c:v>
                </c:pt>
                <c:pt idx="331">
                  <c:v>173</c:v>
                </c:pt>
                <c:pt idx="332">
                  <c:v>175</c:v>
                </c:pt>
                <c:pt idx="333">
                  <c:v>174</c:v>
                </c:pt>
                <c:pt idx="334">
                  <c:v>175</c:v>
                </c:pt>
                <c:pt idx="335">
                  <c:v>177</c:v>
                </c:pt>
                <c:pt idx="336">
                  <c:v>177</c:v>
                </c:pt>
                <c:pt idx="337">
                  <c:v>179</c:v>
                </c:pt>
                <c:pt idx="338">
                  <c:v>176</c:v>
                </c:pt>
                <c:pt idx="339">
                  <c:v>179</c:v>
                </c:pt>
                <c:pt idx="340">
                  <c:v>186</c:v>
                </c:pt>
                <c:pt idx="341">
                  <c:v>198</c:v>
                </c:pt>
                <c:pt idx="342">
                  <c:v>194</c:v>
                </c:pt>
                <c:pt idx="343">
                  <c:v>201</c:v>
                </c:pt>
                <c:pt idx="344">
                  <c:v>204</c:v>
                </c:pt>
                <c:pt idx="345">
                  <c:v>208</c:v>
                </c:pt>
                <c:pt idx="346">
                  <c:v>221</c:v>
                </c:pt>
                <c:pt idx="347">
                  <c:v>215</c:v>
                </c:pt>
                <c:pt idx="348">
                  <c:v>225</c:v>
                </c:pt>
                <c:pt idx="349">
                  <c:v>213</c:v>
                </c:pt>
                <c:pt idx="350">
                  <c:v>212</c:v>
                </c:pt>
                <c:pt idx="351">
                  <c:v>216</c:v>
                </c:pt>
                <c:pt idx="352">
                  <c:v>215</c:v>
                </c:pt>
                <c:pt idx="353">
                  <c:v>210</c:v>
                </c:pt>
                <c:pt idx="354">
                  <c:v>219</c:v>
                </c:pt>
                <c:pt idx="355">
                  <c:v>214</c:v>
                </c:pt>
                <c:pt idx="356">
                  <c:v>220</c:v>
                </c:pt>
                <c:pt idx="357">
                  <c:v>216</c:v>
                </c:pt>
                <c:pt idx="358">
                  <c:v>223</c:v>
                </c:pt>
                <c:pt idx="359">
                  <c:v>221</c:v>
                </c:pt>
                <c:pt idx="360">
                  <c:v>224</c:v>
                </c:pt>
                <c:pt idx="361">
                  <c:v>232</c:v>
                </c:pt>
                <c:pt idx="362">
                  <c:v>225</c:v>
                </c:pt>
                <c:pt idx="363">
                  <c:v>218</c:v>
                </c:pt>
                <c:pt idx="364">
                  <c:v>219</c:v>
                </c:pt>
                <c:pt idx="365">
                  <c:v>217</c:v>
                </c:pt>
                <c:pt idx="366">
                  <c:v>219</c:v>
                </c:pt>
                <c:pt idx="367">
                  <c:v>223</c:v>
                </c:pt>
                <c:pt idx="368">
                  <c:v>224</c:v>
                </c:pt>
                <c:pt idx="369">
                  <c:v>228</c:v>
                </c:pt>
                <c:pt idx="370">
                  <c:v>232</c:v>
                </c:pt>
                <c:pt idx="371">
                  <c:v>238</c:v>
                </c:pt>
                <c:pt idx="372">
                  <c:v>229</c:v>
                </c:pt>
                <c:pt idx="373">
                  <c:v>226</c:v>
                </c:pt>
                <c:pt idx="374">
                  <c:v>221</c:v>
                </c:pt>
                <c:pt idx="375">
                  <c:v>214</c:v>
                </c:pt>
                <c:pt idx="376">
                  <c:v>215</c:v>
                </c:pt>
                <c:pt idx="377">
                  <c:v>211</c:v>
                </c:pt>
                <c:pt idx="378">
                  <c:v>212</c:v>
                </c:pt>
                <c:pt idx="379">
                  <c:v>209</c:v>
                </c:pt>
                <c:pt idx="380">
                  <c:v>208</c:v>
                </c:pt>
                <c:pt idx="381">
                  <c:v>211</c:v>
                </c:pt>
                <c:pt idx="382">
                  <c:v>218</c:v>
                </c:pt>
                <c:pt idx="383">
                  <c:v>218</c:v>
                </c:pt>
                <c:pt idx="384">
                  <c:v>217</c:v>
                </c:pt>
                <c:pt idx="385">
                  <c:v>210</c:v>
                </c:pt>
                <c:pt idx="386">
                  <c:v>208</c:v>
                </c:pt>
                <c:pt idx="387">
                  <c:v>207</c:v>
                </c:pt>
                <c:pt idx="388">
                  <c:v>204</c:v>
                </c:pt>
                <c:pt idx="389">
                  <c:v>201</c:v>
                </c:pt>
                <c:pt idx="390">
                  <c:v>199</c:v>
                </c:pt>
                <c:pt idx="391">
                  <c:v>197</c:v>
                </c:pt>
                <c:pt idx="392">
                  <c:v>193</c:v>
                </c:pt>
                <c:pt idx="393">
                  <c:v>196</c:v>
                </c:pt>
                <c:pt idx="394">
                  <c:v>196</c:v>
                </c:pt>
                <c:pt idx="395">
                  <c:v>198</c:v>
                </c:pt>
                <c:pt idx="396">
                  <c:v>195</c:v>
                </c:pt>
                <c:pt idx="397">
                  <c:v>195</c:v>
                </c:pt>
                <c:pt idx="398">
                  <c:v>193</c:v>
                </c:pt>
                <c:pt idx="399">
                  <c:v>190</c:v>
                </c:pt>
                <c:pt idx="400">
                  <c:v>189</c:v>
                </c:pt>
                <c:pt idx="401">
                  <c:v>184</c:v>
                </c:pt>
                <c:pt idx="402">
                  <c:v>186</c:v>
                </c:pt>
                <c:pt idx="403">
                  <c:v>182</c:v>
                </c:pt>
                <c:pt idx="404">
                  <c:v>180</c:v>
                </c:pt>
                <c:pt idx="405">
                  <c:v>185</c:v>
                </c:pt>
                <c:pt idx="406">
                  <c:v>184</c:v>
                </c:pt>
                <c:pt idx="407">
                  <c:v>183</c:v>
                </c:pt>
                <c:pt idx="408">
                  <c:v>187</c:v>
                </c:pt>
                <c:pt idx="409">
                  <c:v>188</c:v>
                </c:pt>
                <c:pt idx="410">
                  <c:v>188</c:v>
                </c:pt>
                <c:pt idx="411">
                  <c:v>192</c:v>
                </c:pt>
                <c:pt idx="412">
                  <c:v>195</c:v>
                </c:pt>
                <c:pt idx="413">
                  <c:v>197</c:v>
                </c:pt>
                <c:pt idx="414">
                  <c:v>194</c:v>
                </c:pt>
                <c:pt idx="415">
                  <c:v>197</c:v>
                </c:pt>
                <c:pt idx="416">
                  <c:v>194</c:v>
                </c:pt>
                <c:pt idx="417">
                  <c:v>194</c:v>
                </c:pt>
                <c:pt idx="418">
                  <c:v>195</c:v>
                </c:pt>
                <c:pt idx="419">
                  <c:v>187</c:v>
                </c:pt>
                <c:pt idx="420">
                  <c:v>189</c:v>
                </c:pt>
                <c:pt idx="421">
                  <c:v>191</c:v>
                </c:pt>
                <c:pt idx="422">
                  <c:v>193</c:v>
                </c:pt>
                <c:pt idx="423">
                  <c:v>195</c:v>
                </c:pt>
                <c:pt idx="424">
                  <c:v>196</c:v>
                </c:pt>
                <c:pt idx="425">
                  <c:v>195</c:v>
                </c:pt>
                <c:pt idx="426">
                  <c:v>194</c:v>
                </c:pt>
                <c:pt idx="427">
                  <c:v>192</c:v>
                </c:pt>
                <c:pt idx="428">
                  <c:v>191</c:v>
                </c:pt>
                <c:pt idx="429">
                  <c:v>198</c:v>
                </c:pt>
                <c:pt idx="430">
                  <c:v>199</c:v>
                </c:pt>
                <c:pt idx="431">
                  <c:v>212</c:v>
                </c:pt>
                <c:pt idx="432">
                  <c:v>217</c:v>
                </c:pt>
                <c:pt idx="433">
                  <c:v>218</c:v>
                </c:pt>
                <c:pt idx="434">
                  <c:v>213</c:v>
                </c:pt>
                <c:pt idx="435">
                  <c:v>209</c:v>
                </c:pt>
                <c:pt idx="436">
                  <c:v>206</c:v>
                </c:pt>
                <c:pt idx="437">
                  <c:v>208</c:v>
                </c:pt>
                <c:pt idx="438">
                  <c:v>207</c:v>
                </c:pt>
                <c:pt idx="439">
                  <c:v>210</c:v>
                </c:pt>
                <c:pt idx="440">
                  <c:v>210</c:v>
                </c:pt>
                <c:pt idx="441">
                  <c:v>204</c:v>
                </c:pt>
                <c:pt idx="442">
                  <c:v>199</c:v>
                </c:pt>
                <c:pt idx="443">
                  <c:v>194</c:v>
                </c:pt>
                <c:pt idx="444">
                  <c:v>193</c:v>
                </c:pt>
                <c:pt idx="445">
                  <c:v>191</c:v>
                </c:pt>
                <c:pt idx="446">
                  <c:v>188</c:v>
                </c:pt>
                <c:pt idx="447">
                  <c:v>186</c:v>
                </c:pt>
                <c:pt idx="448">
                  <c:v>188</c:v>
                </c:pt>
                <c:pt idx="449">
                  <c:v>186</c:v>
                </c:pt>
                <c:pt idx="450">
                  <c:v>184</c:v>
                </c:pt>
                <c:pt idx="451">
                  <c:v>186</c:v>
                </c:pt>
                <c:pt idx="452">
                  <c:v>185</c:v>
                </c:pt>
                <c:pt idx="453">
                  <c:v>185</c:v>
                </c:pt>
                <c:pt idx="454">
                  <c:v>184</c:v>
                </c:pt>
                <c:pt idx="455">
                  <c:v>185</c:v>
                </c:pt>
                <c:pt idx="456">
                  <c:v>187</c:v>
                </c:pt>
                <c:pt idx="457">
                  <c:v>189</c:v>
                </c:pt>
                <c:pt idx="458">
                  <c:v>194</c:v>
                </c:pt>
                <c:pt idx="459">
                  <c:v>195</c:v>
                </c:pt>
                <c:pt idx="460">
                  <c:v>192</c:v>
                </c:pt>
                <c:pt idx="461">
                  <c:v>185</c:v>
                </c:pt>
                <c:pt idx="462">
                  <c:v>185</c:v>
                </c:pt>
                <c:pt idx="463">
                  <c:v>187</c:v>
                </c:pt>
                <c:pt idx="464">
                  <c:v>188</c:v>
                </c:pt>
                <c:pt idx="465">
                  <c:v>188</c:v>
                </c:pt>
                <c:pt idx="466">
                  <c:v>192</c:v>
                </c:pt>
                <c:pt idx="467">
                  <c:v>190</c:v>
                </c:pt>
                <c:pt idx="468">
                  <c:v>191</c:v>
                </c:pt>
                <c:pt idx="469">
                  <c:v>188</c:v>
                </c:pt>
                <c:pt idx="470">
                  <c:v>186</c:v>
                </c:pt>
                <c:pt idx="471">
                  <c:v>191</c:v>
                </c:pt>
                <c:pt idx="472">
                  <c:v>192</c:v>
                </c:pt>
                <c:pt idx="473">
                  <c:v>193</c:v>
                </c:pt>
                <c:pt idx="474">
                  <c:v>194</c:v>
                </c:pt>
                <c:pt idx="475">
                  <c:v>196</c:v>
                </c:pt>
                <c:pt idx="476">
                  <c:v>201</c:v>
                </c:pt>
                <c:pt idx="477">
                  <c:v>202</c:v>
                </c:pt>
                <c:pt idx="478">
                  <c:v>198</c:v>
                </c:pt>
                <c:pt idx="479">
                  <c:v>199</c:v>
                </c:pt>
                <c:pt idx="480">
                  <c:v>204</c:v>
                </c:pt>
                <c:pt idx="481">
                  <c:v>200</c:v>
                </c:pt>
                <c:pt idx="482">
                  <c:v>196</c:v>
                </c:pt>
                <c:pt idx="483">
                  <c:v>192</c:v>
                </c:pt>
                <c:pt idx="484">
                  <c:v>190</c:v>
                </c:pt>
                <c:pt idx="485">
                  <c:v>183</c:v>
                </c:pt>
                <c:pt idx="486">
                  <c:v>184</c:v>
                </c:pt>
                <c:pt idx="487">
                  <c:v>186</c:v>
                </c:pt>
                <c:pt idx="488">
                  <c:v>179</c:v>
                </c:pt>
                <c:pt idx="489">
                  <c:v>176</c:v>
                </c:pt>
                <c:pt idx="490">
                  <c:v>175</c:v>
                </c:pt>
                <c:pt idx="491">
                  <c:v>177</c:v>
                </c:pt>
                <c:pt idx="492">
                  <c:v>175</c:v>
                </c:pt>
                <c:pt idx="493">
                  <c:v>174</c:v>
                </c:pt>
                <c:pt idx="494">
                  <c:v>173</c:v>
                </c:pt>
                <c:pt idx="495">
                  <c:v>173</c:v>
                </c:pt>
                <c:pt idx="496">
                  <c:v>175</c:v>
                </c:pt>
                <c:pt idx="497">
                  <c:v>171</c:v>
                </c:pt>
                <c:pt idx="498">
                  <c:v>167</c:v>
                </c:pt>
                <c:pt idx="499">
                  <c:v>169</c:v>
                </c:pt>
                <c:pt idx="500">
                  <c:v>169</c:v>
                </c:pt>
                <c:pt idx="501">
                  <c:v>171</c:v>
                </c:pt>
                <c:pt idx="502">
                  <c:v>174</c:v>
                </c:pt>
                <c:pt idx="503">
                  <c:v>176</c:v>
                </c:pt>
                <c:pt idx="504">
                  <c:v>177</c:v>
                </c:pt>
                <c:pt idx="505">
                  <c:v>179</c:v>
                </c:pt>
                <c:pt idx="506">
                  <c:v>178</c:v>
                </c:pt>
                <c:pt idx="507">
                  <c:v>174</c:v>
                </c:pt>
                <c:pt idx="508">
                  <c:v>171</c:v>
                </c:pt>
                <c:pt idx="509">
                  <c:v>171</c:v>
                </c:pt>
                <c:pt idx="510">
                  <c:v>165</c:v>
                </c:pt>
                <c:pt idx="511">
                  <c:v>171</c:v>
                </c:pt>
                <c:pt idx="512">
                  <c:v>169</c:v>
                </c:pt>
                <c:pt idx="513">
                  <c:v>171</c:v>
                </c:pt>
                <c:pt idx="514">
                  <c:v>168</c:v>
                </c:pt>
                <c:pt idx="515">
                  <c:v>168</c:v>
                </c:pt>
                <c:pt idx="516">
                  <c:v>166</c:v>
                </c:pt>
                <c:pt idx="517">
                  <c:v>169</c:v>
                </c:pt>
                <c:pt idx="518">
                  <c:v>169</c:v>
                </c:pt>
                <c:pt idx="519">
                  <c:v>169</c:v>
                </c:pt>
                <c:pt idx="520">
                  <c:v>172</c:v>
                </c:pt>
                <c:pt idx="521">
                  <c:v>166</c:v>
                </c:pt>
                <c:pt idx="522">
                  <c:v>165</c:v>
                </c:pt>
                <c:pt idx="523">
                  <c:v>166</c:v>
                </c:pt>
                <c:pt idx="524">
                  <c:v>167</c:v>
                </c:pt>
                <c:pt idx="525">
                  <c:v>170</c:v>
                </c:pt>
                <c:pt idx="526">
                  <c:v>172</c:v>
                </c:pt>
                <c:pt idx="527">
                  <c:v>170</c:v>
                </c:pt>
                <c:pt idx="528">
                  <c:v>168</c:v>
                </c:pt>
                <c:pt idx="529">
                  <c:v>165</c:v>
                </c:pt>
                <c:pt idx="530">
                  <c:v>168</c:v>
                </c:pt>
                <c:pt idx="531">
                  <c:v>168</c:v>
                </c:pt>
                <c:pt idx="532">
                  <c:v>170</c:v>
                </c:pt>
                <c:pt idx="533">
                  <c:v>170</c:v>
                </c:pt>
                <c:pt idx="534">
                  <c:v>168</c:v>
                </c:pt>
                <c:pt idx="535">
                  <c:v>164</c:v>
                </c:pt>
                <c:pt idx="536">
                  <c:v>168</c:v>
                </c:pt>
                <c:pt idx="537">
                  <c:v>172</c:v>
                </c:pt>
                <c:pt idx="538">
                  <c:v>193</c:v>
                </c:pt>
                <c:pt idx="539">
                  <c:v>185</c:v>
                </c:pt>
                <c:pt idx="540">
                  <c:v>186</c:v>
                </c:pt>
                <c:pt idx="541">
                  <c:v>191</c:v>
                </c:pt>
                <c:pt idx="542">
                  <c:v>193</c:v>
                </c:pt>
                <c:pt idx="543">
                  <c:v>189</c:v>
                </c:pt>
                <c:pt idx="544">
                  <c:v>190</c:v>
                </c:pt>
                <c:pt idx="545">
                  <c:v>187</c:v>
                </c:pt>
                <c:pt idx="546">
                  <c:v>179</c:v>
                </c:pt>
                <c:pt idx="547">
                  <c:v>181</c:v>
                </c:pt>
                <c:pt idx="548">
                  <c:v>188</c:v>
                </c:pt>
                <c:pt idx="549">
                  <c:v>185</c:v>
                </c:pt>
                <c:pt idx="550">
                  <c:v>183</c:v>
                </c:pt>
                <c:pt idx="551">
                  <c:v>182</c:v>
                </c:pt>
                <c:pt idx="552">
                  <c:v>178</c:v>
                </c:pt>
                <c:pt idx="553">
                  <c:v>179</c:v>
                </c:pt>
                <c:pt idx="554">
                  <c:v>178</c:v>
                </c:pt>
                <c:pt idx="555">
                  <c:v>171</c:v>
                </c:pt>
                <c:pt idx="556">
                  <c:v>170</c:v>
                </c:pt>
                <c:pt idx="557">
                  <c:v>171</c:v>
                </c:pt>
                <c:pt idx="558">
                  <c:v>170</c:v>
                </c:pt>
                <c:pt idx="559">
                  <c:v>169</c:v>
                </c:pt>
                <c:pt idx="560">
                  <c:v>168</c:v>
                </c:pt>
                <c:pt idx="561">
                  <c:v>166</c:v>
                </c:pt>
                <c:pt idx="562">
                  <c:v>166</c:v>
                </c:pt>
                <c:pt idx="563">
                  <c:v>164</c:v>
                </c:pt>
                <c:pt idx="564">
                  <c:v>164</c:v>
                </c:pt>
                <c:pt idx="565">
                  <c:v>164</c:v>
                </c:pt>
                <c:pt idx="566">
                  <c:v>157</c:v>
                </c:pt>
                <c:pt idx="567">
                  <c:v>159</c:v>
                </c:pt>
                <c:pt idx="568">
                  <c:v>157</c:v>
                </c:pt>
                <c:pt idx="569">
                  <c:v>160</c:v>
                </c:pt>
                <c:pt idx="570">
                  <c:v>160</c:v>
                </c:pt>
                <c:pt idx="571">
                  <c:v>160</c:v>
                </c:pt>
                <c:pt idx="572">
                  <c:v>162</c:v>
                </c:pt>
                <c:pt idx="573">
                  <c:v>162</c:v>
                </c:pt>
                <c:pt idx="574">
                  <c:v>160</c:v>
                </c:pt>
                <c:pt idx="575">
                  <c:v>158</c:v>
                </c:pt>
                <c:pt idx="576">
                  <c:v>159</c:v>
                </c:pt>
                <c:pt idx="577">
                  <c:v>160</c:v>
                </c:pt>
                <c:pt idx="578">
                  <c:v>158</c:v>
                </c:pt>
                <c:pt idx="579">
                  <c:v>157</c:v>
                </c:pt>
                <c:pt idx="580">
                  <c:v>157</c:v>
                </c:pt>
                <c:pt idx="581">
                  <c:v>164</c:v>
                </c:pt>
                <c:pt idx="582">
                  <c:v>162</c:v>
                </c:pt>
                <c:pt idx="583">
                  <c:v>163</c:v>
                </c:pt>
                <c:pt idx="584">
                  <c:v>162</c:v>
                </c:pt>
                <c:pt idx="585">
                  <c:v>167</c:v>
                </c:pt>
                <c:pt idx="586">
                  <c:v>166</c:v>
                </c:pt>
                <c:pt idx="587">
                  <c:v>164</c:v>
                </c:pt>
                <c:pt idx="588">
                  <c:v>161</c:v>
                </c:pt>
                <c:pt idx="589">
                  <c:v>165</c:v>
                </c:pt>
                <c:pt idx="590">
                  <c:v>163</c:v>
                </c:pt>
                <c:pt idx="591">
                  <c:v>163</c:v>
                </c:pt>
                <c:pt idx="592">
                  <c:v>160</c:v>
                </c:pt>
                <c:pt idx="593">
                  <c:v>159</c:v>
                </c:pt>
                <c:pt idx="594">
                  <c:v>155</c:v>
                </c:pt>
                <c:pt idx="595">
                  <c:v>151</c:v>
                </c:pt>
                <c:pt idx="596">
                  <c:v>153</c:v>
                </c:pt>
                <c:pt idx="597">
                  <c:v>150</c:v>
                </c:pt>
                <c:pt idx="598">
                  <c:v>149</c:v>
                </c:pt>
                <c:pt idx="599">
                  <c:v>154</c:v>
                </c:pt>
                <c:pt idx="600">
                  <c:v>152</c:v>
                </c:pt>
                <c:pt idx="601">
                  <c:v>153</c:v>
                </c:pt>
                <c:pt idx="602">
                  <c:v>155</c:v>
                </c:pt>
                <c:pt idx="603">
                  <c:v>153</c:v>
                </c:pt>
                <c:pt idx="604">
                  <c:v>149</c:v>
                </c:pt>
                <c:pt idx="605">
                  <c:v>153</c:v>
                </c:pt>
                <c:pt idx="606">
                  <c:v>152</c:v>
                </c:pt>
                <c:pt idx="607">
                  <c:v>156</c:v>
                </c:pt>
                <c:pt idx="608">
                  <c:v>156</c:v>
                </c:pt>
                <c:pt idx="609">
                  <c:v>159</c:v>
                </c:pt>
                <c:pt idx="610">
                  <c:v>158</c:v>
                </c:pt>
                <c:pt idx="611">
                  <c:v>156</c:v>
                </c:pt>
                <c:pt idx="612">
                  <c:v>162</c:v>
                </c:pt>
                <c:pt idx="613">
                  <c:v>159</c:v>
                </c:pt>
                <c:pt idx="614">
                  <c:v>153</c:v>
                </c:pt>
                <c:pt idx="615">
                  <c:v>151</c:v>
                </c:pt>
                <c:pt idx="616">
                  <c:v>153</c:v>
                </c:pt>
                <c:pt idx="617">
                  <c:v>153</c:v>
                </c:pt>
                <c:pt idx="618">
                  <c:v>155</c:v>
                </c:pt>
                <c:pt idx="619">
                  <c:v>159</c:v>
                </c:pt>
                <c:pt idx="620">
                  <c:v>166</c:v>
                </c:pt>
                <c:pt idx="621">
                  <c:v>168</c:v>
                </c:pt>
                <c:pt idx="622">
                  <c:v>171</c:v>
                </c:pt>
                <c:pt idx="623">
                  <c:v>165</c:v>
                </c:pt>
                <c:pt idx="624">
                  <c:v>175</c:v>
                </c:pt>
                <c:pt idx="625">
                  <c:v>173</c:v>
                </c:pt>
                <c:pt idx="626">
                  <c:v>174</c:v>
                </c:pt>
                <c:pt idx="627">
                  <c:v>168</c:v>
                </c:pt>
                <c:pt idx="628">
                  <c:v>161</c:v>
                </c:pt>
                <c:pt idx="629">
                  <c:v>162</c:v>
                </c:pt>
                <c:pt idx="630">
                  <c:v>174</c:v>
                </c:pt>
                <c:pt idx="631">
                  <c:v>169</c:v>
                </c:pt>
                <c:pt idx="632">
                  <c:v>165</c:v>
                </c:pt>
                <c:pt idx="633">
                  <c:v>169</c:v>
                </c:pt>
                <c:pt idx="634">
                  <c:v>172</c:v>
                </c:pt>
                <c:pt idx="635">
                  <c:v>168</c:v>
                </c:pt>
                <c:pt idx="636">
                  <c:v>176</c:v>
                </c:pt>
                <c:pt idx="637">
                  <c:v>173</c:v>
                </c:pt>
                <c:pt idx="638">
                  <c:v>180</c:v>
                </c:pt>
                <c:pt idx="639">
                  <c:v>182</c:v>
                </c:pt>
                <c:pt idx="640">
                  <c:v>191</c:v>
                </c:pt>
                <c:pt idx="641">
                  <c:v>196</c:v>
                </c:pt>
                <c:pt idx="642">
                  <c:v>226</c:v>
                </c:pt>
                <c:pt idx="643">
                  <c:v>223</c:v>
                </c:pt>
                <c:pt idx="644">
                  <c:v>219</c:v>
                </c:pt>
                <c:pt idx="645">
                  <c:v>219</c:v>
                </c:pt>
                <c:pt idx="646">
                  <c:v>221</c:v>
                </c:pt>
                <c:pt idx="647">
                  <c:v>217</c:v>
                </c:pt>
                <c:pt idx="648">
                  <c:v>219</c:v>
                </c:pt>
                <c:pt idx="649">
                  <c:v>216</c:v>
                </c:pt>
                <c:pt idx="650">
                  <c:v>212</c:v>
                </c:pt>
                <c:pt idx="651">
                  <c:v>194</c:v>
                </c:pt>
                <c:pt idx="652">
                  <c:v>203</c:v>
                </c:pt>
                <c:pt idx="653">
                  <c:v>207</c:v>
                </c:pt>
                <c:pt idx="654">
                  <c:v>205</c:v>
                </c:pt>
                <c:pt idx="655">
                  <c:v>215</c:v>
                </c:pt>
                <c:pt idx="656">
                  <c:v>222</c:v>
                </c:pt>
                <c:pt idx="657">
                  <c:v>251</c:v>
                </c:pt>
                <c:pt idx="658">
                  <c:v>235</c:v>
                </c:pt>
                <c:pt idx="659">
                  <c:v>241</c:v>
                </c:pt>
                <c:pt idx="660">
                  <c:v>244</c:v>
                </c:pt>
                <c:pt idx="661">
                  <c:v>234</c:v>
                </c:pt>
                <c:pt idx="662">
                  <c:v>232</c:v>
                </c:pt>
                <c:pt idx="663">
                  <c:v>228</c:v>
                </c:pt>
                <c:pt idx="664">
                  <c:v>227</c:v>
                </c:pt>
                <c:pt idx="665">
                  <c:v>234</c:v>
                </c:pt>
                <c:pt idx="666">
                  <c:v>228</c:v>
                </c:pt>
                <c:pt idx="667">
                  <c:v>233</c:v>
                </c:pt>
                <c:pt idx="668">
                  <c:v>223</c:v>
                </c:pt>
                <c:pt idx="669">
                  <c:v>223</c:v>
                </c:pt>
                <c:pt idx="670">
                  <c:v>233</c:v>
                </c:pt>
                <c:pt idx="671">
                  <c:v>229</c:v>
                </c:pt>
                <c:pt idx="672">
                  <c:v>237</c:v>
                </c:pt>
                <c:pt idx="673">
                  <c:v>246</c:v>
                </c:pt>
                <c:pt idx="674">
                  <c:v>239</c:v>
                </c:pt>
                <c:pt idx="675">
                  <c:v>233</c:v>
                </c:pt>
                <c:pt idx="676">
                  <c:v>223</c:v>
                </c:pt>
                <c:pt idx="677">
                  <c:v>223</c:v>
                </c:pt>
                <c:pt idx="678">
                  <c:v>222</c:v>
                </c:pt>
                <c:pt idx="679">
                  <c:v>211</c:v>
                </c:pt>
                <c:pt idx="680">
                  <c:v>201</c:v>
                </c:pt>
                <c:pt idx="681">
                  <c:v>193</c:v>
                </c:pt>
                <c:pt idx="682">
                  <c:v>195</c:v>
                </c:pt>
                <c:pt idx="683">
                  <c:v>197</c:v>
                </c:pt>
                <c:pt idx="684">
                  <c:v>198</c:v>
                </c:pt>
                <c:pt idx="685">
                  <c:v>198</c:v>
                </c:pt>
                <c:pt idx="686">
                  <c:v>201</c:v>
                </c:pt>
                <c:pt idx="687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1-45D9-85B2-84784B82447D}"/>
            </c:ext>
          </c:extLst>
        </c:ser>
        <c:ser>
          <c:idx val="1"/>
          <c:order val="1"/>
          <c:tx>
            <c:strRef>
              <c:f>'График 1.2.6'!$D$4</c:f>
              <c:strCache>
                <c:ptCount val="1"/>
                <c:pt idx="0">
                  <c:v>EMBI+ Украина спрэд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'График 1.2.6'!$B$5:$B$692</c:f>
              <c:strCache>
                <c:ptCount val="688"/>
                <c:pt idx="0">
                  <c:v>03.01.2005</c:v>
                </c:pt>
                <c:pt idx="1">
                  <c:v>04.01.2005</c:v>
                </c:pt>
                <c:pt idx="2">
                  <c:v>05.01.2005</c:v>
                </c:pt>
                <c:pt idx="3">
                  <c:v>06.01.2005</c:v>
                </c:pt>
                <c:pt idx="4">
                  <c:v>07.01.2005</c:v>
                </c:pt>
                <c:pt idx="5">
                  <c:v>10.01.2005</c:v>
                </c:pt>
                <c:pt idx="6">
                  <c:v>11.01.2005</c:v>
                </c:pt>
                <c:pt idx="7">
                  <c:v>12.01.2005</c:v>
                </c:pt>
                <c:pt idx="8">
                  <c:v>13.01.2005</c:v>
                </c:pt>
                <c:pt idx="9">
                  <c:v>14.01.2005</c:v>
                </c:pt>
                <c:pt idx="10">
                  <c:v>18.01.2005</c:v>
                </c:pt>
                <c:pt idx="11">
                  <c:v>19.01.2005</c:v>
                </c:pt>
                <c:pt idx="12">
                  <c:v>20.01.2005</c:v>
                </c:pt>
                <c:pt idx="13">
                  <c:v>21.01.2005</c:v>
                </c:pt>
                <c:pt idx="14">
                  <c:v>24.01.2005</c:v>
                </c:pt>
                <c:pt idx="15">
                  <c:v>25.01.2005</c:v>
                </c:pt>
                <c:pt idx="16">
                  <c:v>26.01.2005</c:v>
                </c:pt>
                <c:pt idx="17">
                  <c:v>27.01.2005</c:v>
                </c:pt>
                <c:pt idx="18">
                  <c:v>28.01.2005</c:v>
                </c:pt>
                <c:pt idx="19">
                  <c:v>31.01.2005</c:v>
                </c:pt>
                <c:pt idx="20">
                  <c:v>01.02.2005</c:v>
                </c:pt>
                <c:pt idx="21">
                  <c:v>02.02.2005</c:v>
                </c:pt>
                <c:pt idx="22">
                  <c:v>03.02.2005</c:v>
                </c:pt>
                <c:pt idx="23">
                  <c:v>04.02.2005</c:v>
                </c:pt>
                <c:pt idx="24">
                  <c:v>07.02.2005</c:v>
                </c:pt>
                <c:pt idx="25">
                  <c:v>08.02.2005</c:v>
                </c:pt>
                <c:pt idx="26">
                  <c:v>09.02.2005</c:v>
                </c:pt>
                <c:pt idx="27">
                  <c:v>10.02.2005</c:v>
                </c:pt>
                <c:pt idx="28">
                  <c:v>11.02.2005</c:v>
                </c:pt>
                <c:pt idx="29">
                  <c:v>14.02.2005</c:v>
                </c:pt>
                <c:pt idx="30">
                  <c:v>15.02.2005</c:v>
                </c:pt>
                <c:pt idx="31">
                  <c:v>16.02.2005</c:v>
                </c:pt>
                <c:pt idx="32">
                  <c:v>17.02.2005</c:v>
                </c:pt>
                <c:pt idx="33">
                  <c:v>18.02.2005</c:v>
                </c:pt>
                <c:pt idx="34">
                  <c:v>22.02.2005</c:v>
                </c:pt>
                <c:pt idx="35">
                  <c:v>23.02.2005</c:v>
                </c:pt>
                <c:pt idx="36">
                  <c:v>24.02.2005</c:v>
                </c:pt>
                <c:pt idx="37">
                  <c:v>25.02.2005</c:v>
                </c:pt>
                <c:pt idx="38">
                  <c:v>28.02.2005</c:v>
                </c:pt>
                <c:pt idx="39">
                  <c:v>01.03.2005</c:v>
                </c:pt>
                <c:pt idx="40">
                  <c:v>02.03.2005</c:v>
                </c:pt>
                <c:pt idx="41">
                  <c:v>03.03.2005</c:v>
                </c:pt>
                <c:pt idx="42">
                  <c:v>04.03.2005</c:v>
                </c:pt>
                <c:pt idx="43">
                  <c:v>07.03.2005</c:v>
                </c:pt>
                <c:pt idx="44">
                  <c:v>08.03.2005</c:v>
                </c:pt>
                <c:pt idx="45">
                  <c:v>09.03.2005</c:v>
                </c:pt>
                <c:pt idx="46">
                  <c:v>10.03.2005</c:v>
                </c:pt>
                <c:pt idx="47">
                  <c:v>11.03.2005</c:v>
                </c:pt>
                <c:pt idx="48">
                  <c:v>14.03.2005</c:v>
                </c:pt>
                <c:pt idx="49">
                  <c:v>15.03.2005</c:v>
                </c:pt>
                <c:pt idx="50">
                  <c:v>16.03.2005</c:v>
                </c:pt>
                <c:pt idx="51">
                  <c:v>17.03.2005</c:v>
                </c:pt>
                <c:pt idx="52">
                  <c:v>18.03.2005</c:v>
                </c:pt>
                <c:pt idx="53">
                  <c:v>21.03.2005</c:v>
                </c:pt>
                <c:pt idx="54">
                  <c:v>22.03.2005</c:v>
                </c:pt>
                <c:pt idx="55">
                  <c:v>23.03.2005</c:v>
                </c:pt>
                <c:pt idx="56">
                  <c:v>24.03.2005</c:v>
                </c:pt>
                <c:pt idx="57">
                  <c:v>28.03.2005</c:v>
                </c:pt>
                <c:pt idx="58">
                  <c:v>29.03.2005</c:v>
                </c:pt>
                <c:pt idx="59">
                  <c:v>30.03.2005</c:v>
                </c:pt>
                <c:pt idx="60">
                  <c:v>31.03.2005</c:v>
                </c:pt>
                <c:pt idx="61">
                  <c:v>01.04.2005</c:v>
                </c:pt>
                <c:pt idx="62">
                  <c:v>04.04.2005</c:v>
                </c:pt>
                <c:pt idx="63">
                  <c:v>05.04.2005</c:v>
                </c:pt>
                <c:pt idx="64">
                  <c:v>06.04.2005</c:v>
                </c:pt>
                <c:pt idx="65">
                  <c:v>07.04.2005</c:v>
                </c:pt>
                <c:pt idx="66">
                  <c:v>08.04.2005</c:v>
                </c:pt>
                <c:pt idx="67">
                  <c:v>11.04.2005</c:v>
                </c:pt>
                <c:pt idx="68">
                  <c:v>12.04.2005</c:v>
                </c:pt>
                <c:pt idx="69">
                  <c:v>13.04.2005</c:v>
                </c:pt>
                <c:pt idx="70">
                  <c:v>14.04.2005</c:v>
                </c:pt>
                <c:pt idx="71">
                  <c:v>15.04.2005</c:v>
                </c:pt>
                <c:pt idx="72">
                  <c:v>18.04.2005</c:v>
                </c:pt>
                <c:pt idx="73">
                  <c:v>19.04.2005</c:v>
                </c:pt>
                <c:pt idx="74">
                  <c:v>20.04.2005</c:v>
                </c:pt>
                <c:pt idx="75">
                  <c:v>21.04.2005</c:v>
                </c:pt>
                <c:pt idx="76">
                  <c:v>22.04.2005</c:v>
                </c:pt>
                <c:pt idx="77">
                  <c:v>25.04.2005</c:v>
                </c:pt>
                <c:pt idx="78">
                  <c:v>26.04.2005</c:v>
                </c:pt>
                <c:pt idx="79">
                  <c:v>27.04.2005</c:v>
                </c:pt>
                <c:pt idx="80">
                  <c:v>28.04.2005</c:v>
                </c:pt>
                <c:pt idx="81">
                  <c:v>29.04.2005</c:v>
                </c:pt>
                <c:pt idx="82">
                  <c:v>02.05.2005</c:v>
                </c:pt>
                <c:pt idx="83">
                  <c:v>03.05.2005</c:v>
                </c:pt>
                <c:pt idx="84">
                  <c:v>04.05.2005</c:v>
                </c:pt>
                <c:pt idx="85">
                  <c:v>05.05.2005</c:v>
                </c:pt>
                <c:pt idx="86">
                  <c:v>06.05.2005</c:v>
                </c:pt>
                <c:pt idx="87">
                  <c:v>09.05.2005</c:v>
                </c:pt>
                <c:pt idx="88">
                  <c:v>10.05.2005</c:v>
                </c:pt>
                <c:pt idx="89">
                  <c:v>11.05.2005</c:v>
                </c:pt>
                <c:pt idx="90">
                  <c:v>12.05.2005</c:v>
                </c:pt>
                <c:pt idx="91">
                  <c:v>13.05.2005</c:v>
                </c:pt>
                <c:pt idx="92">
                  <c:v>16.05.2005</c:v>
                </c:pt>
                <c:pt idx="93">
                  <c:v>17.05.2005</c:v>
                </c:pt>
                <c:pt idx="94">
                  <c:v>18.05.2005</c:v>
                </c:pt>
                <c:pt idx="95">
                  <c:v>19.05.2005</c:v>
                </c:pt>
                <c:pt idx="96">
                  <c:v>20.05.2005</c:v>
                </c:pt>
                <c:pt idx="97">
                  <c:v>23.05.2005</c:v>
                </c:pt>
                <c:pt idx="98">
                  <c:v>24.05.2005</c:v>
                </c:pt>
                <c:pt idx="99">
                  <c:v>25.05.2005</c:v>
                </c:pt>
                <c:pt idx="100">
                  <c:v>26.05.2005</c:v>
                </c:pt>
                <c:pt idx="101">
                  <c:v>27.05.2005</c:v>
                </c:pt>
                <c:pt idx="102">
                  <c:v>31.05.2005</c:v>
                </c:pt>
                <c:pt idx="103">
                  <c:v>01.06.2005</c:v>
                </c:pt>
                <c:pt idx="104">
                  <c:v>02.06.2005</c:v>
                </c:pt>
                <c:pt idx="105">
                  <c:v>03.06.2005</c:v>
                </c:pt>
                <c:pt idx="106">
                  <c:v>06.06.2005</c:v>
                </c:pt>
                <c:pt idx="107">
                  <c:v>07.06.2005</c:v>
                </c:pt>
                <c:pt idx="108">
                  <c:v>08.06.2005</c:v>
                </c:pt>
                <c:pt idx="109">
                  <c:v>09.06.2005</c:v>
                </c:pt>
                <c:pt idx="110">
                  <c:v>10.06.2005</c:v>
                </c:pt>
                <c:pt idx="111">
                  <c:v>13.06.2005</c:v>
                </c:pt>
                <c:pt idx="112">
                  <c:v>14.06.2005</c:v>
                </c:pt>
                <c:pt idx="113">
                  <c:v>15.06.2005</c:v>
                </c:pt>
                <c:pt idx="114">
                  <c:v>16.06.2005</c:v>
                </c:pt>
                <c:pt idx="115">
                  <c:v>17.06.2005</c:v>
                </c:pt>
                <c:pt idx="116">
                  <c:v>20.06.2005</c:v>
                </c:pt>
                <c:pt idx="117">
                  <c:v>21.06.2005</c:v>
                </c:pt>
                <c:pt idx="118">
                  <c:v>22.06.2005</c:v>
                </c:pt>
                <c:pt idx="119">
                  <c:v>23.06.2005</c:v>
                </c:pt>
                <c:pt idx="120">
                  <c:v>24.06.2005</c:v>
                </c:pt>
                <c:pt idx="121">
                  <c:v>27.06.2005</c:v>
                </c:pt>
                <c:pt idx="122">
                  <c:v>28.06.2005</c:v>
                </c:pt>
                <c:pt idx="123">
                  <c:v>29.06.2005</c:v>
                </c:pt>
                <c:pt idx="124">
                  <c:v>30.06.2005</c:v>
                </c:pt>
                <c:pt idx="125">
                  <c:v>01.07.2005</c:v>
                </c:pt>
                <c:pt idx="126">
                  <c:v>05.07.2005</c:v>
                </c:pt>
                <c:pt idx="127">
                  <c:v>06.07.2005</c:v>
                </c:pt>
                <c:pt idx="128">
                  <c:v>07.07.2005</c:v>
                </c:pt>
                <c:pt idx="129">
                  <c:v>08.07.2005</c:v>
                </c:pt>
                <c:pt idx="130">
                  <c:v>11.07.2005</c:v>
                </c:pt>
                <c:pt idx="131">
                  <c:v>12.07.2005</c:v>
                </c:pt>
                <c:pt idx="132">
                  <c:v>13.07.2005</c:v>
                </c:pt>
                <c:pt idx="133">
                  <c:v>14.07.2005</c:v>
                </c:pt>
                <c:pt idx="134">
                  <c:v>15.07.2005</c:v>
                </c:pt>
                <c:pt idx="135">
                  <c:v>18.07.2005</c:v>
                </c:pt>
                <c:pt idx="136">
                  <c:v>19.07.2005</c:v>
                </c:pt>
                <c:pt idx="137">
                  <c:v>20.07.2005</c:v>
                </c:pt>
                <c:pt idx="138">
                  <c:v>21.07.2005</c:v>
                </c:pt>
                <c:pt idx="139">
                  <c:v>22.07.2005</c:v>
                </c:pt>
                <c:pt idx="140">
                  <c:v>25.07.2005</c:v>
                </c:pt>
                <c:pt idx="141">
                  <c:v>26.07.2005</c:v>
                </c:pt>
                <c:pt idx="142">
                  <c:v>27.07.2005</c:v>
                </c:pt>
                <c:pt idx="143">
                  <c:v>28.07.2005</c:v>
                </c:pt>
                <c:pt idx="144">
                  <c:v>29.07.2005</c:v>
                </c:pt>
                <c:pt idx="145">
                  <c:v>01.08.2005</c:v>
                </c:pt>
                <c:pt idx="146">
                  <c:v>02.08.2005</c:v>
                </c:pt>
                <c:pt idx="147">
                  <c:v>03.08.2005</c:v>
                </c:pt>
                <c:pt idx="148">
                  <c:v>04.08.2005</c:v>
                </c:pt>
                <c:pt idx="149">
                  <c:v>05.08.2005</c:v>
                </c:pt>
                <c:pt idx="150">
                  <c:v>08.08.2005</c:v>
                </c:pt>
                <c:pt idx="151">
                  <c:v>09.08.2005</c:v>
                </c:pt>
                <c:pt idx="152">
                  <c:v>10.08.2005</c:v>
                </c:pt>
                <c:pt idx="153">
                  <c:v>11.08.2005</c:v>
                </c:pt>
                <c:pt idx="154">
                  <c:v>12.08.2005</c:v>
                </c:pt>
                <c:pt idx="155">
                  <c:v>15.08.2005</c:v>
                </c:pt>
                <c:pt idx="156">
                  <c:v>16.08.2005</c:v>
                </c:pt>
                <c:pt idx="157">
                  <c:v>17.08.2005</c:v>
                </c:pt>
                <c:pt idx="158">
                  <c:v>18.08.2005</c:v>
                </c:pt>
                <c:pt idx="159">
                  <c:v>19.08.2005</c:v>
                </c:pt>
                <c:pt idx="160">
                  <c:v>22.08.2005</c:v>
                </c:pt>
                <c:pt idx="161">
                  <c:v>23.08.2005</c:v>
                </c:pt>
                <c:pt idx="162">
                  <c:v>24.08.2005</c:v>
                </c:pt>
                <c:pt idx="163">
                  <c:v>25.08.2005</c:v>
                </c:pt>
                <c:pt idx="164">
                  <c:v>26.08.2005</c:v>
                </c:pt>
                <c:pt idx="165">
                  <c:v>29.08.2005</c:v>
                </c:pt>
                <c:pt idx="166">
                  <c:v>30.08.2005</c:v>
                </c:pt>
                <c:pt idx="167">
                  <c:v>31.08.2005</c:v>
                </c:pt>
                <c:pt idx="168">
                  <c:v>01.09.2005</c:v>
                </c:pt>
                <c:pt idx="169">
                  <c:v>02.09.2005</c:v>
                </c:pt>
                <c:pt idx="170">
                  <c:v>06.09.2005</c:v>
                </c:pt>
                <c:pt idx="171">
                  <c:v>07.09.2005</c:v>
                </c:pt>
                <c:pt idx="172">
                  <c:v>08.09.2005</c:v>
                </c:pt>
                <c:pt idx="173">
                  <c:v>09.09.2005</c:v>
                </c:pt>
                <c:pt idx="174">
                  <c:v>12.09.2005</c:v>
                </c:pt>
                <c:pt idx="175">
                  <c:v>13.09.2005</c:v>
                </c:pt>
                <c:pt idx="176">
                  <c:v>14.09.2005</c:v>
                </c:pt>
                <c:pt idx="177">
                  <c:v>15.09.2005</c:v>
                </c:pt>
                <c:pt idx="178">
                  <c:v>16.09.2005</c:v>
                </c:pt>
                <c:pt idx="179">
                  <c:v>19.09.2005</c:v>
                </c:pt>
                <c:pt idx="180">
                  <c:v>20.09.2005</c:v>
                </c:pt>
                <c:pt idx="181">
                  <c:v>21.09.2005</c:v>
                </c:pt>
                <c:pt idx="182">
                  <c:v>22.09.2005</c:v>
                </c:pt>
                <c:pt idx="183">
                  <c:v>23.09.2005</c:v>
                </c:pt>
                <c:pt idx="184">
                  <c:v>26.09.2005</c:v>
                </c:pt>
                <c:pt idx="185">
                  <c:v>27.09.2005</c:v>
                </c:pt>
                <c:pt idx="186">
                  <c:v>28.09.2005</c:v>
                </c:pt>
                <c:pt idx="187">
                  <c:v>29.09.2005</c:v>
                </c:pt>
                <c:pt idx="188">
                  <c:v>30.09.2005</c:v>
                </c:pt>
                <c:pt idx="189">
                  <c:v>03.10.2005</c:v>
                </c:pt>
                <c:pt idx="190">
                  <c:v>04.10.2005</c:v>
                </c:pt>
                <c:pt idx="191">
                  <c:v>05.10.2005</c:v>
                </c:pt>
                <c:pt idx="192">
                  <c:v>06.10.2005</c:v>
                </c:pt>
                <c:pt idx="193">
                  <c:v>07.10.2005</c:v>
                </c:pt>
                <c:pt idx="194">
                  <c:v>11.10.2005</c:v>
                </c:pt>
                <c:pt idx="195">
                  <c:v>12.10.2005</c:v>
                </c:pt>
                <c:pt idx="196">
                  <c:v>13.10.2005</c:v>
                </c:pt>
                <c:pt idx="197">
                  <c:v>14.10.2005</c:v>
                </c:pt>
                <c:pt idx="198">
                  <c:v>17.10.2005</c:v>
                </c:pt>
                <c:pt idx="199">
                  <c:v>18.10.2005</c:v>
                </c:pt>
                <c:pt idx="200">
                  <c:v>19.10.2005</c:v>
                </c:pt>
                <c:pt idx="201">
                  <c:v>20.10.2005</c:v>
                </c:pt>
                <c:pt idx="202">
                  <c:v>21.10.2005</c:v>
                </c:pt>
                <c:pt idx="203">
                  <c:v>24.10.2005</c:v>
                </c:pt>
                <c:pt idx="204">
                  <c:v>25.10.2005</c:v>
                </c:pt>
                <c:pt idx="205">
                  <c:v>26.10.2005</c:v>
                </c:pt>
                <c:pt idx="206">
                  <c:v>27.10.2005</c:v>
                </c:pt>
                <c:pt idx="207">
                  <c:v>28.10.2005</c:v>
                </c:pt>
                <c:pt idx="208">
                  <c:v>31.10.2005</c:v>
                </c:pt>
                <c:pt idx="209">
                  <c:v>01.11.2005</c:v>
                </c:pt>
                <c:pt idx="210">
                  <c:v>02.11.2005</c:v>
                </c:pt>
                <c:pt idx="211">
                  <c:v>03.11.2005</c:v>
                </c:pt>
                <c:pt idx="212">
                  <c:v>04.11.2005</c:v>
                </c:pt>
                <c:pt idx="213">
                  <c:v>07.11.2005</c:v>
                </c:pt>
                <c:pt idx="214">
                  <c:v>08.11.2005</c:v>
                </c:pt>
                <c:pt idx="215">
                  <c:v>09.11.2005</c:v>
                </c:pt>
                <c:pt idx="216">
                  <c:v>10.11.2005</c:v>
                </c:pt>
                <c:pt idx="217">
                  <c:v>14.11.2005</c:v>
                </c:pt>
                <c:pt idx="218">
                  <c:v>15.11.2005</c:v>
                </c:pt>
                <c:pt idx="219">
                  <c:v>16.11.2005</c:v>
                </c:pt>
                <c:pt idx="220">
                  <c:v>17.11.2005</c:v>
                </c:pt>
                <c:pt idx="221">
                  <c:v>18.11.2005</c:v>
                </c:pt>
                <c:pt idx="222">
                  <c:v>21.11.2005</c:v>
                </c:pt>
                <c:pt idx="223">
                  <c:v>22.11.2005</c:v>
                </c:pt>
                <c:pt idx="224">
                  <c:v>23.11.2005</c:v>
                </c:pt>
                <c:pt idx="225">
                  <c:v>25.11.2005</c:v>
                </c:pt>
                <c:pt idx="226">
                  <c:v>28.11.2005</c:v>
                </c:pt>
                <c:pt idx="227">
                  <c:v>29.11.2005</c:v>
                </c:pt>
                <c:pt idx="228">
                  <c:v>30.11.2005</c:v>
                </c:pt>
                <c:pt idx="229">
                  <c:v>01.12.2005</c:v>
                </c:pt>
                <c:pt idx="230">
                  <c:v>02.12.2005</c:v>
                </c:pt>
                <c:pt idx="231">
                  <c:v>05.12.2005</c:v>
                </c:pt>
                <c:pt idx="232">
                  <c:v>06.12.2005</c:v>
                </c:pt>
                <c:pt idx="233">
                  <c:v>07.12.2005</c:v>
                </c:pt>
                <c:pt idx="234">
                  <c:v>08.12.2005</c:v>
                </c:pt>
                <c:pt idx="235">
                  <c:v>09.12.2005</c:v>
                </c:pt>
                <c:pt idx="236">
                  <c:v>12.12.2005</c:v>
                </c:pt>
                <c:pt idx="237">
                  <c:v>13.12.2005</c:v>
                </c:pt>
                <c:pt idx="238">
                  <c:v>14.12.2005</c:v>
                </c:pt>
                <c:pt idx="239">
                  <c:v>15.12.2005</c:v>
                </c:pt>
                <c:pt idx="240">
                  <c:v>16.12.2005</c:v>
                </c:pt>
                <c:pt idx="241">
                  <c:v>19.12.2005</c:v>
                </c:pt>
                <c:pt idx="242">
                  <c:v>20.12.2005</c:v>
                </c:pt>
                <c:pt idx="243">
                  <c:v>21.12.2005</c:v>
                </c:pt>
                <c:pt idx="244">
                  <c:v>22.12.2005</c:v>
                </c:pt>
                <c:pt idx="245">
                  <c:v>23.12.2005</c:v>
                </c:pt>
                <c:pt idx="246">
                  <c:v>27.12.2005</c:v>
                </c:pt>
                <c:pt idx="247">
                  <c:v>28.12.2005</c:v>
                </c:pt>
                <c:pt idx="248">
                  <c:v>29.12.2005</c:v>
                </c:pt>
                <c:pt idx="249">
                  <c:v>30.12.2005</c:v>
                </c:pt>
                <c:pt idx="250">
                  <c:v>03.01.2006</c:v>
                </c:pt>
                <c:pt idx="251">
                  <c:v>04.01.2006</c:v>
                </c:pt>
                <c:pt idx="252">
                  <c:v>05.01.2006</c:v>
                </c:pt>
                <c:pt idx="253">
                  <c:v>06.01.2006</c:v>
                </c:pt>
                <c:pt idx="254">
                  <c:v>09.01.2006</c:v>
                </c:pt>
                <c:pt idx="255">
                  <c:v>10.01.2006</c:v>
                </c:pt>
                <c:pt idx="256">
                  <c:v>11.01.2006</c:v>
                </c:pt>
                <c:pt idx="257">
                  <c:v>12.01.2006</c:v>
                </c:pt>
                <c:pt idx="258">
                  <c:v>13.01.2006</c:v>
                </c:pt>
                <c:pt idx="259">
                  <c:v>17.01.2006</c:v>
                </c:pt>
                <c:pt idx="260">
                  <c:v>18.01.2006</c:v>
                </c:pt>
                <c:pt idx="261">
                  <c:v>19.01.2006</c:v>
                </c:pt>
                <c:pt idx="262">
                  <c:v>20.01.2006</c:v>
                </c:pt>
                <c:pt idx="263">
                  <c:v>23.01.2006</c:v>
                </c:pt>
                <c:pt idx="264">
                  <c:v>24.01.2006</c:v>
                </c:pt>
                <c:pt idx="265">
                  <c:v>25.01.2006</c:v>
                </c:pt>
                <c:pt idx="266">
                  <c:v>26.01.2006</c:v>
                </c:pt>
                <c:pt idx="267">
                  <c:v>27.01.2006</c:v>
                </c:pt>
                <c:pt idx="268">
                  <c:v>30.01.2006</c:v>
                </c:pt>
                <c:pt idx="269">
                  <c:v>31.01.2006</c:v>
                </c:pt>
                <c:pt idx="270">
                  <c:v>01.02.2006</c:v>
                </c:pt>
                <c:pt idx="271">
                  <c:v>02.02.2006</c:v>
                </c:pt>
                <c:pt idx="272">
                  <c:v>03.02.2006</c:v>
                </c:pt>
                <c:pt idx="273">
                  <c:v>06.02.2006</c:v>
                </c:pt>
                <c:pt idx="274">
                  <c:v>07.02.2006</c:v>
                </c:pt>
                <c:pt idx="275">
                  <c:v>08.02.2006</c:v>
                </c:pt>
                <c:pt idx="276">
                  <c:v>09.02.2006</c:v>
                </c:pt>
                <c:pt idx="277">
                  <c:v>10.02.2006</c:v>
                </c:pt>
                <c:pt idx="278">
                  <c:v>13.02.2006</c:v>
                </c:pt>
                <c:pt idx="279">
                  <c:v>14.02.2006</c:v>
                </c:pt>
                <c:pt idx="280">
                  <c:v>15.02.2006</c:v>
                </c:pt>
                <c:pt idx="281">
                  <c:v>16.02.2006</c:v>
                </c:pt>
                <c:pt idx="282">
                  <c:v>17.02.2006</c:v>
                </c:pt>
                <c:pt idx="283">
                  <c:v>21.02.2006</c:v>
                </c:pt>
                <c:pt idx="284">
                  <c:v>22.02.2006</c:v>
                </c:pt>
                <c:pt idx="285">
                  <c:v>23.02.2006</c:v>
                </c:pt>
                <c:pt idx="286">
                  <c:v>24.02.2006</c:v>
                </c:pt>
                <c:pt idx="287">
                  <c:v>27.02.2006</c:v>
                </c:pt>
                <c:pt idx="288">
                  <c:v>28.02.2006</c:v>
                </c:pt>
                <c:pt idx="289">
                  <c:v>01.03.2006</c:v>
                </c:pt>
                <c:pt idx="290">
                  <c:v>02.03.2006</c:v>
                </c:pt>
                <c:pt idx="291">
                  <c:v>03.03.2006</c:v>
                </c:pt>
                <c:pt idx="292">
                  <c:v>06.03.2006</c:v>
                </c:pt>
                <c:pt idx="293">
                  <c:v>07.03.2006</c:v>
                </c:pt>
                <c:pt idx="294">
                  <c:v>08.03.2006</c:v>
                </c:pt>
                <c:pt idx="295">
                  <c:v>09.03.2006</c:v>
                </c:pt>
                <c:pt idx="296">
                  <c:v>10.03.2006</c:v>
                </c:pt>
                <c:pt idx="297">
                  <c:v>13.03.2006</c:v>
                </c:pt>
                <c:pt idx="298">
                  <c:v>14.03.2006</c:v>
                </c:pt>
                <c:pt idx="299">
                  <c:v>15.03.2006</c:v>
                </c:pt>
                <c:pt idx="300">
                  <c:v>16.03.2006</c:v>
                </c:pt>
                <c:pt idx="301">
                  <c:v>17.03.2006</c:v>
                </c:pt>
                <c:pt idx="302">
                  <c:v>20.03.2006</c:v>
                </c:pt>
                <c:pt idx="303">
                  <c:v>21.03.2006</c:v>
                </c:pt>
                <c:pt idx="304">
                  <c:v>22.03.2006</c:v>
                </c:pt>
                <c:pt idx="305">
                  <c:v>23.03.2006</c:v>
                </c:pt>
                <c:pt idx="306">
                  <c:v>24.03.2006</c:v>
                </c:pt>
                <c:pt idx="307">
                  <c:v>27.03.2006</c:v>
                </c:pt>
                <c:pt idx="308">
                  <c:v>28.03.2006</c:v>
                </c:pt>
                <c:pt idx="309">
                  <c:v>29.03.2006</c:v>
                </c:pt>
                <c:pt idx="310">
                  <c:v>30.03.2006</c:v>
                </c:pt>
                <c:pt idx="311">
                  <c:v>31.03.2006</c:v>
                </c:pt>
                <c:pt idx="312">
                  <c:v>03.04.2006</c:v>
                </c:pt>
                <c:pt idx="313">
                  <c:v>04.04.2006</c:v>
                </c:pt>
                <c:pt idx="314">
                  <c:v>05.04.2006</c:v>
                </c:pt>
                <c:pt idx="315">
                  <c:v>06.04.2006</c:v>
                </c:pt>
                <c:pt idx="316">
                  <c:v>07.04.2006</c:v>
                </c:pt>
                <c:pt idx="317">
                  <c:v>10.04.2006</c:v>
                </c:pt>
                <c:pt idx="318">
                  <c:v>11.04.2006</c:v>
                </c:pt>
                <c:pt idx="319">
                  <c:v>12.04.2006</c:v>
                </c:pt>
                <c:pt idx="320">
                  <c:v>13.04.2006</c:v>
                </c:pt>
                <c:pt idx="321">
                  <c:v>17.04.2006</c:v>
                </c:pt>
                <c:pt idx="322">
                  <c:v>18.04.2006</c:v>
                </c:pt>
                <c:pt idx="323">
                  <c:v>19.04.2006</c:v>
                </c:pt>
                <c:pt idx="324">
                  <c:v>20.04.2006</c:v>
                </c:pt>
                <c:pt idx="325">
                  <c:v>21.04.2006</c:v>
                </c:pt>
                <c:pt idx="326">
                  <c:v>24.04.2006</c:v>
                </c:pt>
                <c:pt idx="327">
                  <c:v>25.04.2006</c:v>
                </c:pt>
                <c:pt idx="328">
                  <c:v>26.04.2006</c:v>
                </c:pt>
                <c:pt idx="329">
                  <c:v>27.04.2006</c:v>
                </c:pt>
                <c:pt idx="330">
                  <c:v>28.04.2006</c:v>
                </c:pt>
                <c:pt idx="331">
                  <c:v>01.05.2006</c:v>
                </c:pt>
                <c:pt idx="332">
                  <c:v>02.05.2006</c:v>
                </c:pt>
                <c:pt idx="333">
                  <c:v>03.05.2006</c:v>
                </c:pt>
                <c:pt idx="334">
                  <c:v>04.05.2006</c:v>
                </c:pt>
                <c:pt idx="335">
                  <c:v>05.05.2006</c:v>
                </c:pt>
                <c:pt idx="336">
                  <c:v>08.05.2006</c:v>
                </c:pt>
                <c:pt idx="337">
                  <c:v>09.05.2006</c:v>
                </c:pt>
                <c:pt idx="338">
                  <c:v>10.05.2006</c:v>
                </c:pt>
                <c:pt idx="339">
                  <c:v>11.05.2006</c:v>
                </c:pt>
                <c:pt idx="340">
                  <c:v>12.05.2006</c:v>
                </c:pt>
                <c:pt idx="341">
                  <c:v>15.05.2006</c:v>
                </c:pt>
                <c:pt idx="342">
                  <c:v>16.05.2006</c:v>
                </c:pt>
                <c:pt idx="343">
                  <c:v>17.05.2006</c:v>
                </c:pt>
                <c:pt idx="344">
                  <c:v>18.05.2006</c:v>
                </c:pt>
                <c:pt idx="345">
                  <c:v>19.05.2006</c:v>
                </c:pt>
                <c:pt idx="346">
                  <c:v>22.05.2006</c:v>
                </c:pt>
                <c:pt idx="347">
                  <c:v>23.05.2006</c:v>
                </c:pt>
                <c:pt idx="348">
                  <c:v>24.05.2006</c:v>
                </c:pt>
                <c:pt idx="349">
                  <c:v>25.05.2006</c:v>
                </c:pt>
                <c:pt idx="350">
                  <c:v>26.05.2006</c:v>
                </c:pt>
                <c:pt idx="351">
                  <c:v>30.05.2006</c:v>
                </c:pt>
                <c:pt idx="352">
                  <c:v>31.05.2006</c:v>
                </c:pt>
                <c:pt idx="353">
                  <c:v>01.06.2006</c:v>
                </c:pt>
                <c:pt idx="354">
                  <c:v>02.06.2006</c:v>
                </c:pt>
                <c:pt idx="355">
                  <c:v>05.06.2006</c:v>
                </c:pt>
                <c:pt idx="356">
                  <c:v>06.06.2006</c:v>
                </c:pt>
                <c:pt idx="357">
                  <c:v>07.06.2006</c:v>
                </c:pt>
                <c:pt idx="358">
                  <c:v>08.06.2006</c:v>
                </c:pt>
                <c:pt idx="359">
                  <c:v>09.06.2006</c:v>
                </c:pt>
                <c:pt idx="360">
                  <c:v>12.06.2006</c:v>
                </c:pt>
                <c:pt idx="361">
                  <c:v>13.06.2006</c:v>
                </c:pt>
                <c:pt idx="362">
                  <c:v>14.06.2006</c:v>
                </c:pt>
                <c:pt idx="363">
                  <c:v>15.06.2006</c:v>
                </c:pt>
                <c:pt idx="364">
                  <c:v>16.06.2006</c:v>
                </c:pt>
                <c:pt idx="365">
                  <c:v>19.06.2006</c:v>
                </c:pt>
                <c:pt idx="366">
                  <c:v>20.06.2006</c:v>
                </c:pt>
                <c:pt idx="367">
                  <c:v>21.06.2006</c:v>
                </c:pt>
                <c:pt idx="368">
                  <c:v>22.06.2006</c:v>
                </c:pt>
                <c:pt idx="369">
                  <c:v>23.06.2006</c:v>
                </c:pt>
                <c:pt idx="370">
                  <c:v>26.06.2006</c:v>
                </c:pt>
                <c:pt idx="371">
                  <c:v>27.06.2006</c:v>
                </c:pt>
                <c:pt idx="372">
                  <c:v>28.06.2006</c:v>
                </c:pt>
                <c:pt idx="373">
                  <c:v>29.06.2006</c:v>
                </c:pt>
                <c:pt idx="374">
                  <c:v>30.06.2006</c:v>
                </c:pt>
                <c:pt idx="375">
                  <c:v>03.07.2006</c:v>
                </c:pt>
                <c:pt idx="376">
                  <c:v>05.07.2006</c:v>
                </c:pt>
                <c:pt idx="377">
                  <c:v>06.07.2006</c:v>
                </c:pt>
                <c:pt idx="378">
                  <c:v>07.07.2006</c:v>
                </c:pt>
                <c:pt idx="379">
                  <c:v>10.07.2006</c:v>
                </c:pt>
                <c:pt idx="380">
                  <c:v>11.07.2006</c:v>
                </c:pt>
                <c:pt idx="381">
                  <c:v>12.07.2006</c:v>
                </c:pt>
                <c:pt idx="382">
                  <c:v>13.07.2006</c:v>
                </c:pt>
                <c:pt idx="383">
                  <c:v>14.07.2006</c:v>
                </c:pt>
                <c:pt idx="384">
                  <c:v>17.07.2006</c:v>
                </c:pt>
                <c:pt idx="385">
                  <c:v>18.07.2006</c:v>
                </c:pt>
                <c:pt idx="386">
                  <c:v>19.07.2006</c:v>
                </c:pt>
                <c:pt idx="387">
                  <c:v>20.07.2006</c:v>
                </c:pt>
                <c:pt idx="388">
                  <c:v>21.07.2006</c:v>
                </c:pt>
                <c:pt idx="389">
                  <c:v>24.07.2006</c:v>
                </c:pt>
                <c:pt idx="390">
                  <c:v>25.07.2006</c:v>
                </c:pt>
                <c:pt idx="391">
                  <c:v>26.07.2006</c:v>
                </c:pt>
                <c:pt idx="392">
                  <c:v>27.07.2006</c:v>
                </c:pt>
                <c:pt idx="393">
                  <c:v>28.07.2006</c:v>
                </c:pt>
                <c:pt idx="394">
                  <c:v>31.07.2006</c:v>
                </c:pt>
                <c:pt idx="395">
                  <c:v>01.08.2006</c:v>
                </c:pt>
                <c:pt idx="396">
                  <c:v>02.08.2006</c:v>
                </c:pt>
                <c:pt idx="397">
                  <c:v>03.08.2006</c:v>
                </c:pt>
                <c:pt idx="398">
                  <c:v>04.08.2006</c:v>
                </c:pt>
                <c:pt idx="399">
                  <c:v>07.08.2006</c:v>
                </c:pt>
                <c:pt idx="400">
                  <c:v>08.08.2006</c:v>
                </c:pt>
                <c:pt idx="401">
                  <c:v>09.08.2006</c:v>
                </c:pt>
                <c:pt idx="402">
                  <c:v>10.08.2006</c:v>
                </c:pt>
                <c:pt idx="403">
                  <c:v>11.08.2006</c:v>
                </c:pt>
                <c:pt idx="404">
                  <c:v>14.08.2006</c:v>
                </c:pt>
                <c:pt idx="405">
                  <c:v>15.08.2006</c:v>
                </c:pt>
                <c:pt idx="406">
                  <c:v>16.08.2006</c:v>
                </c:pt>
                <c:pt idx="407">
                  <c:v>17.08.2006</c:v>
                </c:pt>
                <c:pt idx="408">
                  <c:v>18.08.2006</c:v>
                </c:pt>
                <c:pt idx="409">
                  <c:v>21.08.2006</c:v>
                </c:pt>
                <c:pt idx="410">
                  <c:v>22.08.2006</c:v>
                </c:pt>
                <c:pt idx="411">
                  <c:v>23.08.2006</c:v>
                </c:pt>
                <c:pt idx="412">
                  <c:v>24.08.2006</c:v>
                </c:pt>
                <c:pt idx="413">
                  <c:v>25.08.2006</c:v>
                </c:pt>
                <c:pt idx="414">
                  <c:v>28.08.2006</c:v>
                </c:pt>
                <c:pt idx="415">
                  <c:v>29.08.2006</c:v>
                </c:pt>
                <c:pt idx="416">
                  <c:v>30.08.2006</c:v>
                </c:pt>
                <c:pt idx="417">
                  <c:v>31.08.2006</c:v>
                </c:pt>
                <c:pt idx="418">
                  <c:v>01.09.2006</c:v>
                </c:pt>
                <c:pt idx="419">
                  <c:v>05.09.2006</c:v>
                </c:pt>
                <c:pt idx="420">
                  <c:v>06.09.2006</c:v>
                </c:pt>
                <c:pt idx="421">
                  <c:v>07.09.2006</c:v>
                </c:pt>
                <c:pt idx="422">
                  <c:v>08.09.2006</c:v>
                </c:pt>
                <c:pt idx="423">
                  <c:v>11.09.2006</c:v>
                </c:pt>
                <c:pt idx="424">
                  <c:v>12.09.2006</c:v>
                </c:pt>
                <c:pt idx="425">
                  <c:v>13.09.2006</c:v>
                </c:pt>
                <c:pt idx="426">
                  <c:v>14.09.2006</c:v>
                </c:pt>
                <c:pt idx="427">
                  <c:v>15.09.2006</c:v>
                </c:pt>
                <c:pt idx="428">
                  <c:v>18.09.2006</c:v>
                </c:pt>
                <c:pt idx="429">
                  <c:v>19.09.2006</c:v>
                </c:pt>
                <c:pt idx="430">
                  <c:v>20.09.2006</c:v>
                </c:pt>
                <c:pt idx="431">
                  <c:v>21.09.2006</c:v>
                </c:pt>
                <c:pt idx="432">
                  <c:v>22.09.2006</c:v>
                </c:pt>
                <c:pt idx="433">
                  <c:v>25.09.2006</c:v>
                </c:pt>
                <c:pt idx="434">
                  <c:v>26.09.2006</c:v>
                </c:pt>
                <c:pt idx="435">
                  <c:v>27.09.2006</c:v>
                </c:pt>
                <c:pt idx="436">
                  <c:v>28.09.2006</c:v>
                </c:pt>
                <c:pt idx="437">
                  <c:v>29.09.2006</c:v>
                </c:pt>
                <c:pt idx="438">
                  <c:v>02.10.2006</c:v>
                </c:pt>
                <c:pt idx="439">
                  <c:v>03.10.2006</c:v>
                </c:pt>
                <c:pt idx="440">
                  <c:v>04.10.2006</c:v>
                </c:pt>
                <c:pt idx="441">
                  <c:v>05.10.2006</c:v>
                </c:pt>
                <c:pt idx="442">
                  <c:v>06.10.2006</c:v>
                </c:pt>
                <c:pt idx="443">
                  <c:v>10.10.2006</c:v>
                </c:pt>
                <c:pt idx="444">
                  <c:v>11.10.2006</c:v>
                </c:pt>
                <c:pt idx="445">
                  <c:v>12.10.2006</c:v>
                </c:pt>
                <c:pt idx="446">
                  <c:v>13.10.2006</c:v>
                </c:pt>
                <c:pt idx="447">
                  <c:v>16.10.2006</c:v>
                </c:pt>
                <c:pt idx="448">
                  <c:v>17.10.2006</c:v>
                </c:pt>
                <c:pt idx="449">
                  <c:v>18.10.2006</c:v>
                </c:pt>
                <c:pt idx="450">
                  <c:v>19.10.2006</c:v>
                </c:pt>
                <c:pt idx="451">
                  <c:v>20.10.2006</c:v>
                </c:pt>
                <c:pt idx="452">
                  <c:v>23.10.2006</c:v>
                </c:pt>
                <c:pt idx="453">
                  <c:v>24.10.2006</c:v>
                </c:pt>
                <c:pt idx="454">
                  <c:v>25.10.2006</c:v>
                </c:pt>
                <c:pt idx="455">
                  <c:v>26.10.2006</c:v>
                </c:pt>
                <c:pt idx="456">
                  <c:v>27.10.2006</c:v>
                </c:pt>
                <c:pt idx="457">
                  <c:v>30.10.2006</c:v>
                </c:pt>
                <c:pt idx="458">
                  <c:v>31.10.2006</c:v>
                </c:pt>
                <c:pt idx="459">
                  <c:v>01.11.2006</c:v>
                </c:pt>
                <c:pt idx="460">
                  <c:v>02.11.2006</c:v>
                </c:pt>
                <c:pt idx="461">
                  <c:v>03.11.2006</c:v>
                </c:pt>
                <c:pt idx="462">
                  <c:v>06.11.2006</c:v>
                </c:pt>
                <c:pt idx="463">
                  <c:v>07.11.2006</c:v>
                </c:pt>
                <c:pt idx="464">
                  <c:v>08.11.2006</c:v>
                </c:pt>
                <c:pt idx="465">
                  <c:v>09.11.2006</c:v>
                </c:pt>
                <c:pt idx="466">
                  <c:v>10.11.2006</c:v>
                </c:pt>
                <c:pt idx="467">
                  <c:v>13.11.2006</c:v>
                </c:pt>
                <c:pt idx="468">
                  <c:v>14.11.2006</c:v>
                </c:pt>
                <c:pt idx="469">
                  <c:v>15.11.2006</c:v>
                </c:pt>
                <c:pt idx="470">
                  <c:v>16.11.2006</c:v>
                </c:pt>
                <c:pt idx="471">
                  <c:v>17.11.2006</c:v>
                </c:pt>
                <c:pt idx="472">
                  <c:v>20.11.2006</c:v>
                </c:pt>
                <c:pt idx="473">
                  <c:v>21.11.2006</c:v>
                </c:pt>
                <c:pt idx="474">
                  <c:v>22.11.2006</c:v>
                </c:pt>
                <c:pt idx="475">
                  <c:v>24.11.2006</c:v>
                </c:pt>
                <c:pt idx="476">
                  <c:v>27.11.2006</c:v>
                </c:pt>
                <c:pt idx="477">
                  <c:v>28.11.2006</c:v>
                </c:pt>
                <c:pt idx="478">
                  <c:v>29.11.2006</c:v>
                </c:pt>
                <c:pt idx="479">
                  <c:v>30.11.2006</c:v>
                </c:pt>
                <c:pt idx="480">
                  <c:v>01.12.2006</c:v>
                </c:pt>
                <c:pt idx="481">
                  <c:v>04.12.2006</c:v>
                </c:pt>
                <c:pt idx="482">
                  <c:v>05.12.2006</c:v>
                </c:pt>
                <c:pt idx="483">
                  <c:v>06.12.2006</c:v>
                </c:pt>
                <c:pt idx="484">
                  <c:v>07.12.2006</c:v>
                </c:pt>
                <c:pt idx="485">
                  <c:v>08.12.2006</c:v>
                </c:pt>
                <c:pt idx="486">
                  <c:v>11.12.2006</c:v>
                </c:pt>
                <c:pt idx="487">
                  <c:v>12.12.2006</c:v>
                </c:pt>
                <c:pt idx="488">
                  <c:v>13.12.2006</c:v>
                </c:pt>
                <c:pt idx="489">
                  <c:v>14.12.2006</c:v>
                </c:pt>
                <c:pt idx="490">
                  <c:v>15.12.2006</c:v>
                </c:pt>
                <c:pt idx="491">
                  <c:v>18.12.2006</c:v>
                </c:pt>
                <c:pt idx="492">
                  <c:v>19.12.2006</c:v>
                </c:pt>
                <c:pt idx="493">
                  <c:v>20.12.2006</c:v>
                </c:pt>
                <c:pt idx="494">
                  <c:v>21.12.2006</c:v>
                </c:pt>
                <c:pt idx="495">
                  <c:v>22.12.2006</c:v>
                </c:pt>
                <c:pt idx="496">
                  <c:v>26.12.2006</c:v>
                </c:pt>
                <c:pt idx="497">
                  <c:v>27.12.2006</c:v>
                </c:pt>
                <c:pt idx="498">
                  <c:v>28.12.2006</c:v>
                </c:pt>
                <c:pt idx="499">
                  <c:v>29.12.2006</c:v>
                </c:pt>
                <c:pt idx="500">
                  <c:v>03.01.2007</c:v>
                </c:pt>
                <c:pt idx="501">
                  <c:v>02.01.2007</c:v>
                </c:pt>
                <c:pt idx="502">
                  <c:v>04.01.2007</c:v>
                </c:pt>
                <c:pt idx="503">
                  <c:v>05.01.2007</c:v>
                </c:pt>
                <c:pt idx="504">
                  <c:v>08.01.2007</c:v>
                </c:pt>
                <c:pt idx="505">
                  <c:v>09.01.2007</c:v>
                </c:pt>
                <c:pt idx="506">
                  <c:v>10.01.2007</c:v>
                </c:pt>
                <c:pt idx="507">
                  <c:v>11.01.2007</c:v>
                </c:pt>
                <c:pt idx="508">
                  <c:v>12.01.2007</c:v>
                </c:pt>
                <c:pt idx="509">
                  <c:v>16.01.2007</c:v>
                </c:pt>
                <c:pt idx="510">
                  <c:v>17.01.2007</c:v>
                </c:pt>
                <c:pt idx="511">
                  <c:v>18.01.2007</c:v>
                </c:pt>
                <c:pt idx="512">
                  <c:v>19.01.2007</c:v>
                </c:pt>
                <c:pt idx="513">
                  <c:v>22.01.2007</c:v>
                </c:pt>
                <c:pt idx="514">
                  <c:v>23.01.2007</c:v>
                </c:pt>
                <c:pt idx="515">
                  <c:v>24.01.2007</c:v>
                </c:pt>
                <c:pt idx="516">
                  <c:v>25.01.2007</c:v>
                </c:pt>
                <c:pt idx="517">
                  <c:v>26.01.2007</c:v>
                </c:pt>
                <c:pt idx="518">
                  <c:v>29.01.2007</c:v>
                </c:pt>
                <c:pt idx="519">
                  <c:v>30.01.2007</c:v>
                </c:pt>
                <c:pt idx="520">
                  <c:v>31.01.2007</c:v>
                </c:pt>
                <c:pt idx="521">
                  <c:v>01.02.2007</c:v>
                </c:pt>
                <c:pt idx="522">
                  <c:v>02.02.2007</c:v>
                </c:pt>
                <c:pt idx="523">
                  <c:v>05.02.2007</c:v>
                </c:pt>
                <c:pt idx="524">
                  <c:v>06.02.2007</c:v>
                </c:pt>
                <c:pt idx="525">
                  <c:v>07.02.2007</c:v>
                </c:pt>
                <c:pt idx="526">
                  <c:v>08.02.2007</c:v>
                </c:pt>
                <c:pt idx="527">
                  <c:v>09.02.2007</c:v>
                </c:pt>
                <c:pt idx="528">
                  <c:v>12.02.2007</c:v>
                </c:pt>
                <c:pt idx="529">
                  <c:v>13.02.2007</c:v>
                </c:pt>
                <c:pt idx="530">
                  <c:v>14.02.2007</c:v>
                </c:pt>
                <c:pt idx="531">
                  <c:v>15.02.2007</c:v>
                </c:pt>
                <c:pt idx="532">
                  <c:v>16.02.2007</c:v>
                </c:pt>
                <c:pt idx="533">
                  <c:v>20.02.2007</c:v>
                </c:pt>
                <c:pt idx="534">
                  <c:v>21.02.2007</c:v>
                </c:pt>
                <c:pt idx="535">
                  <c:v>22.02.2007</c:v>
                </c:pt>
                <c:pt idx="536">
                  <c:v>23.02.2007</c:v>
                </c:pt>
                <c:pt idx="537">
                  <c:v>26.02.2007</c:v>
                </c:pt>
                <c:pt idx="538">
                  <c:v>27.02.2007</c:v>
                </c:pt>
                <c:pt idx="539">
                  <c:v>28.02.2007</c:v>
                </c:pt>
                <c:pt idx="540">
                  <c:v>01.03.2007</c:v>
                </c:pt>
                <c:pt idx="541">
                  <c:v>02.03.2007</c:v>
                </c:pt>
                <c:pt idx="542">
                  <c:v>05.03.2007</c:v>
                </c:pt>
                <c:pt idx="543">
                  <c:v>06.03.2007</c:v>
                </c:pt>
                <c:pt idx="544">
                  <c:v>07.03.2007</c:v>
                </c:pt>
                <c:pt idx="545">
                  <c:v>08.03.2007</c:v>
                </c:pt>
                <c:pt idx="546">
                  <c:v>09.03.2007</c:v>
                </c:pt>
                <c:pt idx="547">
                  <c:v>12.03.2007</c:v>
                </c:pt>
                <c:pt idx="548">
                  <c:v>13.03.2007</c:v>
                </c:pt>
                <c:pt idx="549">
                  <c:v>14.03.2007</c:v>
                </c:pt>
                <c:pt idx="550">
                  <c:v>15.03.2007</c:v>
                </c:pt>
                <c:pt idx="551">
                  <c:v>16.03.2007</c:v>
                </c:pt>
                <c:pt idx="552">
                  <c:v>19.03.2007</c:v>
                </c:pt>
                <c:pt idx="553">
                  <c:v>20.03.2007</c:v>
                </c:pt>
                <c:pt idx="554">
                  <c:v>21.03.2007</c:v>
                </c:pt>
                <c:pt idx="555">
                  <c:v>22.03.2007</c:v>
                </c:pt>
                <c:pt idx="556">
                  <c:v>23.03.2007</c:v>
                </c:pt>
                <c:pt idx="557">
                  <c:v>26.03.2007</c:v>
                </c:pt>
                <c:pt idx="558">
                  <c:v>27.03.2007</c:v>
                </c:pt>
                <c:pt idx="559">
                  <c:v>28.03.2007</c:v>
                </c:pt>
                <c:pt idx="560">
                  <c:v>29.03.2007</c:v>
                </c:pt>
                <c:pt idx="561">
                  <c:v>30.03.2007</c:v>
                </c:pt>
                <c:pt idx="562">
                  <c:v>02.04.2007</c:v>
                </c:pt>
                <c:pt idx="563">
                  <c:v>03.04.2007</c:v>
                </c:pt>
                <c:pt idx="564">
                  <c:v>04.04.2007</c:v>
                </c:pt>
                <c:pt idx="565">
                  <c:v>05.04.2007</c:v>
                </c:pt>
                <c:pt idx="566">
                  <c:v>09.04.2007</c:v>
                </c:pt>
                <c:pt idx="567">
                  <c:v>10.04.2007</c:v>
                </c:pt>
                <c:pt idx="568">
                  <c:v>11.04.2007</c:v>
                </c:pt>
                <c:pt idx="569">
                  <c:v>12.04.2007</c:v>
                </c:pt>
                <c:pt idx="570">
                  <c:v>13.04.2007</c:v>
                </c:pt>
                <c:pt idx="571">
                  <c:v>16.04.2007</c:v>
                </c:pt>
                <c:pt idx="572">
                  <c:v>17.04.2007</c:v>
                </c:pt>
                <c:pt idx="573">
                  <c:v>18.04.2007</c:v>
                </c:pt>
                <c:pt idx="574">
                  <c:v>19.04.2007</c:v>
                </c:pt>
                <c:pt idx="575">
                  <c:v>20.04.2007</c:v>
                </c:pt>
                <c:pt idx="576">
                  <c:v>23.04.2007</c:v>
                </c:pt>
                <c:pt idx="577">
                  <c:v>24.04.2007</c:v>
                </c:pt>
                <c:pt idx="578">
                  <c:v>25.04.2007</c:v>
                </c:pt>
                <c:pt idx="579">
                  <c:v>26.04.2007</c:v>
                </c:pt>
                <c:pt idx="580">
                  <c:v>27.04.2007</c:v>
                </c:pt>
                <c:pt idx="581">
                  <c:v>30.04.2007</c:v>
                </c:pt>
                <c:pt idx="582">
                  <c:v>01.05.2007</c:v>
                </c:pt>
                <c:pt idx="583">
                  <c:v>02.05.2007</c:v>
                </c:pt>
                <c:pt idx="584">
                  <c:v>03.05.2007</c:v>
                </c:pt>
                <c:pt idx="585">
                  <c:v>04.05.2007</c:v>
                </c:pt>
                <c:pt idx="586">
                  <c:v>07.05.2007</c:v>
                </c:pt>
                <c:pt idx="587">
                  <c:v>08.05.2007</c:v>
                </c:pt>
                <c:pt idx="588">
                  <c:v>09.05.2007</c:v>
                </c:pt>
                <c:pt idx="589">
                  <c:v>10.05.2007</c:v>
                </c:pt>
                <c:pt idx="590">
                  <c:v>11.05.2007</c:v>
                </c:pt>
                <c:pt idx="591">
                  <c:v>14.05.2007</c:v>
                </c:pt>
                <c:pt idx="592">
                  <c:v>15.05.2007</c:v>
                </c:pt>
                <c:pt idx="593">
                  <c:v>16.05.2007</c:v>
                </c:pt>
                <c:pt idx="594">
                  <c:v>17.05.2007</c:v>
                </c:pt>
                <c:pt idx="595">
                  <c:v>18.05.2007</c:v>
                </c:pt>
                <c:pt idx="596">
                  <c:v>21.05.2007</c:v>
                </c:pt>
                <c:pt idx="597">
                  <c:v>22.05.2007</c:v>
                </c:pt>
                <c:pt idx="598">
                  <c:v>23.05.2007</c:v>
                </c:pt>
                <c:pt idx="599">
                  <c:v>24.05.2007</c:v>
                </c:pt>
                <c:pt idx="600">
                  <c:v>25.05.2007</c:v>
                </c:pt>
                <c:pt idx="601">
                  <c:v>29.05.2007</c:v>
                </c:pt>
                <c:pt idx="602">
                  <c:v>30.05.2007</c:v>
                </c:pt>
                <c:pt idx="603">
                  <c:v>31.05.2007</c:v>
                </c:pt>
                <c:pt idx="604">
                  <c:v>01.06.2007</c:v>
                </c:pt>
                <c:pt idx="605">
                  <c:v>04.06.2007</c:v>
                </c:pt>
                <c:pt idx="606">
                  <c:v>05.06.2007</c:v>
                </c:pt>
                <c:pt idx="607">
                  <c:v>06.06.2007</c:v>
                </c:pt>
                <c:pt idx="608">
                  <c:v>07.06.2007</c:v>
                </c:pt>
                <c:pt idx="609">
                  <c:v>08.06.2007</c:v>
                </c:pt>
                <c:pt idx="610">
                  <c:v>11.06.2007</c:v>
                </c:pt>
                <c:pt idx="611">
                  <c:v>12.06.2007</c:v>
                </c:pt>
                <c:pt idx="612">
                  <c:v>13.06.2007</c:v>
                </c:pt>
                <c:pt idx="613">
                  <c:v>14.06.2007</c:v>
                </c:pt>
                <c:pt idx="614">
                  <c:v>15.06.2007</c:v>
                </c:pt>
                <c:pt idx="615">
                  <c:v>18.06.2007</c:v>
                </c:pt>
                <c:pt idx="616">
                  <c:v>19.06.2007</c:v>
                </c:pt>
                <c:pt idx="617">
                  <c:v>20.06.2007</c:v>
                </c:pt>
                <c:pt idx="618">
                  <c:v>21.06.2007</c:v>
                </c:pt>
                <c:pt idx="619">
                  <c:v>22.06.2007</c:v>
                </c:pt>
                <c:pt idx="620">
                  <c:v>25.06.2007</c:v>
                </c:pt>
                <c:pt idx="621">
                  <c:v>26.06.2007</c:v>
                </c:pt>
                <c:pt idx="622">
                  <c:v>27.06.2007</c:v>
                </c:pt>
                <c:pt idx="623">
                  <c:v>28.06.2007</c:v>
                </c:pt>
                <c:pt idx="624">
                  <c:v>29.06.2007</c:v>
                </c:pt>
                <c:pt idx="625">
                  <c:v>02.07.2007</c:v>
                </c:pt>
                <c:pt idx="626">
                  <c:v>03.07.2007</c:v>
                </c:pt>
                <c:pt idx="627">
                  <c:v>05.07.2007</c:v>
                </c:pt>
                <c:pt idx="628">
                  <c:v>06.07.2007</c:v>
                </c:pt>
                <c:pt idx="629">
                  <c:v>09.07.2007</c:v>
                </c:pt>
                <c:pt idx="630">
                  <c:v>10.07.2007</c:v>
                </c:pt>
                <c:pt idx="631">
                  <c:v>11.07.2007</c:v>
                </c:pt>
                <c:pt idx="632">
                  <c:v>12.07.2007</c:v>
                </c:pt>
                <c:pt idx="633">
                  <c:v>13.07.2007</c:v>
                </c:pt>
                <c:pt idx="634">
                  <c:v>16.07.2007</c:v>
                </c:pt>
                <c:pt idx="635">
                  <c:v>17.07.2007</c:v>
                </c:pt>
                <c:pt idx="636">
                  <c:v>18.07.2007</c:v>
                </c:pt>
                <c:pt idx="637">
                  <c:v>19.07.2007</c:v>
                </c:pt>
                <c:pt idx="638">
                  <c:v>20.07.2007</c:v>
                </c:pt>
                <c:pt idx="639">
                  <c:v>23.07.2007</c:v>
                </c:pt>
                <c:pt idx="640">
                  <c:v>24.07.2007</c:v>
                </c:pt>
                <c:pt idx="641">
                  <c:v>25.07.2007</c:v>
                </c:pt>
                <c:pt idx="642">
                  <c:v>26.07.2007</c:v>
                </c:pt>
                <c:pt idx="643">
                  <c:v>27.07.2007</c:v>
                </c:pt>
                <c:pt idx="644">
                  <c:v>30.07.2007</c:v>
                </c:pt>
                <c:pt idx="645">
                  <c:v>31.07.2007</c:v>
                </c:pt>
                <c:pt idx="646">
                  <c:v>01.08.2007</c:v>
                </c:pt>
                <c:pt idx="647">
                  <c:v>02.08.2007</c:v>
                </c:pt>
                <c:pt idx="648">
                  <c:v>03.08.2007</c:v>
                </c:pt>
                <c:pt idx="649">
                  <c:v>06.08.2007</c:v>
                </c:pt>
                <c:pt idx="650">
                  <c:v>07.08.2007</c:v>
                </c:pt>
                <c:pt idx="651">
                  <c:v>08.08.2007</c:v>
                </c:pt>
                <c:pt idx="652">
                  <c:v>09.08.2007</c:v>
                </c:pt>
                <c:pt idx="653">
                  <c:v>10.08.2007</c:v>
                </c:pt>
                <c:pt idx="654">
                  <c:v>13.08.2007</c:v>
                </c:pt>
                <c:pt idx="655">
                  <c:v>14.08.2007</c:v>
                </c:pt>
                <c:pt idx="656">
                  <c:v>15.08.2007</c:v>
                </c:pt>
                <c:pt idx="657">
                  <c:v>16.08.2007</c:v>
                </c:pt>
                <c:pt idx="658">
                  <c:v>17.08.2007</c:v>
                </c:pt>
                <c:pt idx="659">
                  <c:v>20.08.2007</c:v>
                </c:pt>
                <c:pt idx="660">
                  <c:v>21.08.2007</c:v>
                </c:pt>
                <c:pt idx="661">
                  <c:v>22.08.2007</c:v>
                </c:pt>
                <c:pt idx="662">
                  <c:v>23.08.2007</c:v>
                </c:pt>
                <c:pt idx="663">
                  <c:v>24.08.2007</c:v>
                </c:pt>
                <c:pt idx="664">
                  <c:v>27.08.2007</c:v>
                </c:pt>
                <c:pt idx="665">
                  <c:v>28.08.2007</c:v>
                </c:pt>
                <c:pt idx="666">
                  <c:v>29.08.2007</c:v>
                </c:pt>
                <c:pt idx="667">
                  <c:v>30.08.2007</c:v>
                </c:pt>
                <c:pt idx="668">
                  <c:v>31.08.2007</c:v>
                </c:pt>
                <c:pt idx="669">
                  <c:v>04.09.2007</c:v>
                </c:pt>
                <c:pt idx="670">
                  <c:v>05.09.2007</c:v>
                </c:pt>
                <c:pt idx="671">
                  <c:v>06.09.2007</c:v>
                </c:pt>
                <c:pt idx="672">
                  <c:v>07.09.2007</c:v>
                </c:pt>
                <c:pt idx="673">
                  <c:v>10.09.2007</c:v>
                </c:pt>
                <c:pt idx="674">
                  <c:v>11.09.2007</c:v>
                </c:pt>
                <c:pt idx="675">
                  <c:v>12.09.2007</c:v>
                </c:pt>
                <c:pt idx="676">
                  <c:v>13.09.2007</c:v>
                </c:pt>
                <c:pt idx="677">
                  <c:v>14.09.2007</c:v>
                </c:pt>
                <c:pt idx="678">
                  <c:v>17.09.2007</c:v>
                </c:pt>
                <c:pt idx="679">
                  <c:v>18.09.2007</c:v>
                </c:pt>
                <c:pt idx="680">
                  <c:v>19.09.2007</c:v>
                </c:pt>
                <c:pt idx="681">
                  <c:v>20.09.2007</c:v>
                </c:pt>
                <c:pt idx="682">
                  <c:v>21.09.2007</c:v>
                </c:pt>
                <c:pt idx="683">
                  <c:v>24.09.2007</c:v>
                </c:pt>
                <c:pt idx="684">
                  <c:v>25.09.2007</c:v>
                </c:pt>
                <c:pt idx="685">
                  <c:v>26.09.2007</c:v>
                </c:pt>
                <c:pt idx="686">
                  <c:v>27.09.2007</c:v>
                </c:pt>
                <c:pt idx="687">
                  <c:v>28.09.2007</c:v>
                </c:pt>
              </c:strCache>
            </c:strRef>
          </c:cat>
          <c:val>
            <c:numRef>
              <c:f>'График 1.2.6'!$D$5:$D$692</c:f>
              <c:numCache>
                <c:formatCode>General</c:formatCode>
                <c:ptCount val="688"/>
                <c:pt idx="0">
                  <c:v>231</c:v>
                </c:pt>
                <c:pt idx="1">
                  <c:v>218</c:v>
                </c:pt>
                <c:pt idx="2">
                  <c:v>230</c:v>
                </c:pt>
                <c:pt idx="3">
                  <c:v>239</c:v>
                </c:pt>
                <c:pt idx="4">
                  <c:v>237</c:v>
                </c:pt>
                <c:pt idx="5">
                  <c:v>235</c:v>
                </c:pt>
                <c:pt idx="6">
                  <c:v>238</c:v>
                </c:pt>
                <c:pt idx="7">
                  <c:v>231</c:v>
                </c:pt>
                <c:pt idx="8">
                  <c:v>228</c:v>
                </c:pt>
                <c:pt idx="9">
                  <c:v>223</c:v>
                </c:pt>
                <c:pt idx="10">
                  <c:v>234</c:v>
                </c:pt>
                <c:pt idx="11">
                  <c:v>231</c:v>
                </c:pt>
                <c:pt idx="12">
                  <c:v>237</c:v>
                </c:pt>
                <c:pt idx="13">
                  <c:v>223</c:v>
                </c:pt>
                <c:pt idx="14">
                  <c:v>218</c:v>
                </c:pt>
                <c:pt idx="15">
                  <c:v>204</c:v>
                </c:pt>
                <c:pt idx="16">
                  <c:v>202</c:v>
                </c:pt>
                <c:pt idx="17">
                  <c:v>200</c:v>
                </c:pt>
                <c:pt idx="18">
                  <c:v>203</c:v>
                </c:pt>
                <c:pt idx="19">
                  <c:v>192</c:v>
                </c:pt>
                <c:pt idx="20">
                  <c:v>191</c:v>
                </c:pt>
                <c:pt idx="21">
                  <c:v>190</c:v>
                </c:pt>
                <c:pt idx="22">
                  <c:v>184</c:v>
                </c:pt>
                <c:pt idx="23">
                  <c:v>187</c:v>
                </c:pt>
                <c:pt idx="24">
                  <c:v>183</c:v>
                </c:pt>
                <c:pt idx="25">
                  <c:v>182</c:v>
                </c:pt>
                <c:pt idx="26">
                  <c:v>186</c:v>
                </c:pt>
                <c:pt idx="27">
                  <c:v>183</c:v>
                </c:pt>
                <c:pt idx="28">
                  <c:v>181</c:v>
                </c:pt>
                <c:pt idx="29">
                  <c:v>182</c:v>
                </c:pt>
                <c:pt idx="30">
                  <c:v>181</c:v>
                </c:pt>
                <c:pt idx="31">
                  <c:v>178</c:v>
                </c:pt>
                <c:pt idx="32">
                  <c:v>177</c:v>
                </c:pt>
                <c:pt idx="33">
                  <c:v>175</c:v>
                </c:pt>
                <c:pt idx="34">
                  <c:v>178</c:v>
                </c:pt>
                <c:pt idx="36">
                  <c:v>177</c:v>
                </c:pt>
                <c:pt idx="37">
                  <c:v>175</c:v>
                </c:pt>
                <c:pt idx="38">
                  <c:v>164</c:v>
                </c:pt>
                <c:pt idx="39">
                  <c:v>177</c:v>
                </c:pt>
                <c:pt idx="40">
                  <c:v>178</c:v>
                </c:pt>
                <c:pt idx="41">
                  <c:v>172</c:v>
                </c:pt>
                <c:pt idx="42">
                  <c:v>165</c:v>
                </c:pt>
                <c:pt idx="43">
                  <c:v>162</c:v>
                </c:pt>
                <c:pt idx="44">
                  <c:v>155</c:v>
                </c:pt>
                <c:pt idx="45">
                  <c:v>152</c:v>
                </c:pt>
                <c:pt idx="46">
                  <c:v>168</c:v>
                </c:pt>
                <c:pt idx="47">
                  <c:v>155</c:v>
                </c:pt>
                <c:pt idx="48">
                  <c:v>175</c:v>
                </c:pt>
                <c:pt idx="49">
                  <c:v>181</c:v>
                </c:pt>
                <c:pt idx="50">
                  <c:v>183</c:v>
                </c:pt>
                <c:pt idx="51">
                  <c:v>183</c:v>
                </c:pt>
                <c:pt idx="52">
                  <c:v>186</c:v>
                </c:pt>
                <c:pt idx="53">
                  <c:v>189</c:v>
                </c:pt>
                <c:pt idx="54">
                  <c:v>193</c:v>
                </c:pt>
                <c:pt idx="55">
                  <c:v>200</c:v>
                </c:pt>
                <c:pt idx="56">
                  <c:v>199</c:v>
                </c:pt>
                <c:pt idx="57">
                  <c:v>195</c:v>
                </c:pt>
                <c:pt idx="58">
                  <c:v>206</c:v>
                </c:pt>
                <c:pt idx="59">
                  <c:v>200</c:v>
                </c:pt>
                <c:pt idx="60">
                  <c:v>193</c:v>
                </c:pt>
                <c:pt idx="61">
                  <c:v>201</c:v>
                </c:pt>
                <c:pt idx="62">
                  <c:v>210</c:v>
                </c:pt>
                <c:pt idx="63">
                  <c:v>207</c:v>
                </c:pt>
                <c:pt idx="64">
                  <c:v>196</c:v>
                </c:pt>
                <c:pt idx="65">
                  <c:v>189</c:v>
                </c:pt>
                <c:pt idx="66">
                  <c:v>193</c:v>
                </c:pt>
                <c:pt idx="67">
                  <c:v>193</c:v>
                </c:pt>
                <c:pt idx="68">
                  <c:v>200</c:v>
                </c:pt>
                <c:pt idx="69">
                  <c:v>195</c:v>
                </c:pt>
                <c:pt idx="70">
                  <c:v>214</c:v>
                </c:pt>
                <c:pt idx="71">
                  <c:v>229</c:v>
                </c:pt>
                <c:pt idx="72">
                  <c:v>231</c:v>
                </c:pt>
                <c:pt idx="73">
                  <c:v>226</c:v>
                </c:pt>
                <c:pt idx="74">
                  <c:v>218</c:v>
                </c:pt>
                <c:pt idx="75">
                  <c:v>209</c:v>
                </c:pt>
                <c:pt idx="76">
                  <c:v>206</c:v>
                </c:pt>
                <c:pt idx="77">
                  <c:v>219</c:v>
                </c:pt>
                <c:pt idx="78">
                  <c:v>220</c:v>
                </c:pt>
                <c:pt idx="79">
                  <c:v>214</c:v>
                </c:pt>
                <c:pt idx="80">
                  <c:v>216</c:v>
                </c:pt>
                <c:pt idx="81">
                  <c:v>207</c:v>
                </c:pt>
                <c:pt idx="82">
                  <c:v>208</c:v>
                </c:pt>
                <c:pt idx="83">
                  <c:v>199</c:v>
                </c:pt>
                <c:pt idx="84">
                  <c:v>198</c:v>
                </c:pt>
                <c:pt idx="85">
                  <c:v>198</c:v>
                </c:pt>
                <c:pt idx="86">
                  <c:v>190</c:v>
                </c:pt>
                <c:pt idx="87">
                  <c:v>190</c:v>
                </c:pt>
                <c:pt idx="88">
                  <c:v>194</c:v>
                </c:pt>
                <c:pt idx="89">
                  <c:v>204</c:v>
                </c:pt>
                <c:pt idx="90">
                  <c:v>203</c:v>
                </c:pt>
                <c:pt idx="91">
                  <c:v>208</c:v>
                </c:pt>
                <c:pt idx="92">
                  <c:v>210</c:v>
                </c:pt>
                <c:pt idx="93">
                  <c:v>214</c:v>
                </c:pt>
                <c:pt idx="94">
                  <c:v>214</c:v>
                </c:pt>
                <c:pt idx="95">
                  <c:v>205</c:v>
                </c:pt>
                <c:pt idx="96">
                  <c:v>203</c:v>
                </c:pt>
                <c:pt idx="97">
                  <c:v>210</c:v>
                </c:pt>
                <c:pt idx="98">
                  <c:v>212</c:v>
                </c:pt>
                <c:pt idx="99">
                  <c:v>208</c:v>
                </c:pt>
                <c:pt idx="100">
                  <c:v>207</c:v>
                </c:pt>
                <c:pt idx="101">
                  <c:v>206</c:v>
                </c:pt>
                <c:pt idx="102">
                  <c:v>209</c:v>
                </c:pt>
                <c:pt idx="103">
                  <c:v>210</c:v>
                </c:pt>
                <c:pt idx="104">
                  <c:v>204</c:v>
                </c:pt>
                <c:pt idx="105">
                  <c:v>190</c:v>
                </c:pt>
                <c:pt idx="106">
                  <c:v>207</c:v>
                </c:pt>
                <c:pt idx="107">
                  <c:v>208</c:v>
                </c:pt>
                <c:pt idx="108">
                  <c:v>206</c:v>
                </c:pt>
                <c:pt idx="109">
                  <c:v>216</c:v>
                </c:pt>
                <c:pt idx="110">
                  <c:v>208</c:v>
                </c:pt>
                <c:pt idx="111">
                  <c:v>209</c:v>
                </c:pt>
                <c:pt idx="112">
                  <c:v>205</c:v>
                </c:pt>
                <c:pt idx="113">
                  <c:v>206</c:v>
                </c:pt>
                <c:pt idx="114">
                  <c:v>212</c:v>
                </c:pt>
                <c:pt idx="115">
                  <c:v>212</c:v>
                </c:pt>
                <c:pt idx="116">
                  <c:v>209</c:v>
                </c:pt>
                <c:pt idx="117">
                  <c:v>220</c:v>
                </c:pt>
                <c:pt idx="118">
                  <c:v>214</c:v>
                </c:pt>
                <c:pt idx="119">
                  <c:v>205</c:v>
                </c:pt>
                <c:pt idx="120">
                  <c:v>207</c:v>
                </c:pt>
                <c:pt idx="121">
                  <c:v>206</c:v>
                </c:pt>
                <c:pt idx="122">
                  <c:v>203</c:v>
                </c:pt>
                <c:pt idx="123">
                  <c:v>194</c:v>
                </c:pt>
                <c:pt idx="124">
                  <c:v>196</c:v>
                </c:pt>
                <c:pt idx="125">
                  <c:v>185</c:v>
                </c:pt>
                <c:pt idx="126">
                  <c:v>192</c:v>
                </c:pt>
                <c:pt idx="127">
                  <c:v>195</c:v>
                </c:pt>
                <c:pt idx="128">
                  <c:v>199</c:v>
                </c:pt>
                <c:pt idx="129">
                  <c:v>186</c:v>
                </c:pt>
                <c:pt idx="130">
                  <c:v>192</c:v>
                </c:pt>
                <c:pt idx="131">
                  <c:v>183</c:v>
                </c:pt>
                <c:pt idx="132">
                  <c:v>182</c:v>
                </c:pt>
                <c:pt idx="133">
                  <c:v>176</c:v>
                </c:pt>
                <c:pt idx="134">
                  <c:v>181</c:v>
                </c:pt>
                <c:pt idx="135">
                  <c:v>178</c:v>
                </c:pt>
                <c:pt idx="136">
                  <c:v>182</c:v>
                </c:pt>
                <c:pt idx="137">
                  <c:v>187</c:v>
                </c:pt>
                <c:pt idx="138">
                  <c:v>179</c:v>
                </c:pt>
                <c:pt idx="139">
                  <c:v>177</c:v>
                </c:pt>
                <c:pt idx="140">
                  <c:v>176</c:v>
                </c:pt>
                <c:pt idx="141">
                  <c:v>183</c:v>
                </c:pt>
                <c:pt idx="142">
                  <c:v>175</c:v>
                </c:pt>
                <c:pt idx="143">
                  <c:v>174</c:v>
                </c:pt>
                <c:pt idx="144">
                  <c:v>165</c:v>
                </c:pt>
                <c:pt idx="145">
                  <c:v>163</c:v>
                </c:pt>
                <c:pt idx="146">
                  <c:v>163</c:v>
                </c:pt>
                <c:pt idx="147">
                  <c:v>162</c:v>
                </c:pt>
                <c:pt idx="148">
                  <c:v>155</c:v>
                </c:pt>
                <c:pt idx="149">
                  <c:v>151</c:v>
                </c:pt>
                <c:pt idx="150">
                  <c:v>155</c:v>
                </c:pt>
                <c:pt idx="151">
                  <c:v>164</c:v>
                </c:pt>
                <c:pt idx="152">
                  <c:v>156</c:v>
                </c:pt>
                <c:pt idx="153">
                  <c:v>173</c:v>
                </c:pt>
                <c:pt idx="154">
                  <c:v>174</c:v>
                </c:pt>
                <c:pt idx="155">
                  <c:v>161</c:v>
                </c:pt>
                <c:pt idx="156">
                  <c:v>166</c:v>
                </c:pt>
                <c:pt idx="157">
                  <c:v>172</c:v>
                </c:pt>
                <c:pt idx="158">
                  <c:v>170</c:v>
                </c:pt>
                <c:pt idx="159">
                  <c:v>183</c:v>
                </c:pt>
                <c:pt idx="160">
                  <c:v>180</c:v>
                </c:pt>
                <c:pt idx="161">
                  <c:v>175</c:v>
                </c:pt>
                <c:pt idx="162">
                  <c:v>181</c:v>
                </c:pt>
                <c:pt idx="163">
                  <c:v>180</c:v>
                </c:pt>
                <c:pt idx="164">
                  <c:v>172</c:v>
                </c:pt>
                <c:pt idx="165">
                  <c:v>173</c:v>
                </c:pt>
                <c:pt idx="166">
                  <c:v>185</c:v>
                </c:pt>
                <c:pt idx="167">
                  <c:v>174</c:v>
                </c:pt>
                <c:pt idx="168">
                  <c:v>177</c:v>
                </c:pt>
                <c:pt idx="169">
                  <c:v>173</c:v>
                </c:pt>
                <c:pt idx="170">
                  <c:v>174</c:v>
                </c:pt>
                <c:pt idx="171">
                  <c:v>176</c:v>
                </c:pt>
                <c:pt idx="172">
                  <c:v>177</c:v>
                </c:pt>
                <c:pt idx="173">
                  <c:v>169</c:v>
                </c:pt>
                <c:pt idx="174">
                  <c:v>163</c:v>
                </c:pt>
                <c:pt idx="175">
                  <c:v>166</c:v>
                </c:pt>
                <c:pt idx="176">
                  <c:v>163</c:v>
                </c:pt>
                <c:pt idx="177">
                  <c:v>165</c:v>
                </c:pt>
                <c:pt idx="178">
                  <c:v>164</c:v>
                </c:pt>
                <c:pt idx="179">
                  <c:v>169</c:v>
                </c:pt>
                <c:pt idx="180">
                  <c:v>168</c:v>
                </c:pt>
                <c:pt idx="181">
                  <c:v>170</c:v>
                </c:pt>
                <c:pt idx="182">
                  <c:v>171</c:v>
                </c:pt>
                <c:pt idx="183">
                  <c:v>169</c:v>
                </c:pt>
                <c:pt idx="184">
                  <c:v>170</c:v>
                </c:pt>
                <c:pt idx="185">
                  <c:v>165</c:v>
                </c:pt>
                <c:pt idx="186">
                  <c:v>165</c:v>
                </c:pt>
                <c:pt idx="187">
                  <c:v>156</c:v>
                </c:pt>
                <c:pt idx="188">
                  <c:v>157</c:v>
                </c:pt>
                <c:pt idx="189">
                  <c:v>162</c:v>
                </c:pt>
                <c:pt idx="190">
                  <c:v>161</c:v>
                </c:pt>
                <c:pt idx="191">
                  <c:v>166</c:v>
                </c:pt>
                <c:pt idx="192">
                  <c:v>187</c:v>
                </c:pt>
                <c:pt idx="193">
                  <c:v>181</c:v>
                </c:pt>
                <c:pt idx="194">
                  <c:v>179</c:v>
                </c:pt>
                <c:pt idx="195">
                  <c:v>185</c:v>
                </c:pt>
                <c:pt idx="196">
                  <c:v>192</c:v>
                </c:pt>
                <c:pt idx="197">
                  <c:v>209</c:v>
                </c:pt>
                <c:pt idx="198">
                  <c:v>197</c:v>
                </c:pt>
                <c:pt idx="199">
                  <c:v>186</c:v>
                </c:pt>
                <c:pt idx="200">
                  <c:v>192</c:v>
                </c:pt>
                <c:pt idx="201">
                  <c:v>201</c:v>
                </c:pt>
                <c:pt idx="202">
                  <c:v>207</c:v>
                </c:pt>
                <c:pt idx="203">
                  <c:v>183</c:v>
                </c:pt>
                <c:pt idx="204">
                  <c:v>170</c:v>
                </c:pt>
                <c:pt idx="205">
                  <c:v>172</c:v>
                </c:pt>
                <c:pt idx="206">
                  <c:v>184</c:v>
                </c:pt>
                <c:pt idx="207">
                  <c:v>173</c:v>
                </c:pt>
                <c:pt idx="208">
                  <c:v>175</c:v>
                </c:pt>
                <c:pt idx="209">
                  <c:v>171</c:v>
                </c:pt>
                <c:pt idx="210">
                  <c:v>175</c:v>
                </c:pt>
                <c:pt idx="211">
                  <c:v>172</c:v>
                </c:pt>
                <c:pt idx="212">
                  <c:v>181</c:v>
                </c:pt>
                <c:pt idx="213">
                  <c:v>180</c:v>
                </c:pt>
                <c:pt idx="214">
                  <c:v>180</c:v>
                </c:pt>
                <c:pt idx="215">
                  <c:v>180</c:v>
                </c:pt>
                <c:pt idx="216">
                  <c:v>185</c:v>
                </c:pt>
                <c:pt idx="217">
                  <c:v>178</c:v>
                </c:pt>
                <c:pt idx="218">
                  <c:v>173</c:v>
                </c:pt>
                <c:pt idx="219">
                  <c:v>176</c:v>
                </c:pt>
                <c:pt idx="220">
                  <c:v>176</c:v>
                </c:pt>
                <c:pt idx="221">
                  <c:v>175</c:v>
                </c:pt>
                <c:pt idx="222">
                  <c:v>172</c:v>
                </c:pt>
                <c:pt idx="223">
                  <c:v>175</c:v>
                </c:pt>
                <c:pt idx="224">
                  <c:v>168</c:v>
                </c:pt>
                <c:pt idx="225">
                  <c:v>164</c:v>
                </c:pt>
                <c:pt idx="226">
                  <c:v>166</c:v>
                </c:pt>
                <c:pt idx="227">
                  <c:v>163</c:v>
                </c:pt>
                <c:pt idx="228">
                  <c:v>167</c:v>
                </c:pt>
                <c:pt idx="229">
                  <c:v>165</c:v>
                </c:pt>
                <c:pt idx="230">
                  <c:v>165</c:v>
                </c:pt>
                <c:pt idx="231">
                  <c:v>158</c:v>
                </c:pt>
                <c:pt idx="232">
                  <c:v>158</c:v>
                </c:pt>
                <c:pt idx="233">
                  <c:v>161</c:v>
                </c:pt>
                <c:pt idx="234">
                  <c:v>166</c:v>
                </c:pt>
                <c:pt idx="235">
                  <c:v>163</c:v>
                </c:pt>
                <c:pt idx="236">
                  <c:v>162</c:v>
                </c:pt>
                <c:pt idx="237">
                  <c:v>168</c:v>
                </c:pt>
                <c:pt idx="238">
                  <c:v>169</c:v>
                </c:pt>
                <c:pt idx="239">
                  <c:v>176</c:v>
                </c:pt>
                <c:pt idx="240">
                  <c:v>176</c:v>
                </c:pt>
                <c:pt idx="241">
                  <c:v>172</c:v>
                </c:pt>
                <c:pt idx="242">
                  <c:v>166</c:v>
                </c:pt>
                <c:pt idx="243">
                  <c:v>177</c:v>
                </c:pt>
                <c:pt idx="244">
                  <c:v>180</c:v>
                </c:pt>
                <c:pt idx="245">
                  <c:v>185</c:v>
                </c:pt>
                <c:pt idx="246">
                  <c:v>186</c:v>
                </c:pt>
                <c:pt idx="247">
                  <c:v>184</c:v>
                </c:pt>
                <c:pt idx="248">
                  <c:v>180</c:v>
                </c:pt>
                <c:pt idx="249">
                  <c:v>183</c:v>
                </c:pt>
                <c:pt idx="250">
                  <c:v>183</c:v>
                </c:pt>
                <c:pt idx="251">
                  <c:v>178</c:v>
                </c:pt>
                <c:pt idx="252">
                  <c:v>176</c:v>
                </c:pt>
                <c:pt idx="253">
                  <c:v>173</c:v>
                </c:pt>
                <c:pt idx="254">
                  <c:v>175</c:v>
                </c:pt>
                <c:pt idx="255">
                  <c:v>183</c:v>
                </c:pt>
                <c:pt idx="256">
                  <c:v>188</c:v>
                </c:pt>
                <c:pt idx="257">
                  <c:v>203</c:v>
                </c:pt>
                <c:pt idx="258">
                  <c:v>209</c:v>
                </c:pt>
                <c:pt idx="259">
                  <c:v>212</c:v>
                </c:pt>
                <c:pt idx="260">
                  <c:v>212</c:v>
                </c:pt>
                <c:pt idx="261">
                  <c:v>208</c:v>
                </c:pt>
                <c:pt idx="262">
                  <c:v>200</c:v>
                </c:pt>
                <c:pt idx="263">
                  <c:v>200</c:v>
                </c:pt>
                <c:pt idx="264">
                  <c:v>186</c:v>
                </c:pt>
                <c:pt idx="265">
                  <c:v>188</c:v>
                </c:pt>
                <c:pt idx="266">
                  <c:v>192</c:v>
                </c:pt>
                <c:pt idx="267">
                  <c:v>190</c:v>
                </c:pt>
                <c:pt idx="268">
                  <c:v>204</c:v>
                </c:pt>
                <c:pt idx="269">
                  <c:v>197</c:v>
                </c:pt>
                <c:pt idx="270">
                  <c:v>196</c:v>
                </c:pt>
                <c:pt idx="271">
                  <c:v>194</c:v>
                </c:pt>
                <c:pt idx="272">
                  <c:v>195</c:v>
                </c:pt>
                <c:pt idx="273">
                  <c:v>199</c:v>
                </c:pt>
                <c:pt idx="274">
                  <c:v>191</c:v>
                </c:pt>
                <c:pt idx="275">
                  <c:v>188</c:v>
                </c:pt>
                <c:pt idx="276">
                  <c:v>194</c:v>
                </c:pt>
                <c:pt idx="277">
                  <c:v>180</c:v>
                </c:pt>
                <c:pt idx="278">
                  <c:v>189</c:v>
                </c:pt>
                <c:pt idx="279">
                  <c:v>185</c:v>
                </c:pt>
                <c:pt idx="280">
                  <c:v>186</c:v>
                </c:pt>
                <c:pt idx="281">
                  <c:v>186</c:v>
                </c:pt>
                <c:pt idx="282">
                  <c:v>183</c:v>
                </c:pt>
                <c:pt idx="283">
                  <c:v>179</c:v>
                </c:pt>
                <c:pt idx="284">
                  <c:v>184</c:v>
                </c:pt>
                <c:pt idx="285">
                  <c:v>172</c:v>
                </c:pt>
                <c:pt idx="286">
                  <c:v>172</c:v>
                </c:pt>
                <c:pt idx="287">
                  <c:v>161</c:v>
                </c:pt>
                <c:pt idx="288">
                  <c:v>160</c:v>
                </c:pt>
                <c:pt idx="289">
                  <c:v>155</c:v>
                </c:pt>
                <c:pt idx="290">
                  <c:v>151</c:v>
                </c:pt>
                <c:pt idx="291">
                  <c:v>153</c:v>
                </c:pt>
                <c:pt idx="292">
                  <c:v>157</c:v>
                </c:pt>
                <c:pt idx="293">
                  <c:v>175</c:v>
                </c:pt>
                <c:pt idx="294">
                  <c:v>175</c:v>
                </c:pt>
                <c:pt idx="295">
                  <c:v>181</c:v>
                </c:pt>
                <c:pt idx="296">
                  <c:v>178</c:v>
                </c:pt>
                <c:pt idx="297">
                  <c:v>178</c:v>
                </c:pt>
                <c:pt idx="298">
                  <c:v>187</c:v>
                </c:pt>
                <c:pt idx="299">
                  <c:v>183</c:v>
                </c:pt>
                <c:pt idx="300">
                  <c:v>183</c:v>
                </c:pt>
                <c:pt idx="301">
                  <c:v>177</c:v>
                </c:pt>
                <c:pt idx="302">
                  <c:v>177</c:v>
                </c:pt>
                <c:pt idx="303">
                  <c:v>179</c:v>
                </c:pt>
                <c:pt idx="304">
                  <c:v>180</c:v>
                </c:pt>
                <c:pt idx="305">
                  <c:v>177</c:v>
                </c:pt>
                <c:pt idx="306">
                  <c:v>180</c:v>
                </c:pt>
                <c:pt idx="307">
                  <c:v>186</c:v>
                </c:pt>
                <c:pt idx="308">
                  <c:v>186</c:v>
                </c:pt>
                <c:pt idx="309">
                  <c:v>191</c:v>
                </c:pt>
                <c:pt idx="310">
                  <c:v>184</c:v>
                </c:pt>
                <c:pt idx="311">
                  <c:v>185</c:v>
                </c:pt>
                <c:pt idx="312">
                  <c:v>182</c:v>
                </c:pt>
                <c:pt idx="313">
                  <c:v>178</c:v>
                </c:pt>
                <c:pt idx="314">
                  <c:v>181</c:v>
                </c:pt>
                <c:pt idx="315">
                  <c:v>178</c:v>
                </c:pt>
                <c:pt idx="316">
                  <c:v>178</c:v>
                </c:pt>
                <c:pt idx="317">
                  <c:v>180</c:v>
                </c:pt>
                <c:pt idx="318">
                  <c:v>185</c:v>
                </c:pt>
                <c:pt idx="319">
                  <c:v>179</c:v>
                </c:pt>
                <c:pt idx="320">
                  <c:v>177</c:v>
                </c:pt>
                <c:pt idx="321">
                  <c:v>181</c:v>
                </c:pt>
                <c:pt idx="322">
                  <c:v>183</c:v>
                </c:pt>
                <c:pt idx="323">
                  <c:v>177</c:v>
                </c:pt>
                <c:pt idx="324">
                  <c:v>173</c:v>
                </c:pt>
                <c:pt idx="325">
                  <c:v>174</c:v>
                </c:pt>
                <c:pt idx="326">
                  <c:v>176</c:v>
                </c:pt>
                <c:pt idx="327">
                  <c:v>177</c:v>
                </c:pt>
                <c:pt idx="328">
                  <c:v>181</c:v>
                </c:pt>
                <c:pt idx="329">
                  <c:v>177</c:v>
                </c:pt>
                <c:pt idx="330">
                  <c:v>174</c:v>
                </c:pt>
                <c:pt idx="331">
                  <c:v>167</c:v>
                </c:pt>
                <c:pt idx="332">
                  <c:v>172</c:v>
                </c:pt>
                <c:pt idx="333">
                  <c:v>170</c:v>
                </c:pt>
                <c:pt idx="334">
                  <c:v>170</c:v>
                </c:pt>
                <c:pt idx="335">
                  <c:v>168</c:v>
                </c:pt>
                <c:pt idx="336">
                  <c:v>171</c:v>
                </c:pt>
                <c:pt idx="337">
                  <c:v>173</c:v>
                </c:pt>
                <c:pt idx="338">
                  <c:v>173</c:v>
                </c:pt>
                <c:pt idx="339">
                  <c:v>171</c:v>
                </c:pt>
                <c:pt idx="340">
                  <c:v>166</c:v>
                </c:pt>
                <c:pt idx="341">
                  <c:v>180</c:v>
                </c:pt>
                <c:pt idx="342">
                  <c:v>174</c:v>
                </c:pt>
                <c:pt idx="343">
                  <c:v>177</c:v>
                </c:pt>
                <c:pt idx="344">
                  <c:v>197</c:v>
                </c:pt>
                <c:pt idx="345">
                  <c:v>196</c:v>
                </c:pt>
                <c:pt idx="346">
                  <c:v>208</c:v>
                </c:pt>
                <c:pt idx="347">
                  <c:v>207</c:v>
                </c:pt>
                <c:pt idx="348">
                  <c:v>226</c:v>
                </c:pt>
                <c:pt idx="349">
                  <c:v>219</c:v>
                </c:pt>
                <c:pt idx="350">
                  <c:v>219</c:v>
                </c:pt>
                <c:pt idx="351">
                  <c:v>228</c:v>
                </c:pt>
                <c:pt idx="352">
                  <c:v>225</c:v>
                </c:pt>
                <c:pt idx="353">
                  <c:v>225</c:v>
                </c:pt>
                <c:pt idx="354">
                  <c:v>226</c:v>
                </c:pt>
                <c:pt idx="355">
                  <c:v>226</c:v>
                </c:pt>
                <c:pt idx="356">
                  <c:v>229</c:v>
                </c:pt>
                <c:pt idx="357">
                  <c:v>226</c:v>
                </c:pt>
                <c:pt idx="358">
                  <c:v>235</c:v>
                </c:pt>
                <c:pt idx="359">
                  <c:v>230</c:v>
                </c:pt>
                <c:pt idx="360">
                  <c:v>229</c:v>
                </c:pt>
                <c:pt idx="361">
                  <c:v>240</c:v>
                </c:pt>
                <c:pt idx="362">
                  <c:v>237</c:v>
                </c:pt>
                <c:pt idx="363">
                  <c:v>234</c:v>
                </c:pt>
                <c:pt idx="364">
                  <c:v>226</c:v>
                </c:pt>
                <c:pt idx="365">
                  <c:v>222</c:v>
                </c:pt>
                <c:pt idx="366">
                  <c:v>224</c:v>
                </c:pt>
                <c:pt idx="367">
                  <c:v>230</c:v>
                </c:pt>
                <c:pt idx="368">
                  <c:v>225</c:v>
                </c:pt>
                <c:pt idx="369">
                  <c:v>235</c:v>
                </c:pt>
                <c:pt idx="370">
                  <c:v>249</c:v>
                </c:pt>
                <c:pt idx="371">
                  <c:v>250</c:v>
                </c:pt>
                <c:pt idx="372">
                  <c:v>237</c:v>
                </c:pt>
                <c:pt idx="373">
                  <c:v>237</c:v>
                </c:pt>
                <c:pt idx="374">
                  <c:v>223</c:v>
                </c:pt>
                <c:pt idx="375">
                  <c:v>222</c:v>
                </c:pt>
                <c:pt idx="376">
                  <c:v>217</c:v>
                </c:pt>
                <c:pt idx="377">
                  <c:v>217</c:v>
                </c:pt>
                <c:pt idx="378">
                  <c:v>223</c:v>
                </c:pt>
                <c:pt idx="379">
                  <c:v>223</c:v>
                </c:pt>
                <c:pt idx="380">
                  <c:v>224</c:v>
                </c:pt>
                <c:pt idx="381">
                  <c:v>227</c:v>
                </c:pt>
                <c:pt idx="382">
                  <c:v>230</c:v>
                </c:pt>
                <c:pt idx="383">
                  <c:v>225</c:v>
                </c:pt>
                <c:pt idx="384">
                  <c:v>231</c:v>
                </c:pt>
                <c:pt idx="385">
                  <c:v>225</c:v>
                </c:pt>
                <c:pt idx="386">
                  <c:v>220</c:v>
                </c:pt>
                <c:pt idx="387">
                  <c:v>215</c:v>
                </c:pt>
                <c:pt idx="388">
                  <c:v>214</c:v>
                </c:pt>
                <c:pt idx="389">
                  <c:v>207</c:v>
                </c:pt>
                <c:pt idx="390">
                  <c:v>206</c:v>
                </c:pt>
                <c:pt idx="391">
                  <c:v>209</c:v>
                </c:pt>
                <c:pt idx="392">
                  <c:v>199</c:v>
                </c:pt>
                <c:pt idx="393">
                  <c:v>195</c:v>
                </c:pt>
                <c:pt idx="394">
                  <c:v>195</c:v>
                </c:pt>
                <c:pt idx="395">
                  <c:v>203</c:v>
                </c:pt>
                <c:pt idx="396">
                  <c:v>205</c:v>
                </c:pt>
                <c:pt idx="397">
                  <c:v>180</c:v>
                </c:pt>
                <c:pt idx="398">
                  <c:v>165</c:v>
                </c:pt>
                <c:pt idx="399">
                  <c:v>162</c:v>
                </c:pt>
                <c:pt idx="400">
                  <c:v>164</c:v>
                </c:pt>
                <c:pt idx="401">
                  <c:v>169</c:v>
                </c:pt>
                <c:pt idx="402">
                  <c:v>169</c:v>
                </c:pt>
                <c:pt idx="403">
                  <c:v>155</c:v>
                </c:pt>
                <c:pt idx="404">
                  <c:v>151</c:v>
                </c:pt>
                <c:pt idx="405">
                  <c:v>162</c:v>
                </c:pt>
                <c:pt idx="406">
                  <c:v>160</c:v>
                </c:pt>
                <c:pt idx="407">
                  <c:v>149</c:v>
                </c:pt>
                <c:pt idx="408">
                  <c:v>157</c:v>
                </c:pt>
                <c:pt idx="409">
                  <c:v>160</c:v>
                </c:pt>
                <c:pt idx="410">
                  <c:v>160</c:v>
                </c:pt>
                <c:pt idx="411">
                  <c:v>159</c:v>
                </c:pt>
                <c:pt idx="412">
                  <c:v>164</c:v>
                </c:pt>
                <c:pt idx="413">
                  <c:v>166</c:v>
                </c:pt>
                <c:pt idx="414">
                  <c:v>164</c:v>
                </c:pt>
                <c:pt idx="415">
                  <c:v>171</c:v>
                </c:pt>
                <c:pt idx="416">
                  <c:v>165</c:v>
                </c:pt>
                <c:pt idx="417">
                  <c:v>160</c:v>
                </c:pt>
                <c:pt idx="418">
                  <c:v>164</c:v>
                </c:pt>
                <c:pt idx="419">
                  <c:v>160</c:v>
                </c:pt>
                <c:pt idx="420">
                  <c:v>161</c:v>
                </c:pt>
                <c:pt idx="421">
                  <c:v>158</c:v>
                </c:pt>
                <c:pt idx="422">
                  <c:v>161</c:v>
                </c:pt>
                <c:pt idx="423">
                  <c:v>158</c:v>
                </c:pt>
                <c:pt idx="424">
                  <c:v>169</c:v>
                </c:pt>
                <c:pt idx="425">
                  <c:v>170</c:v>
                </c:pt>
                <c:pt idx="426">
                  <c:v>170</c:v>
                </c:pt>
                <c:pt idx="427">
                  <c:v>165</c:v>
                </c:pt>
                <c:pt idx="428">
                  <c:v>166</c:v>
                </c:pt>
                <c:pt idx="429">
                  <c:v>171</c:v>
                </c:pt>
                <c:pt idx="430">
                  <c:v>172</c:v>
                </c:pt>
                <c:pt idx="431">
                  <c:v>192</c:v>
                </c:pt>
                <c:pt idx="432">
                  <c:v>198</c:v>
                </c:pt>
                <c:pt idx="433">
                  <c:v>193</c:v>
                </c:pt>
                <c:pt idx="434">
                  <c:v>190</c:v>
                </c:pt>
                <c:pt idx="435">
                  <c:v>184</c:v>
                </c:pt>
                <c:pt idx="436">
                  <c:v>187</c:v>
                </c:pt>
                <c:pt idx="437">
                  <c:v>192</c:v>
                </c:pt>
                <c:pt idx="438">
                  <c:v>187</c:v>
                </c:pt>
                <c:pt idx="439">
                  <c:v>187</c:v>
                </c:pt>
                <c:pt idx="440">
                  <c:v>189</c:v>
                </c:pt>
                <c:pt idx="441">
                  <c:v>190</c:v>
                </c:pt>
                <c:pt idx="442">
                  <c:v>181</c:v>
                </c:pt>
                <c:pt idx="443">
                  <c:v>174</c:v>
                </c:pt>
                <c:pt idx="444">
                  <c:v>174</c:v>
                </c:pt>
                <c:pt idx="445">
                  <c:v>168</c:v>
                </c:pt>
                <c:pt idx="446">
                  <c:v>166</c:v>
                </c:pt>
                <c:pt idx="447">
                  <c:v>164</c:v>
                </c:pt>
                <c:pt idx="448">
                  <c:v>160</c:v>
                </c:pt>
                <c:pt idx="449">
                  <c:v>160</c:v>
                </c:pt>
                <c:pt idx="450">
                  <c:v>154</c:v>
                </c:pt>
                <c:pt idx="451">
                  <c:v>155</c:v>
                </c:pt>
                <c:pt idx="452">
                  <c:v>154</c:v>
                </c:pt>
                <c:pt idx="453">
                  <c:v>151</c:v>
                </c:pt>
                <c:pt idx="454">
                  <c:v>149</c:v>
                </c:pt>
                <c:pt idx="455">
                  <c:v>150</c:v>
                </c:pt>
                <c:pt idx="456">
                  <c:v>155</c:v>
                </c:pt>
                <c:pt idx="457">
                  <c:v>160</c:v>
                </c:pt>
                <c:pt idx="458">
                  <c:v>162</c:v>
                </c:pt>
                <c:pt idx="459">
                  <c:v>164</c:v>
                </c:pt>
                <c:pt idx="460">
                  <c:v>160</c:v>
                </c:pt>
                <c:pt idx="461">
                  <c:v>148</c:v>
                </c:pt>
                <c:pt idx="462">
                  <c:v>149</c:v>
                </c:pt>
                <c:pt idx="463">
                  <c:v>148</c:v>
                </c:pt>
                <c:pt idx="464">
                  <c:v>154</c:v>
                </c:pt>
                <c:pt idx="465">
                  <c:v>154</c:v>
                </c:pt>
                <c:pt idx="466">
                  <c:v>151</c:v>
                </c:pt>
                <c:pt idx="467">
                  <c:v>153</c:v>
                </c:pt>
                <c:pt idx="468">
                  <c:v>155</c:v>
                </c:pt>
                <c:pt idx="469">
                  <c:v>144</c:v>
                </c:pt>
                <c:pt idx="470">
                  <c:v>145</c:v>
                </c:pt>
                <c:pt idx="471">
                  <c:v>153</c:v>
                </c:pt>
                <c:pt idx="472">
                  <c:v>153</c:v>
                </c:pt>
                <c:pt idx="473">
                  <c:v>155</c:v>
                </c:pt>
                <c:pt idx="474">
                  <c:v>157</c:v>
                </c:pt>
                <c:pt idx="475">
                  <c:v>159</c:v>
                </c:pt>
                <c:pt idx="476">
                  <c:v>159</c:v>
                </c:pt>
                <c:pt idx="477">
                  <c:v>162</c:v>
                </c:pt>
                <c:pt idx="478">
                  <c:v>157</c:v>
                </c:pt>
                <c:pt idx="479">
                  <c:v>160</c:v>
                </c:pt>
                <c:pt idx="480">
                  <c:v>169</c:v>
                </c:pt>
                <c:pt idx="481">
                  <c:v>168</c:v>
                </c:pt>
                <c:pt idx="482">
                  <c:v>165</c:v>
                </c:pt>
                <c:pt idx="483">
                  <c:v>162</c:v>
                </c:pt>
                <c:pt idx="484">
                  <c:v>158</c:v>
                </c:pt>
                <c:pt idx="485">
                  <c:v>148</c:v>
                </c:pt>
                <c:pt idx="486">
                  <c:v>154</c:v>
                </c:pt>
                <c:pt idx="487">
                  <c:v>158</c:v>
                </c:pt>
                <c:pt idx="488">
                  <c:v>150</c:v>
                </c:pt>
                <c:pt idx="489">
                  <c:v>146</c:v>
                </c:pt>
                <c:pt idx="490">
                  <c:v>146</c:v>
                </c:pt>
                <c:pt idx="491">
                  <c:v>147</c:v>
                </c:pt>
                <c:pt idx="492">
                  <c:v>146</c:v>
                </c:pt>
                <c:pt idx="493">
                  <c:v>146</c:v>
                </c:pt>
                <c:pt idx="494">
                  <c:v>146</c:v>
                </c:pt>
                <c:pt idx="495">
                  <c:v>143</c:v>
                </c:pt>
                <c:pt idx="496">
                  <c:v>145</c:v>
                </c:pt>
                <c:pt idx="497">
                  <c:v>140</c:v>
                </c:pt>
                <c:pt idx="498">
                  <c:v>130</c:v>
                </c:pt>
                <c:pt idx="499">
                  <c:v>132</c:v>
                </c:pt>
                <c:pt idx="500">
                  <c:v>133</c:v>
                </c:pt>
                <c:pt idx="501">
                  <c:v>134</c:v>
                </c:pt>
                <c:pt idx="502">
                  <c:v>138</c:v>
                </c:pt>
                <c:pt idx="503">
                  <c:v>135</c:v>
                </c:pt>
                <c:pt idx="504">
                  <c:v>133</c:v>
                </c:pt>
                <c:pt idx="505">
                  <c:v>138</c:v>
                </c:pt>
                <c:pt idx="506">
                  <c:v>140</c:v>
                </c:pt>
                <c:pt idx="507">
                  <c:v>132</c:v>
                </c:pt>
                <c:pt idx="508">
                  <c:v>129</c:v>
                </c:pt>
                <c:pt idx="509">
                  <c:v>130</c:v>
                </c:pt>
                <c:pt idx="510">
                  <c:v>124</c:v>
                </c:pt>
                <c:pt idx="511">
                  <c:v>125</c:v>
                </c:pt>
                <c:pt idx="512">
                  <c:v>119</c:v>
                </c:pt>
                <c:pt idx="513">
                  <c:v>120</c:v>
                </c:pt>
                <c:pt idx="514">
                  <c:v>118</c:v>
                </c:pt>
                <c:pt idx="515">
                  <c:v>122</c:v>
                </c:pt>
                <c:pt idx="516">
                  <c:v>117</c:v>
                </c:pt>
                <c:pt idx="517">
                  <c:v>124</c:v>
                </c:pt>
                <c:pt idx="518">
                  <c:v>123</c:v>
                </c:pt>
                <c:pt idx="519">
                  <c:v>128</c:v>
                </c:pt>
                <c:pt idx="520">
                  <c:v>131</c:v>
                </c:pt>
                <c:pt idx="521">
                  <c:v>127</c:v>
                </c:pt>
                <c:pt idx="522">
                  <c:v>128</c:v>
                </c:pt>
                <c:pt idx="523">
                  <c:v>130</c:v>
                </c:pt>
                <c:pt idx="524">
                  <c:v>131</c:v>
                </c:pt>
                <c:pt idx="525">
                  <c:v>129</c:v>
                </c:pt>
                <c:pt idx="526">
                  <c:v>131</c:v>
                </c:pt>
                <c:pt idx="527">
                  <c:v>128</c:v>
                </c:pt>
                <c:pt idx="528">
                  <c:v>126</c:v>
                </c:pt>
                <c:pt idx="529">
                  <c:v>131</c:v>
                </c:pt>
                <c:pt idx="530">
                  <c:v>135</c:v>
                </c:pt>
                <c:pt idx="531">
                  <c:v>131</c:v>
                </c:pt>
                <c:pt idx="532">
                  <c:v>126</c:v>
                </c:pt>
                <c:pt idx="533">
                  <c:v>126</c:v>
                </c:pt>
                <c:pt idx="534">
                  <c:v>124</c:v>
                </c:pt>
                <c:pt idx="535">
                  <c:v>120</c:v>
                </c:pt>
                <c:pt idx="536">
                  <c:v>126</c:v>
                </c:pt>
                <c:pt idx="537">
                  <c:v>130</c:v>
                </c:pt>
                <c:pt idx="538">
                  <c:v>154</c:v>
                </c:pt>
                <c:pt idx="539">
                  <c:v>144</c:v>
                </c:pt>
                <c:pt idx="540">
                  <c:v>146</c:v>
                </c:pt>
                <c:pt idx="541">
                  <c:v>149</c:v>
                </c:pt>
                <c:pt idx="542">
                  <c:v>156</c:v>
                </c:pt>
                <c:pt idx="543">
                  <c:v>154</c:v>
                </c:pt>
                <c:pt idx="544">
                  <c:v>157</c:v>
                </c:pt>
                <c:pt idx="545">
                  <c:v>150</c:v>
                </c:pt>
                <c:pt idx="546">
                  <c:v>142</c:v>
                </c:pt>
                <c:pt idx="547">
                  <c:v>139</c:v>
                </c:pt>
                <c:pt idx="548">
                  <c:v>150</c:v>
                </c:pt>
                <c:pt idx="549">
                  <c:v>150</c:v>
                </c:pt>
                <c:pt idx="550">
                  <c:v>148</c:v>
                </c:pt>
                <c:pt idx="551">
                  <c:v>145</c:v>
                </c:pt>
                <c:pt idx="552">
                  <c:v>141</c:v>
                </c:pt>
                <c:pt idx="553">
                  <c:v>142</c:v>
                </c:pt>
                <c:pt idx="554">
                  <c:v>147</c:v>
                </c:pt>
                <c:pt idx="555">
                  <c:v>136</c:v>
                </c:pt>
                <c:pt idx="556">
                  <c:v>136</c:v>
                </c:pt>
                <c:pt idx="557">
                  <c:v>138</c:v>
                </c:pt>
                <c:pt idx="558">
                  <c:v>137</c:v>
                </c:pt>
                <c:pt idx="559">
                  <c:v>135</c:v>
                </c:pt>
                <c:pt idx="560">
                  <c:v>132</c:v>
                </c:pt>
                <c:pt idx="561">
                  <c:v>134</c:v>
                </c:pt>
                <c:pt idx="562">
                  <c:v>133</c:v>
                </c:pt>
                <c:pt idx="563">
                  <c:v>143</c:v>
                </c:pt>
                <c:pt idx="564">
                  <c:v>143</c:v>
                </c:pt>
                <c:pt idx="565">
                  <c:v>145</c:v>
                </c:pt>
                <c:pt idx="566">
                  <c:v>134</c:v>
                </c:pt>
                <c:pt idx="567">
                  <c:v>142</c:v>
                </c:pt>
                <c:pt idx="568">
                  <c:v>140</c:v>
                </c:pt>
                <c:pt idx="569">
                  <c:v>142</c:v>
                </c:pt>
                <c:pt idx="570">
                  <c:v>145</c:v>
                </c:pt>
                <c:pt idx="571">
                  <c:v>142</c:v>
                </c:pt>
                <c:pt idx="572">
                  <c:v>143</c:v>
                </c:pt>
                <c:pt idx="573">
                  <c:v>138</c:v>
                </c:pt>
                <c:pt idx="574">
                  <c:v>141</c:v>
                </c:pt>
                <c:pt idx="575">
                  <c:v>138</c:v>
                </c:pt>
                <c:pt idx="576">
                  <c:v>137</c:v>
                </c:pt>
                <c:pt idx="577">
                  <c:v>137</c:v>
                </c:pt>
                <c:pt idx="578">
                  <c:v>133</c:v>
                </c:pt>
                <c:pt idx="579">
                  <c:v>130</c:v>
                </c:pt>
                <c:pt idx="580">
                  <c:v>129</c:v>
                </c:pt>
                <c:pt idx="581">
                  <c:v>134</c:v>
                </c:pt>
                <c:pt idx="582">
                  <c:v>133</c:v>
                </c:pt>
                <c:pt idx="583">
                  <c:v>126</c:v>
                </c:pt>
                <c:pt idx="584">
                  <c:v>123</c:v>
                </c:pt>
                <c:pt idx="585">
                  <c:v>123</c:v>
                </c:pt>
                <c:pt idx="586">
                  <c:v>123</c:v>
                </c:pt>
                <c:pt idx="587">
                  <c:v>123</c:v>
                </c:pt>
                <c:pt idx="588">
                  <c:v>120</c:v>
                </c:pt>
                <c:pt idx="589">
                  <c:v>120</c:v>
                </c:pt>
                <c:pt idx="590">
                  <c:v>116</c:v>
                </c:pt>
                <c:pt idx="591">
                  <c:v>115</c:v>
                </c:pt>
                <c:pt idx="592">
                  <c:v>115</c:v>
                </c:pt>
                <c:pt idx="593">
                  <c:v>116</c:v>
                </c:pt>
                <c:pt idx="594">
                  <c:v>110</c:v>
                </c:pt>
                <c:pt idx="595">
                  <c:v>106</c:v>
                </c:pt>
                <c:pt idx="596">
                  <c:v>108</c:v>
                </c:pt>
                <c:pt idx="597">
                  <c:v>102</c:v>
                </c:pt>
                <c:pt idx="598">
                  <c:v>98</c:v>
                </c:pt>
                <c:pt idx="599">
                  <c:v>103</c:v>
                </c:pt>
                <c:pt idx="600">
                  <c:v>103</c:v>
                </c:pt>
                <c:pt idx="601">
                  <c:v>97</c:v>
                </c:pt>
                <c:pt idx="602">
                  <c:v>102</c:v>
                </c:pt>
                <c:pt idx="603">
                  <c:v>100</c:v>
                </c:pt>
                <c:pt idx="604">
                  <c:v>96</c:v>
                </c:pt>
                <c:pt idx="605">
                  <c:v>93</c:v>
                </c:pt>
                <c:pt idx="606">
                  <c:v>91</c:v>
                </c:pt>
                <c:pt idx="607">
                  <c:v>97</c:v>
                </c:pt>
                <c:pt idx="608">
                  <c:v>94</c:v>
                </c:pt>
                <c:pt idx="609">
                  <c:v>103</c:v>
                </c:pt>
                <c:pt idx="610">
                  <c:v>102</c:v>
                </c:pt>
                <c:pt idx="611">
                  <c:v>105</c:v>
                </c:pt>
                <c:pt idx="612">
                  <c:v>112</c:v>
                </c:pt>
                <c:pt idx="613">
                  <c:v>110</c:v>
                </c:pt>
                <c:pt idx="614">
                  <c:v>113</c:v>
                </c:pt>
                <c:pt idx="615">
                  <c:v>116</c:v>
                </c:pt>
                <c:pt idx="616">
                  <c:v>123</c:v>
                </c:pt>
                <c:pt idx="617">
                  <c:v>118</c:v>
                </c:pt>
                <c:pt idx="618">
                  <c:v>120</c:v>
                </c:pt>
                <c:pt idx="619">
                  <c:v>130</c:v>
                </c:pt>
                <c:pt idx="620">
                  <c:v>135</c:v>
                </c:pt>
                <c:pt idx="621">
                  <c:v>129</c:v>
                </c:pt>
                <c:pt idx="622">
                  <c:v>130</c:v>
                </c:pt>
                <c:pt idx="623">
                  <c:v>129</c:v>
                </c:pt>
                <c:pt idx="624">
                  <c:v>137</c:v>
                </c:pt>
                <c:pt idx="625">
                  <c:v>141</c:v>
                </c:pt>
                <c:pt idx="626">
                  <c:v>141</c:v>
                </c:pt>
                <c:pt idx="627">
                  <c:v>130</c:v>
                </c:pt>
                <c:pt idx="628">
                  <c:v>122</c:v>
                </c:pt>
                <c:pt idx="629">
                  <c:v>124</c:v>
                </c:pt>
                <c:pt idx="630">
                  <c:v>137</c:v>
                </c:pt>
                <c:pt idx="631">
                  <c:v>142</c:v>
                </c:pt>
                <c:pt idx="632">
                  <c:v>137</c:v>
                </c:pt>
                <c:pt idx="633">
                  <c:v>144</c:v>
                </c:pt>
                <c:pt idx="634">
                  <c:v>149</c:v>
                </c:pt>
                <c:pt idx="635">
                  <c:v>142</c:v>
                </c:pt>
                <c:pt idx="636">
                  <c:v>151</c:v>
                </c:pt>
                <c:pt idx="637">
                  <c:v>151</c:v>
                </c:pt>
                <c:pt idx="638">
                  <c:v>164</c:v>
                </c:pt>
                <c:pt idx="639">
                  <c:v>163</c:v>
                </c:pt>
                <c:pt idx="640">
                  <c:v>169</c:v>
                </c:pt>
                <c:pt idx="641">
                  <c:v>175</c:v>
                </c:pt>
                <c:pt idx="642">
                  <c:v>201</c:v>
                </c:pt>
                <c:pt idx="643">
                  <c:v>200</c:v>
                </c:pt>
                <c:pt idx="644">
                  <c:v>200</c:v>
                </c:pt>
                <c:pt idx="645">
                  <c:v>216</c:v>
                </c:pt>
                <c:pt idx="646">
                  <c:v>217</c:v>
                </c:pt>
                <c:pt idx="647">
                  <c:v>211</c:v>
                </c:pt>
                <c:pt idx="648">
                  <c:v>227</c:v>
                </c:pt>
                <c:pt idx="649">
                  <c:v>209</c:v>
                </c:pt>
                <c:pt idx="650">
                  <c:v>205</c:v>
                </c:pt>
                <c:pt idx="651">
                  <c:v>184</c:v>
                </c:pt>
                <c:pt idx="652">
                  <c:v>203</c:v>
                </c:pt>
                <c:pt idx="653">
                  <c:v>207</c:v>
                </c:pt>
                <c:pt idx="654">
                  <c:v>206</c:v>
                </c:pt>
                <c:pt idx="655">
                  <c:v>211</c:v>
                </c:pt>
                <c:pt idx="656">
                  <c:v>215</c:v>
                </c:pt>
                <c:pt idx="657">
                  <c:v>241</c:v>
                </c:pt>
                <c:pt idx="658">
                  <c:v>234</c:v>
                </c:pt>
                <c:pt idx="659">
                  <c:v>231</c:v>
                </c:pt>
                <c:pt idx="660">
                  <c:v>239</c:v>
                </c:pt>
                <c:pt idx="661">
                  <c:v>221</c:v>
                </c:pt>
                <c:pt idx="662">
                  <c:v>218</c:v>
                </c:pt>
                <c:pt idx="663">
                  <c:v>213</c:v>
                </c:pt>
                <c:pt idx="664">
                  <c:v>217</c:v>
                </c:pt>
                <c:pt idx="665">
                  <c:v>224</c:v>
                </c:pt>
                <c:pt idx="666">
                  <c:v>219</c:v>
                </c:pt>
                <c:pt idx="667">
                  <c:v>223</c:v>
                </c:pt>
                <c:pt idx="668">
                  <c:v>214</c:v>
                </c:pt>
                <c:pt idx="669">
                  <c:v>210</c:v>
                </c:pt>
                <c:pt idx="670">
                  <c:v>218</c:v>
                </c:pt>
                <c:pt idx="671">
                  <c:v>214</c:v>
                </c:pt>
                <c:pt idx="672">
                  <c:v>222</c:v>
                </c:pt>
                <c:pt idx="673">
                  <c:v>229</c:v>
                </c:pt>
                <c:pt idx="674">
                  <c:v>223</c:v>
                </c:pt>
                <c:pt idx="675">
                  <c:v>216</c:v>
                </c:pt>
                <c:pt idx="676">
                  <c:v>204</c:v>
                </c:pt>
                <c:pt idx="677">
                  <c:v>208</c:v>
                </c:pt>
                <c:pt idx="678">
                  <c:v>206</c:v>
                </c:pt>
                <c:pt idx="679">
                  <c:v>210</c:v>
                </c:pt>
                <c:pt idx="680">
                  <c:v>189</c:v>
                </c:pt>
                <c:pt idx="681">
                  <c:v>178</c:v>
                </c:pt>
                <c:pt idx="682">
                  <c:v>181</c:v>
                </c:pt>
                <c:pt idx="683">
                  <c:v>181</c:v>
                </c:pt>
                <c:pt idx="684">
                  <c:v>184</c:v>
                </c:pt>
                <c:pt idx="685">
                  <c:v>184</c:v>
                </c:pt>
                <c:pt idx="686">
                  <c:v>186</c:v>
                </c:pt>
                <c:pt idx="687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1-45D9-85B2-84784B82447D}"/>
            </c:ext>
          </c:extLst>
        </c:ser>
        <c:ser>
          <c:idx val="2"/>
          <c:order val="2"/>
          <c:tx>
            <c:strRef>
              <c:f>'График 1.2.6'!$E$4</c:f>
              <c:strCache>
                <c:ptCount val="1"/>
                <c:pt idx="0">
                  <c:v>EMBI+ Россия спрэд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'График 1.2.6'!$B$5:$B$692</c:f>
              <c:strCache>
                <c:ptCount val="688"/>
                <c:pt idx="0">
                  <c:v>03.01.2005</c:v>
                </c:pt>
                <c:pt idx="1">
                  <c:v>04.01.2005</c:v>
                </c:pt>
                <c:pt idx="2">
                  <c:v>05.01.2005</c:v>
                </c:pt>
                <c:pt idx="3">
                  <c:v>06.01.2005</c:v>
                </c:pt>
                <c:pt idx="4">
                  <c:v>07.01.2005</c:v>
                </c:pt>
                <c:pt idx="5">
                  <c:v>10.01.2005</c:v>
                </c:pt>
                <c:pt idx="6">
                  <c:v>11.01.2005</c:v>
                </c:pt>
                <c:pt idx="7">
                  <c:v>12.01.2005</c:v>
                </c:pt>
                <c:pt idx="8">
                  <c:v>13.01.2005</c:v>
                </c:pt>
                <c:pt idx="9">
                  <c:v>14.01.2005</c:v>
                </c:pt>
                <c:pt idx="10">
                  <c:v>18.01.2005</c:v>
                </c:pt>
                <c:pt idx="11">
                  <c:v>19.01.2005</c:v>
                </c:pt>
                <c:pt idx="12">
                  <c:v>20.01.2005</c:v>
                </c:pt>
                <c:pt idx="13">
                  <c:v>21.01.2005</c:v>
                </c:pt>
                <c:pt idx="14">
                  <c:v>24.01.2005</c:v>
                </c:pt>
                <c:pt idx="15">
                  <c:v>25.01.2005</c:v>
                </c:pt>
                <c:pt idx="16">
                  <c:v>26.01.2005</c:v>
                </c:pt>
                <c:pt idx="17">
                  <c:v>27.01.2005</c:v>
                </c:pt>
                <c:pt idx="18">
                  <c:v>28.01.2005</c:v>
                </c:pt>
                <c:pt idx="19">
                  <c:v>31.01.2005</c:v>
                </c:pt>
                <c:pt idx="20">
                  <c:v>01.02.2005</c:v>
                </c:pt>
                <c:pt idx="21">
                  <c:v>02.02.2005</c:v>
                </c:pt>
                <c:pt idx="22">
                  <c:v>03.02.2005</c:v>
                </c:pt>
                <c:pt idx="23">
                  <c:v>04.02.2005</c:v>
                </c:pt>
                <c:pt idx="24">
                  <c:v>07.02.2005</c:v>
                </c:pt>
                <c:pt idx="25">
                  <c:v>08.02.2005</c:v>
                </c:pt>
                <c:pt idx="26">
                  <c:v>09.02.2005</c:v>
                </c:pt>
                <c:pt idx="27">
                  <c:v>10.02.2005</c:v>
                </c:pt>
                <c:pt idx="28">
                  <c:v>11.02.2005</c:v>
                </c:pt>
                <c:pt idx="29">
                  <c:v>14.02.2005</c:v>
                </c:pt>
                <c:pt idx="30">
                  <c:v>15.02.2005</c:v>
                </c:pt>
                <c:pt idx="31">
                  <c:v>16.02.2005</c:v>
                </c:pt>
                <c:pt idx="32">
                  <c:v>17.02.2005</c:v>
                </c:pt>
                <c:pt idx="33">
                  <c:v>18.02.2005</c:v>
                </c:pt>
                <c:pt idx="34">
                  <c:v>22.02.2005</c:v>
                </c:pt>
                <c:pt idx="35">
                  <c:v>23.02.2005</c:v>
                </c:pt>
                <c:pt idx="36">
                  <c:v>24.02.2005</c:v>
                </c:pt>
                <c:pt idx="37">
                  <c:v>25.02.2005</c:v>
                </c:pt>
                <c:pt idx="38">
                  <c:v>28.02.2005</c:v>
                </c:pt>
                <c:pt idx="39">
                  <c:v>01.03.2005</c:v>
                </c:pt>
                <c:pt idx="40">
                  <c:v>02.03.2005</c:v>
                </c:pt>
                <c:pt idx="41">
                  <c:v>03.03.2005</c:v>
                </c:pt>
                <c:pt idx="42">
                  <c:v>04.03.2005</c:v>
                </c:pt>
                <c:pt idx="43">
                  <c:v>07.03.2005</c:v>
                </c:pt>
                <c:pt idx="44">
                  <c:v>08.03.2005</c:v>
                </c:pt>
                <c:pt idx="45">
                  <c:v>09.03.2005</c:v>
                </c:pt>
                <c:pt idx="46">
                  <c:v>10.03.2005</c:v>
                </c:pt>
                <c:pt idx="47">
                  <c:v>11.03.2005</c:v>
                </c:pt>
                <c:pt idx="48">
                  <c:v>14.03.2005</c:v>
                </c:pt>
                <c:pt idx="49">
                  <c:v>15.03.2005</c:v>
                </c:pt>
                <c:pt idx="50">
                  <c:v>16.03.2005</c:v>
                </c:pt>
                <c:pt idx="51">
                  <c:v>17.03.2005</c:v>
                </c:pt>
                <c:pt idx="52">
                  <c:v>18.03.2005</c:v>
                </c:pt>
                <c:pt idx="53">
                  <c:v>21.03.2005</c:v>
                </c:pt>
                <c:pt idx="54">
                  <c:v>22.03.2005</c:v>
                </c:pt>
                <c:pt idx="55">
                  <c:v>23.03.2005</c:v>
                </c:pt>
                <c:pt idx="56">
                  <c:v>24.03.2005</c:v>
                </c:pt>
                <c:pt idx="57">
                  <c:v>28.03.2005</c:v>
                </c:pt>
                <c:pt idx="58">
                  <c:v>29.03.2005</c:v>
                </c:pt>
                <c:pt idx="59">
                  <c:v>30.03.2005</c:v>
                </c:pt>
                <c:pt idx="60">
                  <c:v>31.03.2005</c:v>
                </c:pt>
                <c:pt idx="61">
                  <c:v>01.04.2005</c:v>
                </c:pt>
                <c:pt idx="62">
                  <c:v>04.04.2005</c:v>
                </c:pt>
                <c:pt idx="63">
                  <c:v>05.04.2005</c:v>
                </c:pt>
                <c:pt idx="64">
                  <c:v>06.04.2005</c:v>
                </c:pt>
                <c:pt idx="65">
                  <c:v>07.04.2005</c:v>
                </c:pt>
                <c:pt idx="66">
                  <c:v>08.04.2005</c:v>
                </c:pt>
                <c:pt idx="67">
                  <c:v>11.04.2005</c:v>
                </c:pt>
                <c:pt idx="68">
                  <c:v>12.04.2005</c:v>
                </c:pt>
                <c:pt idx="69">
                  <c:v>13.04.2005</c:v>
                </c:pt>
                <c:pt idx="70">
                  <c:v>14.04.2005</c:v>
                </c:pt>
                <c:pt idx="71">
                  <c:v>15.04.2005</c:v>
                </c:pt>
                <c:pt idx="72">
                  <c:v>18.04.2005</c:v>
                </c:pt>
                <c:pt idx="73">
                  <c:v>19.04.2005</c:v>
                </c:pt>
                <c:pt idx="74">
                  <c:v>20.04.2005</c:v>
                </c:pt>
                <c:pt idx="75">
                  <c:v>21.04.2005</c:v>
                </c:pt>
                <c:pt idx="76">
                  <c:v>22.04.2005</c:v>
                </c:pt>
                <c:pt idx="77">
                  <c:v>25.04.2005</c:v>
                </c:pt>
                <c:pt idx="78">
                  <c:v>26.04.2005</c:v>
                </c:pt>
                <c:pt idx="79">
                  <c:v>27.04.2005</c:v>
                </c:pt>
                <c:pt idx="80">
                  <c:v>28.04.2005</c:v>
                </c:pt>
                <c:pt idx="81">
                  <c:v>29.04.2005</c:v>
                </c:pt>
                <c:pt idx="82">
                  <c:v>02.05.2005</c:v>
                </c:pt>
                <c:pt idx="83">
                  <c:v>03.05.2005</c:v>
                </c:pt>
                <c:pt idx="84">
                  <c:v>04.05.2005</c:v>
                </c:pt>
                <c:pt idx="85">
                  <c:v>05.05.2005</c:v>
                </c:pt>
                <c:pt idx="86">
                  <c:v>06.05.2005</c:v>
                </c:pt>
                <c:pt idx="87">
                  <c:v>09.05.2005</c:v>
                </c:pt>
                <c:pt idx="88">
                  <c:v>10.05.2005</c:v>
                </c:pt>
                <c:pt idx="89">
                  <c:v>11.05.2005</c:v>
                </c:pt>
                <c:pt idx="90">
                  <c:v>12.05.2005</c:v>
                </c:pt>
                <c:pt idx="91">
                  <c:v>13.05.2005</c:v>
                </c:pt>
                <c:pt idx="92">
                  <c:v>16.05.2005</c:v>
                </c:pt>
                <c:pt idx="93">
                  <c:v>17.05.2005</c:v>
                </c:pt>
                <c:pt idx="94">
                  <c:v>18.05.2005</c:v>
                </c:pt>
                <c:pt idx="95">
                  <c:v>19.05.2005</c:v>
                </c:pt>
                <c:pt idx="96">
                  <c:v>20.05.2005</c:v>
                </c:pt>
                <c:pt idx="97">
                  <c:v>23.05.2005</c:v>
                </c:pt>
                <c:pt idx="98">
                  <c:v>24.05.2005</c:v>
                </c:pt>
                <c:pt idx="99">
                  <c:v>25.05.2005</c:v>
                </c:pt>
                <c:pt idx="100">
                  <c:v>26.05.2005</c:v>
                </c:pt>
                <c:pt idx="101">
                  <c:v>27.05.2005</c:v>
                </c:pt>
                <c:pt idx="102">
                  <c:v>31.05.2005</c:v>
                </c:pt>
                <c:pt idx="103">
                  <c:v>01.06.2005</c:v>
                </c:pt>
                <c:pt idx="104">
                  <c:v>02.06.2005</c:v>
                </c:pt>
                <c:pt idx="105">
                  <c:v>03.06.2005</c:v>
                </c:pt>
                <c:pt idx="106">
                  <c:v>06.06.2005</c:v>
                </c:pt>
                <c:pt idx="107">
                  <c:v>07.06.2005</c:v>
                </c:pt>
                <c:pt idx="108">
                  <c:v>08.06.2005</c:v>
                </c:pt>
                <c:pt idx="109">
                  <c:v>09.06.2005</c:v>
                </c:pt>
                <c:pt idx="110">
                  <c:v>10.06.2005</c:v>
                </c:pt>
                <c:pt idx="111">
                  <c:v>13.06.2005</c:v>
                </c:pt>
                <c:pt idx="112">
                  <c:v>14.06.2005</c:v>
                </c:pt>
                <c:pt idx="113">
                  <c:v>15.06.2005</c:v>
                </c:pt>
                <c:pt idx="114">
                  <c:v>16.06.2005</c:v>
                </c:pt>
                <c:pt idx="115">
                  <c:v>17.06.2005</c:v>
                </c:pt>
                <c:pt idx="116">
                  <c:v>20.06.2005</c:v>
                </c:pt>
                <c:pt idx="117">
                  <c:v>21.06.2005</c:v>
                </c:pt>
                <c:pt idx="118">
                  <c:v>22.06.2005</c:v>
                </c:pt>
                <c:pt idx="119">
                  <c:v>23.06.2005</c:v>
                </c:pt>
                <c:pt idx="120">
                  <c:v>24.06.2005</c:v>
                </c:pt>
                <c:pt idx="121">
                  <c:v>27.06.2005</c:v>
                </c:pt>
                <c:pt idx="122">
                  <c:v>28.06.2005</c:v>
                </c:pt>
                <c:pt idx="123">
                  <c:v>29.06.2005</c:v>
                </c:pt>
                <c:pt idx="124">
                  <c:v>30.06.2005</c:v>
                </c:pt>
                <c:pt idx="125">
                  <c:v>01.07.2005</c:v>
                </c:pt>
                <c:pt idx="126">
                  <c:v>05.07.2005</c:v>
                </c:pt>
                <c:pt idx="127">
                  <c:v>06.07.2005</c:v>
                </c:pt>
                <c:pt idx="128">
                  <c:v>07.07.2005</c:v>
                </c:pt>
                <c:pt idx="129">
                  <c:v>08.07.2005</c:v>
                </c:pt>
                <c:pt idx="130">
                  <c:v>11.07.2005</c:v>
                </c:pt>
                <c:pt idx="131">
                  <c:v>12.07.2005</c:v>
                </c:pt>
                <c:pt idx="132">
                  <c:v>13.07.2005</c:v>
                </c:pt>
                <c:pt idx="133">
                  <c:v>14.07.2005</c:v>
                </c:pt>
                <c:pt idx="134">
                  <c:v>15.07.2005</c:v>
                </c:pt>
                <c:pt idx="135">
                  <c:v>18.07.2005</c:v>
                </c:pt>
                <c:pt idx="136">
                  <c:v>19.07.2005</c:v>
                </c:pt>
                <c:pt idx="137">
                  <c:v>20.07.2005</c:v>
                </c:pt>
                <c:pt idx="138">
                  <c:v>21.07.2005</c:v>
                </c:pt>
                <c:pt idx="139">
                  <c:v>22.07.2005</c:v>
                </c:pt>
                <c:pt idx="140">
                  <c:v>25.07.2005</c:v>
                </c:pt>
                <c:pt idx="141">
                  <c:v>26.07.2005</c:v>
                </c:pt>
                <c:pt idx="142">
                  <c:v>27.07.2005</c:v>
                </c:pt>
                <c:pt idx="143">
                  <c:v>28.07.2005</c:v>
                </c:pt>
                <c:pt idx="144">
                  <c:v>29.07.2005</c:v>
                </c:pt>
                <c:pt idx="145">
                  <c:v>01.08.2005</c:v>
                </c:pt>
                <c:pt idx="146">
                  <c:v>02.08.2005</c:v>
                </c:pt>
                <c:pt idx="147">
                  <c:v>03.08.2005</c:v>
                </c:pt>
                <c:pt idx="148">
                  <c:v>04.08.2005</c:v>
                </c:pt>
                <c:pt idx="149">
                  <c:v>05.08.2005</c:v>
                </c:pt>
                <c:pt idx="150">
                  <c:v>08.08.2005</c:v>
                </c:pt>
                <c:pt idx="151">
                  <c:v>09.08.2005</c:v>
                </c:pt>
                <c:pt idx="152">
                  <c:v>10.08.2005</c:v>
                </c:pt>
                <c:pt idx="153">
                  <c:v>11.08.2005</c:v>
                </c:pt>
                <c:pt idx="154">
                  <c:v>12.08.2005</c:v>
                </c:pt>
                <c:pt idx="155">
                  <c:v>15.08.2005</c:v>
                </c:pt>
                <c:pt idx="156">
                  <c:v>16.08.2005</c:v>
                </c:pt>
                <c:pt idx="157">
                  <c:v>17.08.2005</c:v>
                </c:pt>
                <c:pt idx="158">
                  <c:v>18.08.2005</c:v>
                </c:pt>
                <c:pt idx="159">
                  <c:v>19.08.2005</c:v>
                </c:pt>
                <c:pt idx="160">
                  <c:v>22.08.2005</c:v>
                </c:pt>
                <c:pt idx="161">
                  <c:v>23.08.2005</c:v>
                </c:pt>
                <c:pt idx="162">
                  <c:v>24.08.2005</c:v>
                </c:pt>
                <c:pt idx="163">
                  <c:v>25.08.2005</c:v>
                </c:pt>
                <c:pt idx="164">
                  <c:v>26.08.2005</c:v>
                </c:pt>
                <c:pt idx="165">
                  <c:v>29.08.2005</c:v>
                </c:pt>
                <c:pt idx="166">
                  <c:v>30.08.2005</c:v>
                </c:pt>
                <c:pt idx="167">
                  <c:v>31.08.2005</c:v>
                </c:pt>
                <c:pt idx="168">
                  <c:v>01.09.2005</c:v>
                </c:pt>
                <c:pt idx="169">
                  <c:v>02.09.2005</c:v>
                </c:pt>
                <c:pt idx="170">
                  <c:v>06.09.2005</c:v>
                </c:pt>
                <c:pt idx="171">
                  <c:v>07.09.2005</c:v>
                </c:pt>
                <c:pt idx="172">
                  <c:v>08.09.2005</c:v>
                </c:pt>
                <c:pt idx="173">
                  <c:v>09.09.2005</c:v>
                </c:pt>
                <c:pt idx="174">
                  <c:v>12.09.2005</c:v>
                </c:pt>
                <c:pt idx="175">
                  <c:v>13.09.2005</c:v>
                </c:pt>
                <c:pt idx="176">
                  <c:v>14.09.2005</c:v>
                </c:pt>
                <c:pt idx="177">
                  <c:v>15.09.2005</c:v>
                </c:pt>
                <c:pt idx="178">
                  <c:v>16.09.2005</c:v>
                </c:pt>
                <c:pt idx="179">
                  <c:v>19.09.2005</c:v>
                </c:pt>
                <c:pt idx="180">
                  <c:v>20.09.2005</c:v>
                </c:pt>
                <c:pt idx="181">
                  <c:v>21.09.2005</c:v>
                </c:pt>
                <c:pt idx="182">
                  <c:v>22.09.2005</c:v>
                </c:pt>
                <c:pt idx="183">
                  <c:v>23.09.2005</c:v>
                </c:pt>
                <c:pt idx="184">
                  <c:v>26.09.2005</c:v>
                </c:pt>
                <c:pt idx="185">
                  <c:v>27.09.2005</c:v>
                </c:pt>
                <c:pt idx="186">
                  <c:v>28.09.2005</c:v>
                </c:pt>
                <c:pt idx="187">
                  <c:v>29.09.2005</c:v>
                </c:pt>
                <c:pt idx="188">
                  <c:v>30.09.2005</c:v>
                </c:pt>
                <c:pt idx="189">
                  <c:v>03.10.2005</c:v>
                </c:pt>
                <c:pt idx="190">
                  <c:v>04.10.2005</c:v>
                </c:pt>
                <c:pt idx="191">
                  <c:v>05.10.2005</c:v>
                </c:pt>
                <c:pt idx="192">
                  <c:v>06.10.2005</c:v>
                </c:pt>
                <c:pt idx="193">
                  <c:v>07.10.2005</c:v>
                </c:pt>
                <c:pt idx="194">
                  <c:v>11.10.2005</c:v>
                </c:pt>
                <c:pt idx="195">
                  <c:v>12.10.2005</c:v>
                </c:pt>
                <c:pt idx="196">
                  <c:v>13.10.2005</c:v>
                </c:pt>
                <c:pt idx="197">
                  <c:v>14.10.2005</c:v>
                </c:pt>
                <c:pt idx="198">
                  <c:v>17.10.2005</c:v>
                </c:pt>
                <c:pt idx="199">
                  <c:v>18.10.2005</c:v>
                </c:pt>
                <c:pt idx="200">
                  <c:v>19.10.2005</c:v>
                </c:pt>
                <c:pt idx="201">
                  <c:v>20.10.2005</c:v>
                </c:pt>
                <c:pt idx="202">
                  <c:v>21.10.2005</c:v>
                </c:pt>
                <c:pt idx="203">
                  <c:v>24.10.2005</c:v>
                </c:pt>
                <c:pt idx="204">
                  <c:v>25.10.2005</c:v>
                </c:pt>
                <c:pt idx="205">
                  <c:v>26.10.2005</c:v>
                </c:pt>
                <c:pt idx="206">
                  <c:v>27.10.2005</c:v>
                </c:pt>
                <c:pt idx="207">
                  <c:v>28.10.2005</c:v>
                </c:pt>
                <c:pt idx="208">
                  <c:v>31.10.2005</c:v>
                </c:pt>
                <c:pt idx="209">
                  <c:v>01.11.2005</c:v>
                </c:pt>
                <c:pt idx="210">
                  <c:v>02.11.2005</c:v>
                </c:pt>
                <c:pt idx="211">
                  <c:v>03.11.2005</c:v>
                </c:pt>
                <c:pt idx="212">
                  <c:v>04.11.2005</c:v>
                </c:pt>
                <c:pt idx="213">
                  <c:v>07.11.2005</c:v>
                </c:pt>
                <c:pt idx="214">
                  <c:v>08.11.2005</c:v>
                </c:pt>
                <c:pt idx="215">
                  <c:v>09.11.2005</c:v>
                </c:pt>
                <c:pt idx="216">
                  <c:v>10.11.2005</c:v>
                </c:pt>
                <c:pt idx="217">
                  <c:v>14.11.2005</c:v>
                </c:pt>
                <c:pt idx="218">
                  <c:v>15.11.2005</c:v>
                </c:pt>
                <c:pt idx="219">
                  <c:v>16.11.2005</c:v>
                </c:pt>
                <c:pt idx="220">
                  <c:v>17.11.2005</c:v>
                </c:pt>
                <c:pt idx="221">
                  <c:v>18.11.2005</c:v>
                </c:pt>
                <c:pt idx="222">
                  <c:v>21.11.2005</c:v>
                </c:pt>
                <c:pt idx="223">
                  <c:v>22.11.2005</c:v>
                </c:pt>
                <c:pt idx="224">
                  <c:v>23.11.2005</c:v>
                </c:pt>
                <c:pt idx="225">
                  <c:v>25.11.2005</c:v>
                </c:pt>
                <c:pt idx="226">
                  <c:v>28.11.2005</c:v>
                </c:pt>
                <c:pt idx="227">
                  <c:v>29.11.2005</c:v>
                </c:pt>
                <c:pt idx="228">
                  <c:v>30.11.2005</c:v>
                </c:pt>
                <c:pt idx="229">
                  <c:v>01.12.2005</c:v>
                </c:pt>
                <c:pt idx="230">
                  <c:v>02.12.2005</c:v>
                </c:pt>
                <c:pt idx="231">
                  <c:v>05.12.2005</c:v>
                </c:pt>
                <c:pt idx="232">
                  <c:v>06.12.2005</c:v>
                </c:pt>
                <c:pt idx="233">
                  <c:v>07.12.2005</c:v>
                </c:pt>
                <c:pt idx="234">
                  <c:v>08.12.2005</c:v>
                </c:pt>
                <c:pt idx="235">
                  <c:v>09.12.2005</c:v>
                </c:pt>
                <c:pt idx="236">
                  <c:v>12.12.2005</c:v>
                </c:pt>
                <c:pt idx="237">
                  <c:v>13.12.2005</c:v>
                </c:pt>
                <c:pt idx="238">
                  <c:v>14.12.2005</c:v>
                </c:pt>
                <c:pt idx="239">
                  <c:v>15.12.2005</c:v>
                </c:pt>
                <c:pt idx="240">
                  <c:v>16.12.2005</c:v>
                </c:pt>
                <c:pt idx="241">
                  <c:v>19.12.2005</c:v>
                </c:pt>
                <c:pt idx="242">
                  <c:v>20.12.2005</c:v>
                </c:pt>
                <c:pt idx="243">
                  <c:v>21.12.2005</c:v>
                </c:pt>
                <c:pt idx="244">
                  <c:v>22.12.2005</c:v>
                </c:pt>
                <c:pt idx="245">
                  <c:v>23.12.2005</c:v>
                </c:pt>
                <c:pt idx="246">
                  <c:v>27.12.2005</c:v>
                </c:pt>
                <c:pt idx="247">
                  <c:v>28.12.2005</c:v>
                </c:pt>
                <c:pt idx="248">
                  <c:v>29.12.2005</c:v>
                </c:pt>
                <c:pt idx="249">
                  <c:v>30.12.2005</c:v>
                </c:pt>
                <c:pt idx="250">
                  <c:v>03.01.2006</c:v>
                </c:pt>
                <c:pt idx="251">
                  <c:v>04.01.2006</c:v>
                </c:pt>
                <c:pt idx="252">
                  <c:v>05.01.2006</c:v>
                </c:pt>
                <c:pt idx="253">
                  <c:v>06.01.2006</c:v>
                </c:pt>
                <c:pt idx="254">
                  <c:v>09.01.2006</c:v>
                </c:pt>
                <c:pt idx="255">
                  <c:v>10.01.2006</c:v>
                </c:pt>
                <c:pt idx="256">
                  <c:v>11.01.2006</c:v>
                </c:pt>
                <c:pt idx="257">
                  <c:v>12.01.2006</c:v>
                </c:pt>
                <c:pt idx="258">
                  <c:v>13.01.2006</c:v>
                </c:pt>
                <c:pt idx="259">
                  <c:v>17.01.2006</c:v>
                </c:pt>
                <c:pt idx="260">
                  <c:v>18.01.2006</c:v>
                </c:pt>
                <c:pt idx="261">
                  <c:v>19.01.2006</c:v>
                </c:pt>
                <c:pt idx="262">
                  <c:v>20.01.2006</c:v>
                </c:pt>
                <c:pt idx="263">
                  <c:v>23.01.2006</c:v>
                </c:pt>
                <c:pt idx="264">
                  <c:v>24.01.2006</c:v>
                </c:pt>
                <c:pt idx="265">
                  <c:v>25.01.2006</c:v>
                </c:pt>
                <c:pt idx="266">
                  <c:v>26.01.2006</c:v>
                </c:pt>
                <c:pt idx="267">
                  <c:v>27.01.2006</c:v>
                </c:pt>
                <c:pt idx="268">
                  <c:v>30.01.2006</c:v>
                </c:pt>
                <c:pt idx="269">
                  <c:v>31.01.2006</c:v>
                </c:pt>
                <c:pt idx="270">
                  <c:v>01.02.2006</c:v>
                </c:pt>
                <c:pt idx="271">
                  <c:v>02.02.2006</c:v>
                </c:pt>
                <c:pt idx="272">
                  <c:v>03.02.2006</c:v>
                </c:pt>
                <c:pt idx="273">
                  <c:v>06.02.2006</c:v>
                </c:pt>
                <c:pt idx="274">
                  <c:v>07.02.2006</c:v>
                </c:pt>
                <c:pt idx="275">
                  <c:v>08.02.2006</c:v>
                </c:pt>
                <c:pt idx="276">
                  <c:v>09.02.2006</c:v>
                </c:pt>
                <c:pt idx="277">
                  <c:v>10.02.2006</c:v>
                </c:pt>
                <c:pt idx="278">
                  <c:v>13.02.2006</c:v>
                </c:pt>
                <c:pt idx="279">
                  <c:v>14.02.2006</c:v>
                </c:pt>
                <c:pt idx="280">
                  <c:v>15.02.2006</c:v>
                </c:pt>
                <c:pt idx="281">
                  <c:v>16.02.2006</c:v>
                </c:pt>
                <c:pt idx="282">
                  <c:v>17.02.2006</c:v>
                </c:pt>
                <c:pt idx="283">
                  <c:v>21.02.2006</c:v>
                </c:pt>
                <c:pt idx="284">
                  <c:v>22.02.2006</c:v>
                </c:pt>
                <c:pt idx="285">
                  <c:v>23.02.2006</c:v>
                </c:pt>
                <c:pt idx="286">
                  <c:v>24.02.2006</c:v>
                </c:pt>
                <c:pt idx="287">
                  <c:v>27.02.2006</c:v>
                </c:pt>
                <c:pt idx="288">
                  <c:v>28.02.2006</c:v>
                </c:pt>
                <c:pt idx="289">
                  <c:v>01.03.2006</c:v>
                </c:pt>
                <c:pt idx="290">
                  <c:v>02.03.2006</c:v>
                </c:pt>
                <c:pt idx="291">
                  <c:v>03.03.2006</c:v>
                </c:pt>
                <c:pt idx="292">
                  <c:v>06.03.2006</c:v>
                </c:pt>
                <c:pt idx="293">
                  <c:v>07.03.2006</c:v>
                </c:pt>
                <c:pt idx="294">
                  <c:v>08.03.2006</c:v>
                </c:pt>
                <c:pt idx="295">
                  <c:v>09.03.2006</c:v>
                </c:pt>
                <c:pt idx="296">
                  <c:v>10.03.2006</c:v>
                </c:pt>
                <c:pt idx="297">
                  <c:v>13.03.2006</c:v>
                </c:pt>
                <c:pt idx="298">
                  <c:v>14.03.2006</c:v>
                </c:pt>
                <c:pt idx="299">
                  <c:v>15.03.2006</c:v>
                </c:pt>
                <c:pt idx="300">
                  <c:v>16.03.2006</c:v>
                </c:pt>
                <c:pt idx="301">
                  <c:v>17.03.2006</c:v>
                </c:pt>
                <c:pt idx="302">
                  <c:v>20.03.2006</c:v>
                </c:pt>
                <c:pt idx="303">
                  <c:v>21.03.2006</c:v>
                </c:pt>
                <c:pt idx="304">
                  <c:v>22.03.2006</c:v>
                </c:pt>
                <c:pt idx="305">
                  <c:v>23.03.2006</c:v>
                </c:pt>
                <c:pt idx="306">
                  <c:v>24.03.2006</c:v>
                </c:pt>
                <c:pt idx="307">
                  <c:v>27.03.2006</c:v>
                </c:pt>
                <c:pt idx="308">
                  <c:v>28.03.2006</c:v>
                </c:pt>
                <c:pt idx="309">
                  <c:v>29.03.2006</c:v>
                </c:pt>
                <c:pt idx="310">
                  <c:v>30.03.2006</c:v>
                </c:pt>
                <c:pt idx="311">
                  <c:v>31.03.2006</c:v>
                </c:pt>
                <c:pt idx="312">
                  <c:v>03.04.2006</c:v>
                </c:pt>
                <c:pt idx="313">
                  <c:v>04.04.2006</c:v>
                </c:pt>
                <c:pt idx="314">
                  <c:v>05.04.2006</c:v>
                </c:pt>
                <c:pt idx="315">
                  <c:v>06.04.2006</c:v>
                </c:pt>
                <c:pt idx="316">
                  <c:v>07.04.2006</c:v>
                </c:pt>
                <c:pt idx="317">
                  <c:v>10.04.2006</c:v>
                </c:pt>
                <c:pt idx="318">
                  <c:v>11.04.2006</c:v>
                </c:pt>
                <c:pt idx="319">
                  <c:v>12.04.2006</c:v>
                </c:pt>
                <c:pt idx="320">
                  <c:v>13.04.2006</c:v>
                </c:pt>
                <c:pt idx="321">
                  <c:v>17.04.2006</c:v>
                </c:pt>
                <c:pt idx="322">
                  <c:v>18.04.2006</c:v>
                </c:pt>
                <c:pt idx="323">
                  <c:v>19.04.2006</c:v>
                </c:pt>
                <c:pt idx="324">
                  <c:v>20.04.2006</c:v>
                </c:pt>
                <c:pt idx="325">
                  <c:v>21.04.2006</c:v>
                </c:pt>
                <c:pt idx="326">
                  <c:v>24.04.2006</c:v>
                </c:pt>
                <c:pt idx="327">
                  <c:v>25.04.2006</c:v>
                </c:pt>
                <c:pt idx="328">
                  <c:v>26.04.2006</c:v>
                </c:pt>
                <c:pt idx="329">
                  <c:v>27.04.2006</c:v>
                </c:pt>
                <c:pt idx="330">
                  <c:v>28.04.2006</c:v>
                </c:pt>
                <c:pt idx="331">
                  <c:v>01.05.2006</c:v>
                </c:pt>
                <c:pt idx="332">
                  <c:v>02.05.2006</c:v>
                </c:pt>
                <c:pt idx="333">
                  <c:v>03.05.2006</c:v>
                </c:pt>
                <c:pt idx="334">
                  <c:v>04.05.2006</c:v>
                </c:pt>
                <c:pt idx="335">
                  <c:v>05.05.2006</c:v>
                </c:pt>
                <c:pt idx="336">
                  <c:v>08.05.2006</c:v>
                </c:pt>
                <c:pt idx="337">
                  <c:v>09.05.2006</c:v>
                </c:pt>
                <c:pt idx="338">
                  <c:v>10.05.2006</c:v>
                </c:pt>
                <c:pt idx="339">
                  <c:v>11.05.2006</c:v>
                </c:pt>
                <c:pt idx="340">
                  <c:v>12.05.2006</c:v>
                </c:pt>
                <c:pt idx="341">
                  <c:v>15.05.2006</c:v>
                </c:pt>
                <c:pt idx="342">
                  <c:v>16.05.2006</c:v>
                </c:pt>
                <c:pt idx="343">
                  <c:v>17.05.2006</c:v>
                </c:pt>
                <c:pt idx="344">
                  <c:v>18.05.2006</c:v>
                </c:pt>
                <c:pt idx="345">
                  <c:v>19.05.2006</c:v>
                </c:pt>
                <c:pt idx="346">
                  <c:v>22.05.2006</c:v>
                </c:pt>
                <c:pt idx="347">
                  <c:v>23.05.2006</c:v>
                </c:pt>
                <c:pt idx="348">
                  <c:v>24.05.2006</c:v>
                </c:pt>
                <c:pt idx="349">
                  <c:v>25.05.2006</c:v>
                </c:pt>
                <c:pt idx="350">
                  <c:v>26.05.2006</c:v>
                </c:pt>
                <c:pt idx="351">
                  <c:v>30.05.2006</c:v>
                </c:pt>
                <c:pt idx="352">
                  <c:v>31.05.2006</c:v>
                </c:pt>
                <c:pt idx="353">
                  <c:v>01.06.2006</c:v>
                </c:pt>
                <c:pt idx="354">
                  <c:v>02.06.2006</c:v>
                </c:pt>
                <c:pt idx="355">
                  <c:v>05.06.2006</c:v>
                </c:pt>
                <c:pt idx="356">
                  <c:v>06.06.2006</c:v>
                </c:pt>
                <c:pt idx="357">
                  <c:v>07.06.2006</c:v>
                </c:pt>
                <c:pt idx="358">
                  <c:v>08.06.2006</c:v>
                </c:pt>
                <c:pt idx="359">
                  <c:v>09.06.2006</c:v>
                </c:pt>
                <c:pt idx="360">
                  <c:v>12.06.2006</c:v>
                </c:pt>
                <c:pt idx="361">
                  <c:v>13.06.2006</c:v>
                </c:pt>
                <c:pt idx="362">
                  <c:v>14.06.2006</c:v>
                </c:pt>
                <c:pt idx="363">
                  <c:v>15.06.2006</c:v>
                </c:pt>
                <c:pt idx="364">
                  <c:v>16.06.2006</c:v>
                </c:pt>
                <c:pt idx="365">
                  <c:v>19.06.2006</c:v>
                </c:pt>
                <c:pt idx="366">
                  <c:v>20.06.2006</c:v>
                </c:pt>
                <c:pt idx="367">
                  <c:v>21.06.2006</c:v>
                </c:pt>
                <c:pt idx="368">
                  <c:v>22.06.2006</c:v>
                </c:pt>
                <c:pt idx="369">
                  <c:v>23.06.2006</c:v>
                </c:pt>
                <c:pt idx="370">
                  <c:v>26.06.2006</c:v>
                </c:pt>
                <c:pt idx="371">
                  <c:v>27.06.2006</c:v>
                </c:pt>
                <c:pt idx="372">
                  <c:v>28.06.2006</c:v>
                </c:pt>
                <c:pt idx="373">
                  <c:v>29.06.2006</c:v>
                </c:pt>
                <c:pt idx="374">
                  <c:v>30.06.2006</c:v>
                </c:pt>
                <c:pt idx="375">
                  <c:v>03.07.2006</c:v>
                </c:pt>
                <c:pt idx="376">
                  <c:v>05.07.2006</c:v>
                </c:pt>
                <c:pt idx="377">
                  <c:v>06.07.2006</c:v>
                </c:pt>
                <c:pt idx="378">
                  <c:v>07.07.2006</c:v>
                </c:pt>
                <c:pt idx="379">
                  <c:v>10.07.2006</c:v>
                </c:pt>
                <c:pt idx="380">
                  <c:v>11.07.2006</c:v>
                </c:pt>
                <c:pt idx="381">
                  <c:v>12.07.2006</c:v>
                </c:pt>
                <c:pt idx="382">
                  <c:v>13.07.2006</c:v>
                </c:pt>
                <c:pt idx="383">
                  <c:v>14.07.2006</c:v>
                </c:pt>
                <c:pt idx="384">
                  <c:v>17.07.2006</c:v>
                </c:pt>
                <c:pt idx="385">
                  <c:v>18.07.2006</c:v>
                </c:pt>
                <c:pt idx="386">
                  <c:v>19.07.2006</c:v>
                </c:pt>
                <c:pt idx="387">
                  <c:v>20.07.2006</c:v>
                </c:pt>
                <c:pt idx="388">
                  <c:v>21.07.2006</c:v>
                </c:pt>
                <c:pt idx="389">
                  <c:v>24.07.2006</c:v>
                </c:pt>
                <c:pt idx="390">
                  <c:v>25.07.2006</c:v>
                </c:pt>
                <c:pt idx="391">
                  <c:v>26.07.2006</c:v>
                </c:pt>
                <c:pt idx="392">
                  <c:v>27.07.2006</c:v>
                </c:pt>
                <c:pt idx="393">
                  <c:v>28.07.2006</c:v>
                </c:pt>
                <c:pt idx="394">
                  <c:v>31.07.2006</c:v>
                </c:pt>
                <c:pt idx="395">
                  <c:v>01.08.2006</c:v>
                </c:pt>
                <c:pt idx="396">
                  <c:v>02.08.2006</c:v>
                </c:pt>
                <c:pt idx="397">
                  <c:v>03.08.2006</c:v>
                </c:pt>
                <c:pt idx="398">
                  <c:v>04.08.2006</c:v>
                </c:pt>
                <c:pt idx="399">
                  <c:v>07.08.2006</c:v>
                </c:pt>
                <c:pt idx="400">
                  <c:v>08.08.2006</c:v>
                </c:pt>
                <c:pt idx="401">
                  <c:v>09.08.2006</c:v>
                </c:pt>
                <c:pt idx="402">
                  <c:v>10.08.2006</c:v>
                </c:pt>
                <c:pt idx="403">
                  <c:v>11.08.2006</c:v>
                </c:pt>
                <c:pt idx="404">
                  <c:v>14.08.2006</c:v>
                </c:pt>
                <c:pt idx="405">
                  <c:v>15.08.2006</c:v>
                </c:pt>
                <c:pt idx="406">
                  <c:v>16.08.2006</c:v>
                </c:pt>
                <c:pt idx="407">
                  <c:v>17.08.2006</c:v>
                </c:pt>
                <c:pt idx="408">
                  <c:v>18.08.2006</c:v>
                </c:pt>
                <c:pt idx="409">
                  <c:v>21.08.2006</c:v>
                </c:pt>
                <c:pt idx="410">
                  <c:v>22.08.2006</c:v>
                </c:pt>
                <c:pt idx="411">
                  <c:v>23.08.2006</c:v>
                </c:pt>
                <c:pt idx="412">
                  <c:v>24.08.2006</c:v>
                </c:pt>
                <c:pt idx="413">
                  <c:v>25.08.2006</c:v>
                </c:pt>
                <c:pt idx="414">
                  <c:v>28.08.2006</c:v>
                </c:pt>
                <c:pt idx="415">
                  <c:v>29.08.2006</c:v>
                </c:pt>
                <c:pt idx="416">
                  <c:v>30.08.2006</c:v>
                </c:pt>
                <c:pt idx="417">
                  <c:v>31.08.2006</c:v>
                </c:pt>
                <c:pt idx="418">
                  <c:v>01.09.2006</c:v>
                </c:pt>
                <c:pt idx="419">
                  <c:v>05.09.2006</c:v>
                </c:pt>
                <c:pt idx="420">
                  <c:v>06.09.2006</c:v>
                </c:pt>
                <c:pt idx="421">
                  <c:v>07.09.2006</c:v>
                </c:pt>
                <c:pt idx="422">
                  <c:v>08.09.2006</c:v>
                </c:pt>
                <c:pt idx="423">
                  <c:v>11.09.2006</c:v>
                </c:pt>
                <c:pt idx="424">
                  <c:v>12.09.2006</c:v>
                </c:pt>
                <c:pt idx="425">
                  <c:v>13.09.2006</c:v>
                </c:pt>
                <c:pt idx="426">
                  <c:v>14.09.2006</c:v>
                </c:pt>
                <c:pt idx="427">
                  <c:v>15.09.2006</c:v>
                </c:pt>
                <c:pt idx="428">
                  <c:v>18.09.2006</c:v>
                </c:pt>
                <c:pt idx="429">
                  <c:v>19.09.2006</c:v>
                </c:pt>
                <c:pt idx="430">
                  <c:v>20.09.2006</c:v>
                </c:pt>
                <c:pt idx="431">
                  <c:v>21.09.2006</c:v>
                </c:pt>
                <c:pt idx="432">
                  <c:v>22.09.2006</c:v>
                </c:pt>
                <c:pt idx="433">
                  <c:v>25.09.2006</c:v>
                </c:pt>
                <c:pt idx="434">
                  <c:v>26.09.2006</c:v>
                </c:pt>
                <c:pt idx="435">
                  <c:v>27.09.2006</c:v>
                </c:pt>
                <c:pt idx="436">
                  <c:v>28.09.2006</c:v>
                </c:pt>
                <c:pt idx="437">
                  <c:v>29.09.2006</c:v>
                </c:pt>
                <c:pt idx="438">
                  <c:v>02.10.2006</c:v>
                </c:pt>
                <c:pt idx="439">
                  <c:v>03.10.2006</c:v>
                </c:pt>
                <c:pt idx="440">
                  <c:v>04.10.2006</c:v>
                </c:pt>
                <c:pt idx="441">
                  <c:v>05.10.2006</c:v>
                </c:pt>
                <c:pt idx="442">
                  <c:v>06.10.2006</c:v>
                </c:pt>
                <c:pt idx="443">
                  <c:v>10.10.2006</c:v>
                </c:pt>
                <c:pt idx="444">
                  <c:v>11.10.2006</c:v>
                </c:pt>
                <c:pt idx="445">
                  <c:v>12.10.2006</c:v>
                </c:pt>
                <c:pt idx="446">
                  <c:v>13.10.2006</c:v>
                </c:pt>
                <c:pt idx="447">
                  <c:v>16.10.2006</c:v>
                </c:pt>
                <c:pt idx="448">
                  <c:v>17.10.2006</c:v>
                </c:pt>
                <c:pt idx="449">
                  <c:v>18.10.2006</c:v>
                </c:pt>
                <c:pt idx="450">
                  <c:v>19.10.2006</c:v>
                </c:pt>
                <c:pt idx="451">
                  <c:v>20.10.2006</c:v>
                </c:pt>
                <c:pt idx="452">
                  <c:v>23.10.2006</c:v>
                </c:pt>
                <c:pt idx="453">
                  <c:v>24.10.2006</c:v>
                </c:pt>
                <c:pt idx="454">
                  <c:v>25.10.2006</c:v>
                </c:pt>
                <c:pt idx="455">
                  <c:v>26.10.2006</c:v>
                </c:pt>
                <c:pt idx="456">
                  <c:v>27.10.2006</c:v>
                </c:pt>
                <c:pt idx="457">
                  <c:v>30.10.2006</c:v>
                </c:pt>
                <c:pt idx="458">
                  <c:v>31.10.2006</c:v>
                </c:pt>
                <c:pt idx="459">
                  <c:v>01.11.2006</c:v>
                </c:pt>
                <c:pt idx="460">
                  <c:v>02.11.2006</c:v>
                </c:pt>
                <c:pt idx="461">
                  <c:v>03.11.2006</c:v>
                </c:pt>
                <c:pt idx="462">
                  <c:v>06.11.2006</c:v>
                </c:pt>
                <c:pt idx="463">
                  <c:v>07.11.2006</c:v>
                </c:pt>
                <c:pt idx="464">
                  <c:v>08.11.2006</c:v>
                </c:pt>
                <c:pt idx="465">
                  <c:v>09.11.2006</c:v>
                </c:pt>
                <c:pt idx="466">
                  <c:v>10.11.2006</c:v>
                </c:pt>
                <c:pt idx="467">
                  <c:v>13.11.2006</c:v>
                </c:pt>
                <c:pt idx="468">
                  <c:v>14.11.2006</c:v>
                </c:pt>
                <c:pt idx="469">
                  <c:v>15.11.2006</c:v>
                </c:pt>
                <c:pt idx="470">
                  <c:v>16.11.2006</c:v>
                </c:pt>
                <c:pt idx="471">
                  <c:v>17.11.2006</c:v>
                </c:pt>
                <c:pt idx="472">
                  <c:v>20.11.2006</c:v>
                </c:pt>
                <c:pt idx="473">
                  <c:v>21.11.2006</c:v>
                </c:pt>
                <c:pt idx="474">
                  <c:v>22.11.2006</c:v>
                </c:pt>
                <c:pt idx="475">
                  <c:v>24.11.2006</c:v>
                </c:pt>
                <c:pt idx="476">
                  <c:v>27.11.2006</c:v>
                </c:pt>
                <c:pt idx="477">
                  <c:v>28.11.2006</c:v>
                </c:pt>
                <c:pt idx="478">
                  <c:v>29.11.2006</c:v>
                </c:pt>
                <c:pt idx="479">
                  <c:v>30.11.2006</c:v>
                </c:pt>
                <c:pt idx="480">
                  <c:v>01.12.2006</c:v>
                </c:pt>
                <c:pt idx="481">
                  <c:v>04.12.2006</c:v>
                </c:pt>
                <c:pt idx="482">
                  <c:v>05.12.2006</c:v>
                </c:pt>
                <c:pt idx="483">
                  <c:v>06.12.2006</c:v>
                </c:pt>
                <c:pt idx="484">
                  <c:v>07.12.2006</c:v>
                </c:pt>
                <c:pt idx="485">
                  <c:v>08.12.2006</c:v>
                </c:pt>
                <c:pt idx="486">
                  <c:v>11.12.2006</c:v>
                </c:pt>
                <c:pt idx="487">
                  <c:v>12.12.2006</c:v>
                </c:pt>
                <c:pt idx="488">
                  <c:v>13.12.2006</c:v>
                </c:pt>
                <c:pt idx="489">
                  <c:v>14.12.2006</c:v>
                </c:pt>
                <c:pt idx="490">
                  <c:v>15.12.2006</c:v>
                </c:pt>
                <c:pt idx="491">
                  <c:v>18.12.2006</c:v>
                </c:pt>
                <c:pt idx="492">
                  <c:v>19.12.2006</c:v>
                </c:pt>
                <c:pt idx="493">
                  <c:v>20.12.2006</c:v>
                </c:pt>
                <c:pt idx="494">
                  <c:v>21.12.2006</c:v>
                </c:pt>
                <c:pt idx="495">
                  <c:v>22.12.2006</c:v>
                </c:pt>
                <c:pt idx="496">
                  <c:v>26.12.2006</c:v>
                </c:pt>
                <c:pt idx="497">
                  <c:v>27.12.2006</c:v>
                </c:pt>
                <c:pt idx="498">
                  <c:v>28.12.2006</c:v>
                </c:pt>
                <c:pt idx="499">
                  <c:v>29.12.2006</c:v>
                </c:pt>
                <c:pt idx="500">
                  <c:v>03.01.2007</c:v>
                </c:pt>
                <c:pt idx="501">
                  <c:v>02.01.2007</c:v>
                </c:pt>
                <c:pt idx="502">
                  <c:v>04.01.2007</c:v>
                </c:pt>
                <c:pt idx="503">
                  <c:v>05.01.2007</c:v>
                </c:pt>
                <c:pt idx="504">
                  <c:v>08.01.2007</c:v>
                </c:pt>
                <c:pt idx="505">
                  <c:v>09.01.2007</c:v>
                </c:pt>
                <c:pt idx="506">
                  <c:v>10.01.2007</c:v>
                </c:pt>
                <c:pt idx="507">
                  <c:v>11.01.2007</c:v>
                </c:pt>
                <c:pt idx="508">
                  <c:v>12.01.2007</c:v>
                </c:pt>
                <c:pt idx="509">
                  <c:v>16.01.2007</c:v>
                </c:pt>
                <c:pt idx="510">
                  <c:v>17.01.2007</c:v>
                </c:pt>
                <c:pt idx="511">
                  <c:v>18.01.2007</c:v>
                </c:pt>
                <c:pt idx="512">
                  <c:v>19.01.2007</c:v>
                </c:pt>
                <c:pt idx="513">
                  <c:v>22.01.2007</c:v>
                </c:pt>
                <c:pt idx="514">
                  <c:v>23.01.2007</c:v>
                </c:pt>
                <c:pt idx="515">
                  <c:v>24.01.2007</c:v>
                </c:pt>
                <c:pt idx="516">
                  <c:v>25.01.2007</c:v>
                </c:pt>
                <c:pt idx="517">
                  <c:v>26.01.2007</c:v>
                </c:pt>
                <c:pt idx="518">
                  <c:v>29.01.2007</c:v>
                </c:pt>
                <c:pt idx="519">
                  <c:v>30.01.2007</c:v>
                </c:pt>
                <c:pt idx="520">
                  <c:v>31.01.2007</c:v>
                </c:pt>
                <c:pt idx="521">
                  <c:v>01.02.2007</c:v>
                </c:pt>
                <c:pt idx="522">
                  <c:v>02.02.2007</c:v>
                </c:pt>
                <c:pt idx="523">
                  <c:v>05.02.2007</c:v>
                </c:pt>
                <c:pt idx="524">
                  <c:v>06.02.2007</c:v>
                </c:pt>
                <c:pt idx="525">
                  <c:v>07.02.2007</c:v>
                </c:pt>
                <c:pt idx="526">
                  <c:v>08.02.2007</c:v>
                </c:pt>
                <c:pt idx="527">
                  <c:v>09.02.2007</c:v>
                </c:pt>
                <c:pt idx="528">
                  <c:v>12.02.2007</c:v>
                </c:pt>
                <c:pt idx="529">
                  <c:v>13.02.2007</c:v>
                </c:pt>
                <c:pt idx="530">
                  <c:v>14.02.2007</c:v>
                </c:pt>
                <c:pt idx="531">
                  <c:v>15.02.2007</c:v>
                </c:pt>
                <c:pt idx="532">
                  <c:v>16.02.2007</c:v>
                </c:pt>
                <c:pt idx="533">
                  <c:v>20.02.2007</c:v>
                </c:pt>
                <c:pt idx="534">
                  <c:v>21.02.2007</c:v>
                </c:pt>
                <c:pt idx="535">
                  <c:v>22.02.2007</c:v>
                </c:pt>
                <c:pt idx="536">
                  <c:v>23.02.2007</c:v>
                </c:pt>
                <c:pt idx="537">
                  <c:v>26.02.2007</c:v>
                </c:pt>
                <c:pt idx="538">
                  <c:v>27.02.2007</c:v>
                </c:pt>
                <c:pt idx="539">
                  <c:v>28.02.2007</c:v>
                </c:pt>
                <c:pt idx="540">
                  <c:v>01.03.2007</c:v>
                </c:pt>
                <c:pt idx="541">
                  <c:v>02.03.2007</c:v>
                </c:pt>
                <c:pt idx="542">
                  <c:v>05.03.2007</c:v>
                </c:pt>
                <c:pt idx="543">
                  <c:v>06.03.2007</c:v>
                </c:pt>
                <c:pt idx="544">
                  <c:v>07.03.2007</c:v>
                </c:pt>
                <c:pt idx="545">
                  <c:v>08.03.2007</c:v>
                </c:pt>
                <c:pt idx="546">
                  <c:v>09.03.2007</c:v>
                </c:pt>
                <c:pt idx="547">
                  <c:v>12.03.2007</c:v>
                </c:pt>
                <c:pt idx="548">
                  <c:v>13.03.2007</c:v>
                </c:pt>
                <c:pt idx="549">
                  <c:v>14.03.2007</c:v>
                </c:pt>
                <c:pt idx="550">
                  <c:v>15.03.2007</c:v>
                </c:pt>
                <c:pt idx="551">
                  <c:v>16.03.2007</c:v>
                </c:pt>
                <c:pt idx="552">
                  <c:v>19.03.2007</c:v>
                </c:pt>
                <c:pt idx="553">
                  <c:v>20.03.2007</c:v>
                </c:pt>
                <c:pt idx="554">
                  <c:v>21.03.2007</c:v>
                </c:pt>
                <c:pt idx="555">
                  <c:v>22.03.2007</c:v>
                </c:pt>
                <c:pt idx="556">
                  <c:v>23.03.2007</c:v>
                </c:pt>
                <c:pt idx="557">
                  <c:v>26.03.2007</c:v>
                </c:pt>
                <c:pt idx="558">
                  <c:v>27.03.2007</c:v>
                </c:pt>
                <c:pt idx="559">
                  <c:v>28.03.2007</c:v>
                </c:pt>
                <c:pt idx="560">
                  <c:v>29.03.2007</c:v>
                </c:pt>
                <c:pt idx="561">
                  <c:v>30.03.2007</c:v>
                </c:pt>
                <c:pt idx="562">
                  <c:v>02.04.2007</c:v>
                </c:pt>
                <c:pt idx="563">
                  <c:v>03.04.2007</c:v>
                </c:pt>
                <c:pt idx="564">
                  <c:v>04.04.2007</c:v>
                </c:pt>
                <c:pt idx="565">
                  <c:v>05.04.2007</c:v>
                </c:pt>
                <c:pt idx="566">
                  <c:v>09.04.2007</c:v>
                </c:pt>
                <c:pt idx="567">
                  <c:v>10.04.2007</c:v>
                </c:pt>
                <c:pt idx="568">
                  <c:v>11.04.2007</c:v>
                </c:pt>
                <c:pt idx="569">
                  <c:v>12.04.2007</c:v>
                </c:pt>
                <c:pt idx="570">
                  <c:v>13.04.2007</c:v>
                </c:pt>
                <c:pt idx="571">
                  <c:v>16.04.2007</c:v>
                </c:pt>
                <c:pt idx="572">
                  <c:v>17.04.2007</c:v>
                </c:pt>
                <c:pt idx="573">
                  <c:v>18.04.2007</c:v>
                </c:pt>
                <c:pt idx="574">
                  <c:v>19.04.2007</c:v>
                </c:pt>
                <c:pt idx="575">
                  <c:v>20.04.2007</c:v>
                </c:pt>
                <c:pt idx="576">
                  <c:v>23.04.2007</c:v>
                </c:pt>
                <c:pt idx="577">
                  <c:v>24.04.2007</c:v>
                </c:pt>
                <c:pt idx="578">
                  <c:v>25.04.2007</c:v>
                </c:pt>
                <c:pt idx="579">
                  <c:v>26.04.2007</c:v>
                </c:pt>
                <c:pt idx="580">
                  <c:v>27.04.2007</c:v>
                </c:pt>
                <c:pt idx="581">
                  <c:v>30.04.2007</c:v>
                </c:pt>
                <c:pt idx="582">
                  <c:v>01.05.2007</c:v>
                </c:pt>
                <c:pt idx="583">
                  <c:v>02.05.2007</c:v>
                </c:pt>
                <c:pt idx="584">
                  <c:v>03.05.2007</c:v>
                </c:pt>
                <c:pt idx="585">
                  <c:v>04.05.2007</c:v>
                </c:pt>
                <c:pt idx="586">
                  <c:v>07.05.2007</c:v>
                </c:pt>
                <c:pt idx="587">
                  <c:v>08.05.2007</c:v>
                </c:pt>
                <c:pt idx="588">
                  <c:v>09.05.2007</c:v>
                </c:pt>
                <c:pt idx="589">
                  <c:v>10.05.2007</c:v>
                </c:pt>
                <c:pt idx="590">
                  <c:v>11.05.2007</c:v>
                </c:pt>
                <c:pt idx="591">
                  <c:v>14.05.2007</c:v>
                </c:pt>
                <c:pt idx="592">
                  <c:v>15.05.2007</c:v>
                </c:pt>
                <c:pt idx="593">
                  <c:v>16.05.2007</c:v>
                </c:pt>
                <c:pt idx="594">
                  <c:v>17.05.2007</c:v>
                </c:pt>
                <c:pt idx="595">
                  <c:v>18.05.2007</c:v>
                </c:pt>
                <c:pt idx="596">
                  <c:v>21.05.2007</c:v>
                </c:pt>
                <c:pt idx="597">
                  <c:v>22.05.2007</c:v>
                </c:pt>
                <c:pt idx="598">
                  <c:v>23.05.2007</c:v>
                </c:pt>
                <c:pt idx="599">
                  <c:v>24.05.2007</c:v>
                </c:pt>
                <c:pt idx="600">
                  <c:v>25.05.2007</c:v>
                </c:pt>
                <c:pt idx="601">
                  <c:v>29.05.2007</c:v>
                </c:pt>
                <c:pt idx="602">
                  <c:v>30.05.2007</c:v>
                </c:pt>
                <c:pt idx="603">
                  <c:v>31.05.2007</c:v>
                </c:pt>
                <c:pt idx="604">
                  <c:v>01.06.2007</c:v>
                </c:pt>
                <c:pt idx="605">
                  <c:v>04.06.2007</c:v>
                </c:pt>
                <c:pt idx="606">
                  <c:v>05.06.2007</c:v>
                </c:pt>
                <c:pt idx="607">
                  <c:v>06.06.2007</c:v>
                </c:pt>
                <c:pt idx="608">
                  <c:v>07.06.2007</c:v>
                </c:pt>
                <c:pt idx="609">
                  <c:v>08.06.2007</c:v>
                </c:pt>
                <c:pt idx="610">
                  <c:v>11.06.2007</c:v>
                </c:pt>
                <c:pt idx="611">
                  <c:v>12.06.2007</c:v>
                </c:pt>
                <c:pt idx="612">
                  <c:v>13.06.2007</c:v>
                </c:pt>
                <c:pt idx="613">
                  <c:v>14.06.2007</c:v>
                </c:pt>
                <c:pt idx="614">
                  <c:v>15.06.2007</c:v>
                </c:pt>
                <c:pt idx="615">
                  <c:v>18.06.2007</c:v>
                </c:pt>
                <c:pt idx="616">
                  <c:v>19.06.2007</c:v>
                </c:pt>
                <c:pt idx="617">
                  <c:v>20.06.2007</c:v>
                </c:pt>
                <c:pt idx="618">
                  <c:v>21.06.2007</c:v>
                </c:pt>
                <c:pt idx="619">
                  <c:v>22.06.2007</c:v>
                </c:pt>
                <c:pt idx="620">
                  <c:v>25.06.2007</c:v>
                </c:pt>
                <c:pt idx="621">
                  <c:v>26.06.2007</c:v>
                </c:pt>
                <c:pt idx="622">
                  <c:v>27.06.2007</c:v>
                </c:pt>
                <c:pt idx="623">
                  <c:v>28.06.2007</c:v>
                </c:pt>
                <c:pt idx="624">
                  <c:v>29.06.2007</c:v>
                </c:pt>
                <c:pt idx="625">
                  <c:v>02.07.2007</c:v>
                </c:pt>
                <c:pt idx="626">
                  <c:v>03.07.2007</c:v>
                </c:pt>
                <c:pt idx="627">
                  <c:v>05.07.2007</c:v>
                </c:pt>
                <c:pt idx="628">
                  <c:v>06.07.2007</c:v>
                </c:pt>
                <c:pt idx="629">
                  <c:v>09.07.2007</c:v>
                </c:pt>
                <c:pt idx="630">
                  <c:v>10.07.2007</c:v>
                </c:pt>
                <c:pt idx="631">
                  <c:v>11.07.2007</c:v>
                </c:pt>
                <c:pt idx="632">
                  <c:v>12.07.2007</c:v>
                </c:pt>
                <c:pt idx="633">
                  <c:v>13.07.2007</c:v>
                </c:pt>
                <c:pt idx="634">
                  <c:v>16.07.2007</c:v>
                </c:pt>
                <c:pt idx="635">
                  <c:v>17.07.2007</c:v>
                </c:pt>
                <c:pt idx="636">
                  <c:v>18.07.2007</c:v>
                </c:pt>
                <c:pt idx="637">
                  <c:v>19.07.2007</c:v>
                </c:pt>
                <c:pt idx="638">
                  <c:v>20.07.2007</c:v>
                </c:pt>
                <c:pt idx="639">
                  <c:v>23.07.2007</c:v>
                </c:pt>
                <c:pt idx="640">
                  <c:v>24.07.2007</c:v>
                </c:pt>
                <c:pt idx="641">
                  <c:v>25.07.2007</c:v>
                </c:pt>
                <c:pt idx="642">
                  <c:v>26.07.2007</c:v>
                </c:pt>
                <c:pt idx="643">
                  <c:v>27.07.2007</c:v>
                </c:pt>
                <c:pt idx="644">
                  <c:v>30.07.2007</c:v>
                </c:pt>
                <c:pt idx="645">
                  <c:v>31.07.2007</c:v>
                </c:pt>
                <c:pt idx="646">
                  <c:v>01.08.2007</c:v>
                </c:pt>
                <c:pt idx="647">
                  <c:v>02.08.2007</c:v>
                </c:pt>
                <c:pt idx="648">
                  <c:v>03.08.2007</c:v>
                </c:pt>
                <c:pt idx="649">
                  <c:v>06.08.2007</c:v>
                </c:pt>
                <c:pt idx="650">
                  <c:v>07.08.2007</c:v>
                </c:pt>
                <c:pt idx="651">
                  <c:v>08.08.2007</c:v>
                </c:pt>
                <c:pt idx="652">
                  <c:v>09.08.2007</c:v>
                </c:pt>
                <c:pt idx="653">
                  <c:v>10.08.2007</c:v>
                </c:pt>
                <c:pt idx="654">
                  <c:v>13.08.2007</c:v>
                </c:pt>
                <c:pt idx="655">
                  <c:v>14.08.2007</c:v>
                </c:pt>
                <c:pt idx="656">
                  <c:v>15.08.2007</c:v>
                </c:pt>
                <c:pt idx="657">
                  <c:v>16.08.2007</c:v>
                </c:pt>
                <c:pt idx="658">
                  <c:v>17.08.2007</c:v>
                </c:pt>
                <c:pt idx="659">
                  <c:v>20.08.2007</c:v>
                </c:pt>
                <c:pt idx="660">
                  <c:v>21.08.2007</c:v>
                </c:pt>
                <c:pt idx="661">
                  <c:v>22.08.2007</c:v>
                </c:pt>
                <c:pt idx="662">
                  <c:v>23.08.2007</c:v>
                </c:pt>
                <c:pt idx="663">
                  <c:v>24.08.2007</c:v>
                </c:pt>
                <c:pt idx="664">
                  <c:v>27.08.2007</c:v>
                </c:pt>
                <c:pt idx="665">
                  <c:v>28.08.2007</c:v>
                </c:pt>
                <c:pt idx="666">
                  <c:v>29.08.2007</c:v>
                </c:pt>
                <c:pt idx="667">
                  <c:v>30.08.2007</c:v>
                </c:pt>
                <c:pt idx="668">
                  <c:v>31.08.2007</c:v>
                </c:pt>
                <c:pt idx="669">
                  <c:v>04.09.2007</c:v>
                </c:pt>
                <c:pt idx="670">
                  <c:v>05.09.2007</c:v>
                </c:pt>
                <c:pt idx="671">
                  <c:v>06.09.2007</c:v>
                </c:pt>
                <c:pt idx="672">
                  <c:v>07.09.2007</c:v>
                </c:pt>
                <c:pt idx="673">
                  <c:v>10.09.2007</c:v>
                </c:pt>
                <c:pt idx="674">
                  <c:v>11.09.2007</c:v>
                </c:pt>
                <c:pt idx="675">
                  <c:v>12.09.2007</c:v>
                </c:pt>
                <c:pt idx="676">
                  <c:v>13.09.2007</c:v>
                </c:pt>
                <c:pt idx="677">
                  <c:v>14.09.2007</c:v>
                </c:pt>
                <c:pt idx="678">
                  <c:v>17.09.2007</c:v>
                </c:pt>
                <c:pt idx="679">
                  <c:v>18.09.2007</c:v>
                </c:pt>
                <c:pt idx="680">
                  <c:v>19.09.2007</c:v>
                </c:pt>
                <c:pt idx="681">
                  <c:v>20.09.2007</c:v>
                </c:pt>
                <c:pt idx="682">
                  <c:v>21.09.2007</c:v>
                </c:pt>
                <c:pt idx="683">
                  <c:v>24.09.2007</c:v>
                </c:pt>
                <c:pt idx="684">
                  <c:v>25.09.2007</c:v>
                </c:pt>
                <c:pt idx="685">
                  <c:v>26.09.2007</c:v>
                </c:pt>
                <c:pt idx="686">
                  <c:v>27.09.2007</c:v>
                </c:pt>
                <c:pt idx="687">
                  <c:v>28.09.2007</c:v>
                </c:pt>
              </c:strCache>
            </c:strRef>
          </c:cat>
          <c:val>
            <c:numRef>
              <c:f>'График 1.2.6'!$E$5:$E$692</c:f>
              <c:numCache>
                <c:formatCode>General</c:formatCode>
                <c:ptCount val="688"/>
                <c:pt idx="0">
                  <c:v>215</c:v>
                </c:pt>
                <c:pt idx="1">
                  <c:v>211</c:v>
                </c:pt>
                <c:pt idx="2">
                  <c:v>223</c:v>
                </c:pt>
                <c:pt idx="3">
                  <c:v>226</c:v>
                </c:pt>
                <c:pt idx="4">
                  <c:v>220</c:v>
                </c:pt>
                <c:pt idx="5">
                  <c:v>222</c:v>
                </c:pt>
                <c:pt idx="6">
                  <c:v>224</c:v>
                </c:pt>
                <c:pt idx="7">
                  <c:v>216</c:v>
                </c:pt>
                <c:pt idx="8">
                  <c:v>213</c:v>
                </c:pt>
                <c:pt idx="9">
                  <c:v>216</c:v>
                </c:pt>
                <c:pt idx="10">
                  <c:v>226</c:v>
                </c:pt>
                <c:pt idx="11">
                  <c:v>224</c:v>
                </c:pt>
                <c:pt idx="12">
                  <c:v>226</c:v>
                </c:pt>
                <c:pt idx="13">
                  <c:v>221</c:v>
                </c:pt>
                <c:pt idx="14">
                  <c:v>216</c:v>
                </c:pt>
                <c:pt idx="15">
                  <c:v>209</c:v>
                </c:pt>
                <c:pt idx="16">
                  <c:v>207</c:v>
                </c:pt>
                <c:pt idx="17">
                  <c:v>208</c:v>
                </c:pt>
                <c:pt idx="18">
                  <c:v>209</c:v>
                </c:pt>
                <c:pt idx="19">
                  <c:v>205</c:v>
                </c:pt>
                <c:pt idx="20">
                  <c:v>204</c:v>
                </c:pt>
                <c:pt idx="21">
                  <c:v>204</c:v>
                </c:pt>
                <c:pt idx="22">
                  <c:v>199</c:v>
                </c:pt>
                <c:pt idx="23">
                  <c:v>199</c:v>
                </c:pt>
                <c:pt idx="24">
                  <c:v>194</c:v>
                </c:pt>
                <c:pt idx="25">
                  <c:v>190</c:v>
                </c:pt>
                <c:pt idx="26">
                  <c:v>196</c:v>
                </c:pt>
                <c:pt idx="27">
                  <c:v>193</c:v>
                </c:pt>
                <c:pt idx="28">
                  <c:v>190</c:v>
                </c:pt>
                <c:pt idx="29">
                  <c:v>192</c:v>
                </c:pt>
                <c:pt idx="30">
                  <c:v>191</c:v>
                </c:pt>
                <c:pt idx="31">
                  <c:v>191</c:v>
                </c:pt>
                <c:pt idx="32">
                  <c:v>188</c:v>
                </c:pt>
                <c:pt idx="33">
                  <c:v>187</c:v>
                </c:pt>
                <c:pt idx="34">
                  <c:v>190</c:v>
                </c:pt>
                <c:pt idx="36">
                  <c:v>186</c:v>
                </c:pt>
                <c:pt idx="37">
                  <c:v>185</c:v>
                </c:pt>
                <c:pt idx="38">
                  <c:v>179</c:v>
                </c:pt>
                <c:pt idx="39">
                  <c:v>181</c:v>
                </c:pt>
                <c:pt idx="40">
                  <c:v>184</c:v>
                </c:pt>
                <c:pt idx="41">
                  <c:v>183</c:v>
                </c:pt>
                <c:pt idx="42">
                  <c:v>181</c:v>
                </c:pt>
                <c:pt idx="43">
                  <c:v>172</c:v>
                </c:pt>
                <c:pt idx="44">
                  <c:v>173</c:v>
                </c:pt>
                <c:pt idx="45">
                  <c:v>174</c:v>
                </c:pt>
                <c:pt idx="46">
                  <c:v>185</c:v>
                </c:pt>
                <c:pt idx="47">
                  <c:v>181</c:v>
                </c:pt>
                <c:pt idx="48">
                  <c:v>193</c:v>
                </c:pt>
                <c:pt idx="49">
                  <c:v>194</c:v>
                </c:pt>
                <c:pt idx="50">
                  <c:v>196</c:v>
                </c:pt>
                <c:pt idx="51">
                  <c:v>198</c:v>
                </c:pt>
                <c:pt idx="52">
                  <c:v>197</c:v>
                </c:pt>
                <c:pt idx="53">
                  <c:v>203</c:v>
                </c:pt>
                <c:pt idx="54">
                  <c:v>200</c:v>
                </c:pt>
                <c:pt idx="55">
                  <c:v>208</c:v>
                </c:pt>
                <c:pt idx="56">
                  <c:v>210</c:v>
                </c:pt>
                <c:pt idx="57">
                  <c:v>209</c:v>
                </c:pt>
                <c:pt idx="58">
                  <c:v>210</c:v>
                </c:pt>
                <c:pt idx="59">
                  <c:v>209</c:v>
                </c:pt>
                <c:pt idx="60">
                  <c:v>207</c:v>
                </c:pt>
                <c:pt idx="61">
                  <c:v>209</c:v>
                </c:pt>
                <c:pt idx="62">
                  <c:v>214</c:v>
                </c:pt>
                <c:pt idx="63">
                  <c:v>207</c:v>
                </c:pt>
                <c:pt idx="64">
                  <c:v>192</c:v>
                </c:pt>
                <c:pt idx="65">
                  <c:v>189</c:v>
                </c:pt>
                <c:pt idx="66">
                  <c:v>188</c:v>
                </c:pt>
                <c:pt idx="67">
                  <c:v>191</c:v>
                </c:pt>
                <c:pt idx="68">
                  <c:v>192</c:v>
                </c:pt>
                <c:pt idx="69">
                  <c:v>187</c:v>
                </c:pt>
                <c:pt idx="70">
                  <c:v>198</c:v>
                </c:pt>
                <c:pt idx="71">
                  <c:v>208</c:v>
                </c:pt>
                <c:pt idx="72">
                  <c:v>209</c:v>
                </c:pt>
                <c:pt idx="73">
                  <c:v>203</c:v>
                </c:pt>
                <c:pt idx="74">
                  <c:v>202</c:v>
                </c:pt>
                <c:pt idx="75">
                  <c:v>185</c:v>
                </c:pt>
                <c:pt idx="76">
                  <c:v>192</c:v>
                </c:pt>
                <c:pt idx="77">
                  <c:v>191</c:v>
                </c:pt>
                <c:pt idx="78">
                  <c:v>190</c:v>
                </c:pt>
                <c:pt idx="79">
                  <c:v>190</c:v>
                </c:pt>
                <c:pt idx="80">
                  <c:v>194</c:v>
                </c:pt>
                <c:pt idx="81">
                  <c:v>189</c:v>
                </c:pt>
                <c:pt idx="82">
                  <c:v>191</c:v>
                </c:pt>
                <c:pt idx="83">
                  <c:v>185</c:v>
                </c:pt>
                <c:pt idx="84">
                  <c:v>179</c:v>
                </c:pt>
                <c:pt idx="85">
                  <c:v>181</c:v>
                </c:pt>
                <c:pt idx="86">
                  <c:v>174</c:v>
                </c:pt>
                <c:pt idx="87">
                  <c:v>170</c:v>
                </c:pt>
                <c:pt idx="88">
                  <c:v>179</c:v>
                </c:pt>
                <c:pt idx="89">
                  <c:v>183</c:v>
                </c:pt>
                <c:pt idx="90">
                  <c:v>184</c:v>
                </c:pt>
                <c:pt idx="91">
                  <c:v>186</c:v>
                </c:pt>
                <c:pt idx="92">
                  <c:v>187</c:v>
                </c:pt>
                <c:pt idx="93">
                  <c:v>189</c:v>
                </c:pt>
                <c:pt idx="94">
                  <c:v>187</c:v>
                </c:pt>
                <c:pt idx="95">
                  <c:v>181</c:v>
                </c:pt>
                <c:pt idx="96">
                  <c:v>180</c:v>
                </c:pt>
                <c:pt idx="97">
                  <c:v>181</c:v>
                </c:pt>
                <c:pt idx="98">
                  <c:v>182</c:v>
                </c:pt>
                <c:pt idx="99">
                  <c:v>173</c:v>
                </c:pt>
                <c:pt idx="100">
                  <c:v>172</c:v>
                </c:pt>
                <c:pt idx="101">
                  <c:v>171</c:v>
                </c:pt>
                <c:pt idx="102">
                  <c:v>173</c:v>
                </c:pt>
                <c:pt idx="103">
                  <c:v>173</c:v>
                </c:pt>
                <c:pt idx="104">
                  <c:v>164</c:v>
                </c:pt>
                <c:pt idx="105">
                  <c:v>160</c:v>
                </c:pt>
                <c:pt idx="106">
                  <c:v>171</c:v>
                </c:pt>
                <c:pt idx="107">
                  <c:v>171</c:v>
                </c:pt>
                <c:pt idx="108">
                  <c:v>169</c:v>
                </c:pt>
                <c:pt idx="109">
                  <c:v>169</c:v>
                </c:pt>
                <c:pt idx="110">
                  <c:v>164</c:v>
                </c:pt>
                <c:pt idx="111">
                  <c:v>164</c:v>
                </c:pt>
                <c:pt idx="112">
                  <c:v>163</c:v>
                </c:pt>
                <c:pt idx="113">
                  <c:v>165</c:v>
                </c:pt>
                <c:pt idx="114">
                  <c:v>169</c:v>
                </c:pt>
                <c:pt idx="115">
                  <c:v>165</c:v>
                </c:pt>
                <c:pt idx="116">
                  <c:v>163</c:v>
                </c:pt>
                <c:pt idx="117">
                  <c:v>166</c:v>
                </c:pt>
                <c:pt idx="118">
                  <c:v>169</c:v>
                </c:pt>
                <c:pt idx="119">
                  <c:v>164</c:v>
                </c:pt>
                <c:pt idx="120">
                  <c:v>167</c:v>
                </c:pt>
                <c:pt idx="121">
                  <c:v>166</c:v>
                </c:pt>
                <c:pt idx="122">
                  <c:v>164</c:v>
                </c:pt>
                <c:pt idx="123">
                  <c:v>162</c:v>
                </c:pt>
                <c:pt idx="124">
                  <c:v>162</c:v>
                </c:pt>
                <c:pt idx="125">
                  <c:v>155</c:v>
                </c:pt>
                <c:pt idx="126">
                  <c:v>154</c:v>
                </c:pt>
                <c:pt idx="127">
                  <c:v>156</c:v>
                </c:pt>
                <c:pt idx="128">
                  <c:v>158</c:v>
                </c:pt>
                <c:pt idx="129">
                  <c:v>152</c:v>
                </c:pt>
                <c:pt idx="130">
                  <c:v>157</c:v>
                </c:pt>
                <c:pt idx="131">
                  <c:v>147</c:v>
                </c:pt>
                <c:pt idx="132">
                  <c:v>147</c:v>
                </c:pt>
                <c:pt idx="133">
                  <c:v>145</c:v>
                </c:pt>
                <c:pt idx="134">
                  <c:v>148</c:v>
                </c:pt>
                <c:pt idx="135">
                  <c:v>143</c:v>
                </c:pt>
                <c:pt idx="136">
                  <c:v>150</c:v>
                </c:pt>
                <c:pt idx="137">
                  <c:v>153</c:v>
                </c:pt>
                <c:pt idx="138">
                  <c:v>145</c:v>
                </c:pt>
                <c:pt idx="139">
                  <c:v>147</c:v>
                </c:pt>
                <c:pt idx="140">
                  <c:v>146</c:v>
                </c:pt>
                <c:pt idx="141">
                  <c:v>148</c:v>
                </c:pt>
                <c:pt idx="142">
                  <c:v>145</c:v>
                </c:pt>
                <c:pt idx="143">
                  <c:v>146</c:v>
                </c:pt>
                <c:pt idx="144">
                  <c:v>138</c:v>
                </c:pt>
                <c:pt idx="145">
                  <c:v>138</c:v>
                </c:pt>
                <c:pt idx="146">
                  <c:v>135</c:v>
                </c:pt>
                <c:pt idx="147">
                  <c:v>133</c:v>
                </c:pt>
                <c:pt idx="148">
                  <c:v>131</c:v>
                </c:pt>
                <c:pt idx="149">
                  <c:v>128</c:v>
                </c:pt>
                <c:pt idx="150">
                  <c:v>129</c:v>
                </c:pt>
                <c:pt idx="151">
                  <c:v>137</c:v>
                </c:pt>
                <c:pt idx="152">
                  <c:v>125</c:v>
                </c:pt>
                <c:pt idx="153">
                  <c:v>136</c:v>
                </c:pt>
                <c:pt idx="154">
                  <c:v>136</c:v>
                </c:pt>
                <c:pt idx="155">
                  <c:v>130</c:v>
                </c:pt>
                <c:pt idx="156">
                  <c:v>131</c:v>
                </c:pt>
                <c:pt idx="157">
                  <c:v>130</c:v>
                </c:pt>
                <c:pt idx="158">
                  <c:v>133</c:v>
                </c:pt>
                <c:pt idx="159">
                  <c:v>135</c:v>
                </c:pt>
                <c:pt idx="160">
                  <c:v>136</c:v>
                </c:pt>
                <c:pt idx="161">
                  <c:v>133</c:v>
                </c:pt>
                <c:pt idx="162">
                  <c:v>134</c:v>
                </c:pt>
                <c:pt idx="163">
                  <c:v>136</c:v>
                </c:pt>
                <c:pt idx="164">
                  <c:v>130</c:v>
                </c:pt>
                <c:pt idx="165">
                  <c:v>132</c:v>
                </c:pt>
                <c:pt idx="166">
                  <c:v>134</c:v>
                </c:pt>
                <c:pt idx="167">
                  <c:v>129</c:v>
                </c:pt>
                <c:pt idx="168">
                  <c:v>126</c:v>
                </c:pt>
                <c:pt idx="169">
                  <c:v>123</c:v>
                </c:pt>
                <c:pt idx="170">
                  <c:v>120</c:v>
                </c:pt>
                <c:pt idx="171">
                  <c:v>118</c:v>
                </c:pt>
                <c:pt idx="172">
                  <c:v>109</c:v>
                </c:pt>
                <c:pt idx="173">
                  <c:v>111</c:v>
                </c:pt>
                <c:pt idx="174">
                  <c:v>110</c:v>
                </c:pt>
                <c:pt idx="175">
                  <c:v>111</c:v>
                </c:pt>
                <c:pt idx="176">
                  <c:v>108</c:v>
                </c:pt>
                <c:pt idx="177">
                  <c:v>106</c:v>
                </c:pt>
                <c:pt idx="178">
                  <c:v>102</c:v>
                </c:pt>
                <c:pt idx="179">
                  <c:v>104</c:v>
                </c:pt>
                <c:pt idx="180">
                  <c:v>107</c:v>
                </c:pt>
                <c:pt idx="181">
                  <c:v>105</c:v>
                </c:pt>
                <c:pt idx="182">
                  <c:v>106</c:v>
                </c:pt>
                <c:pt idx="183">
                  <c:v>104</c:v>
                </c:pt>
                <c:pt idx="184">
                  <c:v>97</c:v>
                </c:pt>
                <c:pt idx="185">
                  <c:v>97</c:v>
                </c:pt>
                <c:pt idx="186">
                  <c:v>98</c:v>
                </c:pt>
                <c:pt idx="187">
                  <c:v>93</c:v>
                </c:pt>
                <c:pt idx="188">
                  <c:v>92</c:v>
                </c:pt>
                <c:pt idx="189">
                  <c:v>93</c:v>
                </c:pt>
                <c:pt idx="190">
                  <c:v>93</c:v>
                </c:pt>
                <c:pt idx="191">
                  <c:v>99</c:v>
                </c:pt>
                <c:pt idx="192">
                  <c:v>114</c:v>
                </c:pt>
                <c:pt idx="193">
                  <c:v>109</c:v>
                </c:pt>
                <c:pt idx="194">
                  <c:v>106</c:v>
                </c:pt>
                <c:pt idx="195">
                  <c:v>116</c:v>
                </c:pt>
                <c:pt idx="196">
                  <c:v>125</c:v>
                </c:pt>
                <c:pt idx="197">
                  <c:v>127</c:v>
                </c:pt>
                <c:pt idx="198">
                  <c:v>122</c:v>
                </c:pt>
                <c:pt idx="199">
                  <c:v>115</c:v>
                </c:pt>
                <c:pt idx="200">
                  <c:v>119</c:v>
                </c:pt>
                <c:pt idx="201">
                  <c:v>128</c:v>
                </c:pt>
                <c:pt idx="202">
                  <c:v>130</c:v>
                </c:pt>
                <c:pt idx="203">
                  <c:v>125</c:v>
                </c:pt>
                <c:pt idx="204">
                  <c:v>115</c:v>
                </c:pt>
                <c:pt idx="205">
                  <c:v>115</c:v>
                </c:pt>
                <c:pt idx="206">
                  <c:v>122</c:v>
                </c:pt>
                <c:pt idx="207">
                  <c:v>118</c:v>
                </c:pt>
                <c:pt idx="208">
                  <c:v>115</c:v>
                </c:pt>
                <c:pt idx="209">
                  <c:v>112</c:v>
                </c:pt>
                <c:pt idx="210">
                  <c:v>113</c:v>
                </c:pt>
                <c:pt idx="211">
                  <c:v>113</c:v>
                </c:pt>
                <c:pt idx="212">
                  <c:v>119</c:v>
                </c:pt>
                <c:pt idx="213">
                  <c:v>120</c:v>
                </c:pt>
                <c:pt idx="214">
                  <c:v>117</c:v>
                </c:pt>
                <c:pt idx="215">
                  <c:v>116</c:v>
                </c:pt>
                <c:pt idx="216">
                  <c:v>122</c:v>
                </c:pt>
                <c:pt idx="217">
                  <c:v>114</c:v>
                </c:pt>
                <c:pt idx="218">
                  <c:v>115</c:v>
                </c:pt>
                <c:pt idx="219">
                  <c:v>115</c:v>
                </c:pt>
                <c:pt idx="220">
                  <c:v>113</c:v>
                </c:pt>
                <c:pt idx="221">
                  <c:v>113</c:v>
                </c:pt>
                <c:pt idx="222">
                  <c:v>114</c:v>
                </c:pt>
                <c:pt idx="223">
                  <c:v>114</c:v>
                </c:pt>
                <c:pt idx="224">
                  <c:v>109</c:v>
                </c:pt>
                <c:pt idx="225">
                  <c:v>103</c:v>
                </c:pt>
                <c:pt idx="226">
                  <c:v>105</c:v>
                </c:pt>
                <c:pt idx="227">
                  <c:v>104</c:v>
                </c:pt>
                <c:pt idx="228">
                  <c:v>111</c:v>
                </c:pt>
                <c:pt idx="229">
                  <c:v>111</c:v>
                </c:pt>
                <c:pt idx="230">
                  <c:v>108</c:v>
                </c:pt>
                <c:pt idx="231">
                  <c:v>109</c:v>
                </c:pt>
                <c:pt idx="232">
                  <c:v>111</c:v>
                </c:pt>
                <c:pt idx="233">
                  <c:v>111</c:v>
                </c:pt>
                <c:pt idx="234">
                  <c:v>116</c:v>
                </c:pt>
                <c:pt idx="235">
                  <c:v>115</c:v>
                </c:pt>
                <c:pt idx="236">
                  <c:v>114</c:v>
                </c:pt>
                <c:pt idx="237">
                  <c:v>115</c:v>
                </c:pt>
                <c:pt idx="238">
                  <c:v>114</c:v>
                </c:pt>
                <c:pt idx="239">
                  <c:v>118</c:v>
                </c:pt>
                <c:pt idx="240">
                  <c:v>116</c:v>
                </c:pt>
                <c:pt idx="241">
                  <c:v>118</c:v>
                </c:pt>
                <c:pt idx="242">
                  <c:v>116</c:v>
                </c:pt>
                <c:pt idx="243">
                  <c:v>116</c:v>
                </c:pt>
                <c:pt idx="244">
                  <c:v>113</c:v>
                </c:pt>
                <c:pt idx="245">
                  <c:v>118</c:v>
                </c:pt>
                <c:pt idx="246">
                  <c:v>119</c:v>
                </c:pt>
                <c:pt idx="247">
                  <c:v>118</c:v>
                </c:pt>
                <c:pt idx="248">
                  <c:v>114</c:v>
                </c:pt>
                <c:pt idx="249">
                  <c:v>118</c:v>
                </c:pt>
                <c:pt idx="250">
                  <c:v>114</c:v>
                </c:pt>
                <c:pt idx="251">
                  <c:v>108</c:v>
                </c:pt>
                <c:pt idx="252">
                  <c:v>111</c:v>
                </c:pt>
                <c:pt idx="253">
                  <c:v>109</c:v>
                </c:pt>
                <c:pt idx="254">
                  <c:v>108</c:v>
                </c:pt>
                <c:pt idx="255">
                  <c:v>112</c:v>
                </c:pt>
                <c:pt idx="256">
                  <c:v>108</c:v>
                </c:pt>
                <c:pt idx="257">
                  <c:v>115</c:v>
                </c:pt>
                <c:pt idx="258">
                  <c:v>120</c:v>
                </c:pt>
                <c:pt idx="259">
                  <c:v>120</c:v>
                </c:pt>
                <c:pt idx="260">
                  <c:v>114</c:v>
                </c:pt>
                <c:pt idx="261">
                  <c:v>112</c:v>
                </c:pt>
                <c:pt idx="262">
                  <c:v>110</c:v>
                </c:pt>
                <c:pt idx="263">
                  <c:v>112</c:v>
                </c:pt>
                <c:pt idx="264">
                  <c:v>108</c:v>
                </c:pt>
                <c:pt idx="265">
                  <c:v>104</c:v>
                </c:pt>
                <c:pt idx="266">
                  <c:v>106</c:v>
                </c:pt>
                <c:pt idx="267">
                  <c:v>107</c:v>
                </c:pt>
                <c:pt idx="268">
                  <c:v>110</c:v>
                </c:pt>
                <c:pt idx="269">
                  <c:v>112</c:v>
                </c:pt>
                <c:pt idx="270">
                  <c:v>111</c:v>
                </c:pt>
                <c:pt idx="271">
                  <c:v>109</c:v>
                </c:pt>
                <c:pt idx="272">
                  <c:v>114</c:v>
                </c:pt>
                <c:pt idx="273">
                  <c:v>111</c:v>
                </c:pt>
                <c:pt idx="274">
                  <c:v>112</c:v>
                </c:pt>
                <c:pt idx="275">
                  <c:v>111</c:v>
                </c:pt>
                <c:pt idx="276">
                  <c:v>113</c:v>
                </c:pt>
                <c:pt idx="277">
                  <c:v>108</c:v>
                </c:pt>
                <c:pt idx="278">
                  <c:v>107</c:v>
                </c:pt>
                <c:pt idx="279">
                  <c:v>105</c:v>
                </c:pt>
                <c:pt idx="280">
                  <c:v>105</c:v>
                </c:pt>
                <c:pt idx="281">
                  <c:v>106</c:v>
                </c:pt>
                <c:pt idx="282">
                  <c:v>107</c:v>
                </c:pt>
                <c:pt idx="283">
                  <c:v>107</c:v>
                </c:pt>
                <c:pt idx="284">
                  <c:v>111</c:v>
                </c:pt>
                <c:pt idx="285">
                  <c:v>103</c:v>
                </c:pt>
                <c:pt idx="286">
                  <c:v>99</c:v>
                </c:pt>
                <c:pt idx="287">
                  <c:v>96</c:v>
                </c:pt>
                <c:pt idx="288">
                  <c:v>100</c:v>
                </c:pt>
                <c:pt idx="289">
                  <c:v>97</c:v>
                </c:pt>
                <c:pt idx="290">
                  <c:v>97</c:v>
                </c:pt>
                <c:pt idx="291">
                  <c:v>101</c:v>
                </c:pt>
                <c:pt idx="292">
                  <c:v>101</c:v>
                </c:pt>
                <c:pt idx="293">
                  <c:v>110</c:v>
                </c:pt>
                <c:pt idx="294">
                  <c:v>113</c:v>
                </c:pt>
                <c:pt idx="295">
                  <c:v>113</c:v>
                </c:pt>
                <c:pt idx="296">
                  <c:v>109</c:v>
                </c:pt>
                <c:pt idx="297">
                  <c:v>110</c:v>
                </c:pt>
                <c:pt idx="298">
                  <c:v>112</c:v>
                </c:pt>
                <c:pt idx="299">
                  <c:v>111</c:v>
                </c:pt>
                <c:pt idx="300">
                  <c:v>112</c:v>
                </c:pt>
                <c:pt idx="301">
                  <c:v>110</c:v>
                </c:pt>
                <c:pt idx="302">
                  <c:v>110</c:v>
                </c:pt>
                <c:pt idx="303">
                  <c:v>110</c:v>
                </c:pt>
                <c:pt idx="304">
                  <c:v>108</c:v>
                </c:pt>
                <c:pt idx="305">
                  <c:v>107</c:v>
                </c:pt>
                <c:pt idx="306">
                  <c:v>110</c:v>
                </c:pt>
                <c:pt idx="307">
                  <c:v>111</c:v>
                </c:pt>
                <c:pt idx="308">
                  <c:v>108</c:v>
                </c:pt>
                <c:pt idx="309">
                  <c:v>109</c:v>
                </c:pt>
                <c:pt idx="310">
                  <c:v>108</c:v>
                </c:pt>
                <c:pt idx="311">
                  <c:v>105</c:v>
                </c:pt>
                <c:pt idx="312">
                  <c:v>105</c:v>
                </c:pt>
                <c:pt idx="313">
                  <c:v>107</c:v>
                </c:pt>
                <c:pt idx="314">
                  <c:v>108</c:v>
                </c:pt>
                <c:pt idx="315">
                  <c:v>110</c:v>
                </c:pt>
                <c:pt idx="316">
                  <c:v>109</c:v>
                </c:pt>
                <c:pt idx="317">
                  <c:v>111</c:v>
                </c:pt>
                <c:pt idx="318">
                  <c:v>112</c:v>
                </c:pt>
                <c:pt idx="319">
                  <c:v>109</c:v>
                </c:pt>
                <c:pt idx="320">
                  <c:v>108</c:v>
                </c:pt>
                <c:pt idx="321">
                  <c:v>111</c:v>
                </c:pt>
                <c:pt idx="322">
                  <c:v>110</c:v>
                </c:pt>
                <c:pt idx="323">
                  <c:v>103</c:v>
                </c:pt>
                <c:pt idx="324">
                  <c:v>99</c:v>
                </c:pt>
                <c:pt idx="325">
                  <c:v>101</c:v>
                </c:pt>
                <c:pt idx="326">
                  <c:v>100</c:v>
                </c:pt>
                <c:pt idx="327">
                  <c:v>98</c:v>
                </c:pt>
                <c:pt idx="328">
                  <c:v>99</c:v>
                </c:pt>
                <c:pt idx="329">
                  <c:v>98</c:v>
                </c:pt>
                <c:pt idx="330">
                  <c:v>100</c:v>
                </c:pt>
                <c:pt idx="331">
                  <c:v>93</c:v>
                </c:pt>
                <c:pt idx="332">
                  <c:v>100</c:v>
                </c:pt>
                <c:pt idx="333">
                  <c:v>97</c:v>
                </c:pt>
                <c:pt idx="334">
                  <c:v>100</c:v>
                </c:pt>
                <c:pt idx="335">
                  <c:v>102</c:v>
                </c:pt>
                <c:pt idx="336">
                  <c:v>102</c:v>
                </c:pt>
                <c:pt idx="337">
                  <c:v>104</c:v>
                </c:pt>
                <c:pt idx="338">
                  <c:v>101</c:v>
                </c:pt>
                <c:pt idx="339">
                  <c:v>105</c:v>
                </c:pt>
                <c:pt idx="340">
                  <c:v>109</c:v>
                </c:pt>
                <c:pt idx="341">
                  <c:v>115</c:v>
                </c:pt>
                <c:pt idx="342">
                  <c:v>112</c:v>
                </c:pt>
                <c:pt idx="343">
                  <c:v>114</c:v>
                </c:pt>
                <c:pt idx="344">
                  <c:v>113</c:v>
                </c:pt>
                <c:pt idx="345">
                  <c:v>117</c:v>
                </c:pt>
                <c:pt idx="346">
                  <c:v>125</c:v>
                </c:pt>
                <c:pt idx="347">
                  <c:v>118</c:v>
                </c:pt>
                <c:pt idx="348">
                  <c:v>123</c:v>
                </c:pt>
                <c:pt idx="349">
                  <c:v>117</c:v>
                </c:pt>
                <c:pt idx="350">
                  <c:v>117</c:v>
                </c:pt>
                <c:pt idx="351">
                  <c:v>118</c:v>
                </c:pt>
                <c:pt idx="352">
                  <c:v>118</c:v>
                </c:pt>
                <c:pt idx="353">
                  <c:v>118</c:v>
                </c:pt>
                <c:pt idx="354">
                  <c:v>124</c:v>
                </c:pt>
                <c:pt idx="355">
                  <c:v>120</c:v>
                </c:pt>
                <c:pt idx="356">
                  <c:v>126</c:v>
                </c:pt>
                <c:pt idx="357">
                  <c:v>123</c:v>
                </c:pt>
                <c:pt idx="358">
                  <c:v>128</c:v>
                </c:pt>
                <c:pt idx="359">
                  <c:v>128</c:v>
                </c:pt>
                <c:pt idx="360">
                  <c:v>129</c:v>
                </c:pt>
                <c:pt idx="361">
                  <c:v>135</c:v>
                </c:pt>
                <c:pt idx="362">
                  <c:v>127</c:v>
                </c:pt>
                <c:pt idx="363">
                  <c:v>126</c:v>
                </c:pt>
                <c:pt idx="364">
                  <c:v>127</c:v>
                </c:pt>
                <c:pt idx="365">
                  <c:v>121</c:v>
                </c:pt>
                <c:pt idx="366">
                  <c:v>125</c:v>
                </c:pt>
                <c:pt idx="367">
                  <c:v>126</c:v>
                </c:pt>
                <c:pt idx="368">
                  <c:v>124</c:v>
                </c:pt>
                <c:pt idx="369">
                  <c:v>127</c:v>
                </c:pt>
                <c:pt idx="370">
                  <c:v>127</c:v>
                </c:pt>
                <c:pt idx="371">
                  <c:v>130</c:v>
                </c:pt>
                <c:pt idx="372">
                  <c:v>126</c:v>
                </c:pt>
                <c:pt idx="373">
                  <c:v>124</c:v>
                </c:pt>
                <c:pt idx="374">
                  <c:v>122</c:v>
                </c:pt>
                <c:pt idx="375">
                  <c:v>119</c:v>
                </c:pt>
                <c:pt idx="376">
                  <c:v>122</c:v>
                </c:pt>
                <c:pt idx="377">
                  <c:v>118</c:v>
                </c:pt>
                <c:pt idx="378">
                  <c:v>122</c:v>
                </c:pt>
                <c:pt idx="379">
                  <c:v>118</c:v>
                </c:pt>
                <c:pt idx="380">
                  <c:v>116</c:v>
                </c:pt>
                <c:pt idx="381">
                  <c:v>118</c:v>
                </c:pt>
                <c:pt idx="382">
                  <c:v>123</c:v>
                </c:pt>
                <c:pt idx="383">
                  <c:v>123</c:v>
                </c:pt>
                <c:pt idx="384">
                  <c:v>123</c:v>
                </c:pt>
                <c:pt idx="385">
                  <c:v>117</c:v>
                </c:pt>
                <c:pt idx="386">
                  <c:v>121</c:v>
                </c:pt>
                <c:pt idx="387">
                  <c:v>119</c:v>
                </c:pt>
                <c:pt idx="388">
                  <c:v>115</c:v>
                </c:pt>
                <c:pt idx="389">
                  <c:v>115</c:v>
                </c:pt>
                <c:pt idx="390">
                  <c:v>111</c:v>
                </c:pt>
                <c:pt idx="391">
                  <c:v>113</c:v>
                </c:pt>
                <c:pt idx="392">
                  <c:v>109</c:v>
                </c:pt>
                <c:pt idx="393">
                  <c:v>112</c:v>
                </c:pt>
                <c:pt idx="394">
                  <c:v>112</c:v>
                </c:pt>
                <c:pt idx="395">
                  <c:v>113</c:v>
                </c:pt>
                <c:pt idx="396">
                  <c:v>111</c:v>
                </c:pt>
                <c:pt idx="397">
                  <c:v>109</c:v>
                </c:pt>
                <c:pt idx="398">
                  <c:v>106</c:v>
                </c:pt>
                <c:pt idx="399">
                  <c:v>104</c:v>
                </c:pt>
                <c:pt idx="400">
                  <c:v>106</c:v>
                </c:pt>
                <c:pt idx="401">
                  <c:v>104</c:v>
                </c:pt>
                <c:pt idx="402">
                  <c:v>103</c:v>
                </c:pt>
                <c:pt idx="403">
                  <c:v>102</c:v>
                </c:pt>
                <c:pt idx="404">
                  <c:v>101</c:v>
                </c:pt>
                <c:pt idx="405">
                  <c:v>105</c:v>
                </c:pt>
                <c:pt idx="406">
                  <c:v>102</c:v>
                </c:pt>
                <c:pt idx="407">
                  <c:v>100</c:v>
                </c:pt>
                <c:pt idx="408">
                  <c:v>104</c:v>
                </c:pt>
                <c:pt idx="409">
                  <c:v>103</c:v>
                </c:pt>
                <c:pt idx="410">
                  <c:v>101</c:v>
                </c:pt>
                <c:pt idx="411">
                  <c:v>105</c:v>
                </c:pt>
                <c:pt idx="412">
                  <c:v>105</c:v>
                </c:pt>
                <c:pt idx="413">
                  <c:v>108</c:v>
                </c:pt>
                <c:pt idx="414">
                  <c:v>106</c:v>
                </c:pt>
                <c:pt idx="415">
                  <c:v>110</c:v>
                </c:pt>
                <c:pt idx="416">
                  <c:v>108</c:v>
                </c:pt>
                <c:pt idx="417">
                  <c:v>107</c:v>
                </c:pt>
                <c:pt idx="418">
                  <c:v>108</c:v>
                </c:pt>
                <c:pt idx="419">
                  <c:v>102</c:v>
                </c:pt>
                <c:pt idx="420">
                  <c:v>104</c:v>
                </c:pt>
                <c:pt idx="421">
                  <c:v>105</c:v>
                </c:pt>
                <c:pt idx="422">
                  <c:v>107</c:v>
                </c:pt>
                <c:pt idx="423">
                  <c:v>107</c:v>
                </c:pt>
                <c:pt idx="424">
                  <c:v>111</c:v>
                </c:pt>
                <c:pt idx="425">
                  <c:v>106</c:v>
                </c:pt>
                <c:pt idx="426">
                  <c:v>106</c:v>
                </c:pt>
                <c:pt idx="427">
                  <c:v>104</c:v>
                </c:pt>
                <c:pt idx="428">
                  <c:v>106</c:v>
                </c:pt>
                <c:pt idx="429">
                  <c:v>110</c:v>
                </c:pt>
                <c:pt idx="430">
                  <c:v>109</c:v>
                </c:pt>
                <c:pt idx="431">
                  <c:v>115</c:v>
                </c:pt>
                <c:pt idx="432">
                  <c:v>117</c:v>
                </c:pt>
                <c:pt idx="433">
                  <c:v>118</c:v>
                </c:pt>
                <c:pt idx="434">
                  <c:v>118</c:v>
                </c:pt>
                <c:pt idx="435">
                  <c:v>114</c:v>
                </c:pt>
                <c:pt idx="436">
                  <c:v>115</c:v>
                </c:pt>
                <c:pt idx="437">
                  <c:v>114</c:v>
                </c:pt>
                <c:pt idx="438">
                  <c:v>116</c:v>
                </c:pt>
                <c:pt idx="439">
                  <c:v>115</c:v>
                </c:pt>
                <c:pt idx="440">
                  <c:v>118</c:v>
                </c:pt>
                <c:pt idx="441">
                  <c:v>114</c:v>
                </c:pt>
                <c:pt idx="442">
                  <c:v>110</c:v>
                </c:pt>
                <c:pt idx="443">
                  <c:v>109</c:v>
                </c:pt>
                <c:pt idx="444">
                  <c:v>106</c:v>
                </c:pt>
                <c:pt idx="445">
                  <c:v>107</c:v>
                </c:pt>
                <c:pt idx="446">
                  <c:v>106</c:v>
                </c:pt>
                <c:pt idx="447">
                  <c:v>107</c:v>
                </c:pt>
                <c:pt idx="448">
                  <c:v>106</c:v>
                </c:pt>
                <c:pt idx="449">
                  <c:v>107</c:v>
                </c:pt>
                <c:pt idx="450">
                  <c:v>105</c:v>
                </c:pt>
                <c:pt idx="451">
                  <c:v>106</c:v>
                </c:pt>
                <c:pt idx="452">
                  <c:v>105</c:v>
                </c:pt>
                <c:pt idx="453">
                  <c:v>106</c:v>
                </c:pt>
                <c:pt idx="454">
                  <c:v>107</c:v>
                </c:pt>
                <c:pt idx="455">
                  <c:v>108</c:v>
                </c:pt>
                <c:pt idx="456">
                  <c:v>110</c:v>
                </c:pt>
                <c:pt idx="457">
                  <c:v>111</c:v>
                </c:pt>
                <c:pt idx="458">
                  <c:v>115</c:v>
                </c:pt>
                <c:pt idx="459">
                  <c:v>114</c:v>
                </c:pt>
                <c:pt idx="460">
                  <c:v>114</c:v>
                </c:pt>
                <c:pt idx="461">
                  <c:v>109</c:v>
                </c:pt>
                <c:pt idx="462">
                  <c:v>109</c:v>
                </c:pt>
                <c:pt idx="463">
                  <c:v>108</c:v>
                </c:pt>
                <c:pt idx="464">
                  <c:v>111</c:v>
                </c:pt>
                <c:pt idx="465">
                  <c:v>110</c:v>
                </c:pt>
                <c:pt idx="466">
                  <c:v>112</c:v>
                </c:pt>
                <c:pt idx="467">
                  <c:v>112</c:v>
                </c:pt>
                <c:pt idx="468">
                  <c:v>114</c:v>
                </c:pt>
                <c:pt idx="469">
                  <c:v>110</c:v>
                </c:pt>
                <c:pt idx="470">
                  <c:v>108</c:v>
                </c:pt>
                <c:pt idx="471">
                  <c:v>113</c:v>
                </c:pt>
                <c:pt idx="472">
                  <c:v>115</c:v>
                </c:pt>
                <c:pt idx="473">
                  <c:v>116</c:v>
                </c:pt>
                <c:pt idx="474">
                  <c:v>115</c:v>
                </c:pt>
                <c:pt idx="475">
                  <c:v>117</c:v>
                </c:pt>
                <c:pt idx="476">
                  <c:v>119</c:v>
                </c:pt>
                <c:pt idx="477">
                  <c:v>119</c:v>
                </c:pt>
                <c:pt idx="478">
                  <c:v>115</c:v>
                </c:pt>
                <c:pt idx="479">
                  <c:v>113</c:v>
                </c:pt>
                <c:pt idx="480">
                  <c:v>116</c:v>
                </c:pt>
                <c:pt idx="481">
                  <c:v>116</c:v>
                </c:pt>
                <c:pt idx="482">
                  <c:v>114</c:v>
                </c:pt>
                <c:pt idx="483">
                  <c:v>109</c:v>
                </c:pt>
                <c:pt idx="484">
                  <c:v>108</c:v>
                </c:pt>
                <c:pt idx="485">
                  <c:v>103</c:v>
                </c:pt>
                <c:pt idx="486">
                  <c:v>106</c:v>
                </c:pt>
                <c:pt idx="487">
                  <c:v>109</c:v>
                </c:pt>
                <c:pt idx="488">
                  <c:v>101</c:v>
                </c:pt>
                <c:pt idx="489">
                  <c:v>98</c:v>
                </c:pt>
                <c:pt idx="490">
                  <c:v>98</c:v>
                </c:pt>
                <c:pt idx="491">
                  <c:v>102</c:v>
                </c:pt>
                <c:pt idx="492">
                  <c:v>98</c:v>
                </c:pt>
                <c:pt idx="493">
                  <c:v>98</c:v>
                </c:pt>
                <c:pt idx="494">
                  <c:v>99</c:v>
                </c:pt>
                <c:pt idx="495">
                  <c:v>95</c:v>
                </c:pt>
                <c:pt idx="496">
                  <c:v>98</c:v>
                </c:pt>
                <c:pt idx="497">
                  <c:v>95</c:v>
                </c:pt>
                <c:pt idx="498">
                  <c:v>92</c:v>
                </c:pt>
                <c:pt idx="499">
                  <c:v>96</c:v>
                </c:pt>
                <c:pt idx="500">
                  <c:v>96</c:v>
                </c:pt>
                <c:pt idx="501">
                  <c:v>96</c:v>
                </c:pt>
                <c:pt idx="502">
                  <c:v>99</c:v>
                </c:pt>
                <c:pt idx="503">
                  <c:v>103</c:v>
                </c:pt>
                <c:pt idx="504">
                  <c:v>106</c:v>
                </c:pt>
                <c:pt idx="505">
                  <c:v>104</c:v>
                </c:pt>
                <c:pt idx="506">
                  <c:v>105</c:v>
                </c:pt>
                <c:pt idx="507">
                  <c:v>102</c:v>
                </c:pt>
                <c:pt idx="508">
                  <c:v>99</c:v>
                </c:pt>
                <c:pt idx="509">
                  <c:v>101</c:v>
                </c:pt>
                <c:pt idx="510">
                  <c:v>98</c:v>
                </c:pt>
                <c:pt idx="511">
                  <c:v>104</c:v>
                </c:pt>
                <c:pt idx="512">
                  <c:v>100</c:v>
                </c:pt>
                <c:pt idx="513">
                  <c:v>101</c:v>
                </c:pt>
                <c:pt idx="514">
                  <c:v>97</c:v>
                </c:pt>
                <c:pt idx="515">
                  <c:v>98</c:v>
                </c:pt>
                <c:pt idx="516">
                  <c:v>94</c:v>
                </c:pt>
                <c:pt idx="517">
                  <c:v>99</c:v>
                </c:pt>
                <c:pt idx="518">
                  <c:v>98</c:v>
                </c:pt>
                <c:pt idx="519">
                  <c:v>99</c:v>
                </c:pt>
                <c:pt idx="520">
                  <c:v>103</c:v>
                </c:pt>
                <c:pt idx="521">
                  <c:v>99</c:v>
                </c:pt>
                <c:pt idx="522">
                  <c:v>99</c:v>
                </c:pt>
                <c:pt idx="523">
                  <c:v>99</c:v>
                </c:pt>
                <c:pt idx="524">
                  <c:v>99</c:v>
                </c:pt>
                <c:pt idx="525">
                  <c:v>100</c:v>
                </c:pt>
                <c:pt idx="526">
                  <c:v>102</c:v>
                </c:pt>
                <c:pt idx="527">
                  <c:v>98</c:v>
                </c:pt>
                <c:pt idx="528">
                  <c:v>98</c:v>
                </c:pt>
                <c:pt idx="529">
                  <c:v>97</c:v>
                </c:pt>
                <c:pt idx="530">
                  <c:v>100</c:v>
                </c:pt>
                <c:pt idx="531">
                  <c:v>99</c:v>
                </c:pt>
                <c:pt idx="532">
                  <c:v>100</c:v>
                </c:pt>
                <c:pt idx="533">
                  <c:v>101</c:v>
                </c:pt>
                <c:pt idx="534">
                  <c:v>99</c:v>
                </c:pt>
                <c:pt idx="535">
                  <c:v>97</c:v>
                </c:pt>
                <c:pt idx="536">
                  <c:v>98</c:v>
                </c:pt>
                <c:pt idx="537">
                  <c:v>103</c:v>
                </c:pt>
                <c:pt idx="538">
                  <c:v>119</c:v>
                </c:pt>
                <c:pt idx="539">
                  <c:v>111</c:v>
                </c:pt>
                <c:pt idx="540">
                  <c:v>111</c:v>
                </c:pt>
                <c:pt idx="541">
                  <c:v>114</c:v>
                </c:pt>
                <c:pt idx="542">
                  <c:v>116</c:v>
                </c:pt>
                <c:pt idx="543">
                  <c:v>114</c:v>
                </c:pt>
                <c:pt idx="544">
                  <c:v>115</c:v>
                </c:pt>
                <c:pt idx="545">
                  <c:v>111</c:v>
                </c:pt>
                <c:pt idx="546">
                  <c:v>106</c:v>
                </c:pt>
                <c:pt idx="547">
                  <c:v>109</c:v>
                </c:pt>
                <c:pt idx="548">
                  <c:v>114</c:v>
                </c:pt>
                <c:pt idx="549">
                  <c:v>112</c:v>
                </c:pt>
                <c:pt idx="550">
                  <c:v>111</c:v>
                </c:pt>
                <c:pt idx="551">
                  <c:v>109</c:v>
                </c:pt>
                <c:pt idx="552">
                  <c:v>107</c:v>
                </c:pt>
                <c:pt idx="553">
                  <c:v>108</c:v>
                </c:pt>
                <c:pt idx="554">
                  <c:v>110</c:v>
                </c:pt>
                <c:pt idx="555">
                  <c:v>102</c:v>
                </c:pt>
                <c:pt idx="556">
                  <c:v>100</c:v>
                </c:pt>
                <c:pt idx="557">
                  <c:v>102</c:v>
                </c:pt>
                <c:pt idx="558">
                  <c:v>101</c:v>
                </c:pt>
                <c:pt idx="559">
                  <c:v>100</c:v>
                </c:pt>
                <c:pt idx="560">
                  <c:v>101</c:v>
                </c:pt>
                <c:pt idx="561">
                  <c:v>99</c:v>
                </c:pt>
                <c:pt idx="562">
                  <c:v>99</c:v>
                </c:pt>
                <c:pt idx="563">
                  <c:v>99</c:v>
                </c:pt>
                <c:pt idx="564">
                  <c:v>100</c:v>
                </c:pt>
                <c:pt idx="565">
                  <c:v>99</c:v>
                </c:pt>
                <c:pt idx="566">
                  <c:v>94</c:v>
                </c:pt>
                <c:pt idx="567">
                  <c:v>98</c:v>
                </c:pt>
                <c:pt idx="568">
                  <c:v>96</c:v>
                </c:pt>
                <c:pt idx="569">
                  <c:v>96</c:v>
                </c:pt>
                <c:pt idx="570">
                  <c:v>96</c:v>
                </c:pt>
                <c:pt idx="571">
                  <c:v>97</c:v>
                </c:pt>
                <c:pt idx="572">
                  <c:v>96</c:v>
                </c:pt>
                <c:pt idx="573">
                  <c:v>97</c:v>
                </c:pt>
                <c:pt idx="574">
                  <c:v>95</c:v>
                </c:pt>
                <c:pt idx="575">
                  <c:v>96</c:v>
                </c:pt>
                <c:pt idx="576">
                  <c:v>95</c:v>
                </c:pt>
                <c:pt idx="577">
                  <c:v>96</c:v>
                </c:pt>
                <c:pt idx="578">
                  <c:v>94</c:v>
                </c:pt>
                <c:pt idx="579">
                  <c:v>93</c:v>
                </c:pt>
                <c:pt idx="580">
                  <c:v>94</c:v>
                </c:pt>
                <c:pt idx="581">
                  <c:v>99</c:v>
                </c:pt>
                <c:pt idx="582">
                  <c:v>99</c:v>
                </c:pt>
                <c:pt idx="583">
                  <c:v>97</c:v>
                </c:pt>
                <c:pt idx="584">
                  <c:v>96</c:v>
                </c:pt>
                <c:pt idx="585">
                  <c:v>100</c:v>
                </c:pt>
                <c:pt idx="586">
                  <c:v>97</c:v>
                </c:pt>
                <c:pt idx="587">
                  <c:v>97</c:v>
                </c:pt>
                <c:pt idx="588">
                  <c:v>94</c:v>
                </c:pt>
                <c:pt idx="589">
                  <c:v>95</c:v>
                </c:pt>
                <c:pt idx="590">
                  <c:v>93</c:v>
                </c:pt>
                <c:pt idx="591">
                  <c:v>93</c:v>
                </c:pt>
                <c:pt idx="592">
                  <c:v>94</c:v>
                </c:pt>
                <c:pt idx="593">
                  <c:v>96</c:v>
                </c:pt>
                <c:pt idx="594">
                  <c:v>92</c:v>
                </c:pt>
                <c:pt idx="595">
                  <c:v>86</c:v>
                </c:pt>
                <c:pt idx="596">
                  <c:v>93</c:v>
                </c:pt>
                <c:pt idx="597">
                  <c:v>86</c:v>
                </c:pt>
                <c:pt idx="598">
                  <c:v>86</c:v>
                </c:pt>
                <c:pt idx="599">
                  <c:v>89</c:v>
                </c:pt>
                <c:pt idx="600">
                  <c:v>88</c:v>
                </c:pt>
                <c:pt idx="601">
                  <c:v>88</c:v>
                </c:pt>
                <c:pt idx="602">
                  <c:v>87</c:v>
                </c:pt>
                <c:pt idx="603">
                  <c:v>87</c:v>
                </c:pt>
                <c:pt idx="604">
                  <c:v>84</c:v>
                </c:pt>
                <c:pt idx="605">
                  <c:v>89</c:v>
                </c:pt>
                <c:pt idx="606">
                  <c:v>86</c:v>
                </c:pt>
                <c:pt idx="607">
                  <c:v>90</c:v>
                </c:pt>
                <c:pt idx="608">
                  <c:v>89</c:v>
                </c:pt>
                <c:pt idx="609">
                  <c:v>99</c:v>
                </c:pt>
                <c:pt idx="610">
                  <c:v>93</c:v>
                </c:pt>
                <c:pt idx="611">
                  <c:v>87</c:v>
                </c:pt>
                <c:pt idx="612">
                  <c:v>100</c:v>
                </c:pt>
                <c:pt idx="613">
                  <c:v>98</c:v>
                </c:pt>
                <c:pt idx="614">
                  <c:v>95</c:v>
                </c:pt>
                <c:pt idx="615">
                  <c:v>95</c:v>
                </c:pt>
                <c:pt idx="616">
                  <c:v>97</c:v>
                </c:pt>
                <c:pt idx="617">
                  <c:v>94</c:v>
                </c:pt>
                <c:pt idx="618">
                  <c:v>90</c:v>
                </c:pt>
                <c:pt idx="619">
                  <c:v>98</c:v>
                </c:pt>
                <c:pt idx="620">
                  <c:v>101</c:v>
                </c:pt>
                <c:pt idx="621">
                  <c:v>98</c:v>
                </c:pt>
                <c:pt idx="622">
                  <c:v>98</c:v>
                </c:pt>
                <c:pt idx="623">
                  <c:v>94</c:v>
                </c:pt>
                <c:pt idx="624">
                  <c:v>101</c:v>
                </c:pt>
                <c:pt idx="625">
                  <c:v>102</c:v>
                </c:pt>
                <c:pt idx="626">
                  <c:v>103</c:v>
                </c:pt>
                <c:pt idx="627">
                  <c:v>98</c:v>
                </c:pt>
                <c:pt idx="628">
                  <c:v>92</c:v>
                </c:pt>
                <c:pt idx="629">
                  <c:v>92</c:v>
                </c:pt>
                <c:pt idx="630">
                  <c:v>102</c:v>
                </c:pt>
                <c:pt idx="631">
                  <c:v>95</c:v>
                </c:pt>
                <c:pt idx="632">
                  <c:v>92</c:v>
                </c:pt>
                <c:pt idx="633">
                  <c:v>97</c:v>
                </c:pt>
                <c:pt idx="634">
                  <c:v>101</c:v>
                </c:pt>
                <c:pt idx="635">
                  <c:v>96</c:v>
                </c:pt>
                <c:pt idx="636">
                  <c:v>103</c:v>
                </c:pt>
                <c:pt idx="637">
                  <c:v>101</c:v>
                </c:pt>
                <c:pt idx="638">
                  <c:v>104</c:v>
                </c:pt>
                <c:pt idx="639">
                  <c:v>105</c:v>
                </c:pt>
                <c:pt idx="640">
                  <c:v>109</c:v>
                </c:pt>
                <c:pt idx="641">
                  <c:v>113</c:v>
                </c:pt>
                <c:pt idx="642">
                  <c:v>127</c:v>
                </c:pt>
                <c:pt idx="643">
                  <c:v>131</c:v>
                </c:pt>
                <c:pt idx="644">
                  <c:v>133</c:v>
                </c:pt>
                <c:pt idx="645">
                  <c:v>134</c:v>
                </c:pt>
                <c:pt idx="646">
                  <c:v>135</c:v>
                </c:pt>
                <c:pt idx="647">
                  <c:v>130</c:v>
                </c:pt>
                <c:pt idx="648">
                  <c:v>129</c:v>
                </c:pt>
                <c:pt idx="649">
                  <c:v>124</c:v>
                </c:pt>
                <c:pt idx="650">
                  <c:v>122</c:v>
                </c:pt>
                <c:pt idx="651">
                  <c:v>113</c:v>
                </c:pt>
                <c:pt idx="652">
                  <c:v>119</c:v>
                </c:pt>
                <c:pt idx="653">
                  <c:v>122</c:v>
                </c:pt>
                <c:pt idx="654">
                  <c:v>123</c:v>
                </c:pt>
                <c:pt idx="655">
                  <c:v>130</c:v>
                </c:pt>
                <c:pt idx="656">
                  <c:v>133</c:v>
                </c:pt>
                <c:pt idx="657">
                  <c:v>152</c:v>
                </c:pt>
                <c:pt idx="658">
                  <c:v>143</c:v>
                </c:pt>
                <c:pt idx="659">
                  <c:v>145</c:v>
                </c:pt>
                <c:pt idx="660">
                  <c:v>149</c:v>
                </c:pt>
                <c:pt idx="661">
                  <c:v>139</c:v>
                </c:pt>
                <c:pt idx="662">
                  <c:v>140</c:v>
                </c:pt>
                <c:pt idx="663">
                  <c:v>139</c:v>
                </c:pt>
                <c:pt idx="664">
                  <c:v>140</c:v>
                </c:pt>
                <c:pt idx="665">
                  <c:v>144</c:v>
                </c:pt>
                <c:pt idx="666">
                  <c:v>140</c:v>
                </c:pt>
                <c:pt idx="667">
                  <c:v>143</c:v>
                </c:pt>
                <c:pt idx="668">
                  <c:v>134</c:v>
                </c:pt>
                <c:pt idx="669">
                  <c:v>136</c:v>
                </c:pt>
                <c:pt idx="670">
                  <c:v>143</c:v>
                </c:pt>
                <c:pt idx="671">
                  <c:v>140</c:v>
                </c:pt>
                <c:pt idx="672">
                  <c:v>145</c:v>
                </c:pt>
                <c:pt idx="673">
                  <c:v>152</c:v>
                </c:pt>
                <c:pt idx="674">
                  <c:v>148</c:v>
                </c:pt>
                <c:pt idx="675">
                  <c:v>141</c:v>
                </c:pt>
                <c:pt idx="676">
                  <c:v>132</c:v>
                </c:pt>
                <c:pt idx="677">
                  <c:v>136</c:v>
                </c:pt>
                <c:pt idx="678">
                  <c:v>135</c:v>
                </c:pt>
                <c:pt idx="679">
                  <c:v>128</c:v>
                </c:pt>
                <c:pt idx="680">
                  <c:v>122</c:v>
                </c:pt>
                <c:pt idx="681">
                  <c:v>114</c:v>
                </c:pt>
                <c:pt idx="682">
                  <c:v>122</c:v>
                </c:pt>
                <c:pt idx="683">
                  <c:v>119</c:v>
                </c:pt>
                <c:pt idx="684">
                  <c:v>119</c:v>
                </c:pt>
                <c:pt idx="685">
                  <c:v>122</c:v>
                </c:pt>
                <c:pt idx="686">
                  <c:v>125</c:v>
                </c:pt>
                <c:pt idx="687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C1-45D9-85B2-84784B82447D}"/>
            </c:ext>
          </c:extLst>
        </c:ser>
        <c:ser>
          <c:idx val="3"/>
          <c:order val="3"/>
          <c:tx>
            <c:strRef>
              <c:f>'График 1.2.6'!$F$4</c:f>
              <c:strCache>
                <c:ptCount val="1"/>
                <c:pt idx="0">
                  <c:v>EMBI+ Азия спрэд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'График 1.2.6'!$B$5:$B$692</c:f>
              <c:strCache>
                <c:ptCount val="688"/>
                <c:pt idx="0">
                  <c:v>03.01.2005</c:v>
                </c:pt>
                <c:pt idx="1">
                  <c:v>04.01.2005</c:v>
                </c:pt>
                <c:pt idx="2">
                  <c:v>05.01.2005</c:v>
                </c:pt>
                <c:pt idx="3">
                  <c:v>06.01.2005</c:v>
                </c:pt>
                <c:pt idx="4">
                  <c:v>07.01.2005</c:v>
                </c:pt>
                <c:pt idx="5">
                  <c:v>10.01.2005</c:v>
                </c:pt>
                <c:pt idx="6">
                  <c:v>11.01.2005</c:v>
                </c:pt>
                <c:pt idx="7">
                  <c:v>12.01.2005</c:v>
                </c:pt>
                <c:pt idx="8">
                  <c:v>13.01.2005</c:v>
                </c:pt>
                <c:pt idx="9">
                  <c:v>14.01.2005</c:v>
                </c:pt>
                <c:pt idx="10">
                  <c:v>18.01.2005</c:v>
                </c:pt>
                <c:pt idx="11">
                  <c:v>19.01.2005</c:v>
                </c:pt>
                <c:pt idx="12">
                  <c:v>20.01.2005</c:v>
                </c:pt>
                <c:pt idx="13">
                  <c:v>21.01.2005</c:v>
                </c:pt>
                <c:pt idx="14">
                  <c:v>24.01.2005</c:v>
                </c:pt>
                <c:pt idx="15">
                  <c:v>25.01.2005</c:v>
                </c:pt>
                <c:pt idx="16">
                  <c:v>26.01.2005</c:v>
                </c:pt>
                <c:pt idx="17">
                  <c:v>27.01.2005</c:v>
                </c:pt>
                <c:pt idx="18">
                  <c:v>28.01.2005</c:v>
                </c:pt>
                <c:pt idx="19">
                  <c:v>31.01.2005</c:v>
                </c:pt>
                <c:pt idx="20">
                  <c:v>01.02.2005</c:v>
                </c:pt>
                <c:pt idx="21">
                  <c:v>02.02.2005</c:v>
                </c:pt>
                <c:pt idx="22">
                  <c:v>03.02.2005</c:v>
                </c:pt>
                <c:pt idx="23">
                  <c:v>04.02.2005</c:v>
                </c:pt>
                <c:pt idx="24">
                  <c:v>07.02.2005</c:v>
                </c:pt>
                <c:pt idx="25">
                  <c:v>08.02.2005</c:v>
                </c:pt>
                <c:pt idx="26">
                  <c:v>09.02.2005</c:v>
                </c:pt>
                <c:pt idx="27">
                  <c:v>10.02.2005</c:v>
                </c:pt>
                <c:pt idx="28">
                  <c:v>11.02.2005</c:v>
                </c:pt>
                <c:pt idx="29">
                  <c:v>14.02.2005</c:v>
                </c:pt>
                <c:pt idx="30">
                  <c:v>15.02.2005</c:v>
                </c:pt>
                <c:pt idx="31">
                  <c:v>16.02.2005</c:v>
                </c:pt>
                <c:pt idx="32">
                  <c:v>17.02.2005</c:v>
                </c:pt>
                <c:pt idx="33">
                  <c:v>18.02.2005</c:v>
                </c:pt>
                <c:pt idx="34">
                  <c:v>22.02.2005</c:v>
                </c:pt>
                <c:pt idx="35">
                  <c:v>23.02.2005</c:v>
                </c:pt>
                <c:pt idx="36">
                  <c:v>24.02.2005</c:v>
                </c:pt>
                <c:pt idx="37">
                  <c:v>25.02.2005</c:v>
                </c:pt>
                <c:pt idx="38">
                  <c:v>28.02.2005</c:v>
                </c:pt>
                <c:pt idx="39">
                  <c:v>01.03.2005</c:v>
                </c:pt>
                <c:pt idx="40">
                  <c:v>02.03.2005</c:v>
                </c:pt>
                <c:pt idx="41">
                  <c:v>03.03.2005</c:v>
                </c:pt>
                <c:pt idx="42">
                  <c:v>04.03.2005</c:v>
                </c:pt>
                <c:pt idx="43">
                  <c:v>07.03.2005</c:v>
                </c:pt>
                <c:pt idx="44">
                  <c:v>08.03.2005</c:v>
                </c:pt>
                <c:pt idx="45">
                  <c:v>09.03.2005</c:v>
                </c:pt>
                <c:pt idx="46">
                  <c:v>10.03.2005</c:v>
                </c:pt>
                <c:pt idx="47">
                  <c:v>11.03.2005</c:v>
                </c:pt>
                <c:pt idx="48">
                  <c:v>14.03.2005</c:v>
                </c:pt>
                <c:pt idx="49">
                  <c:v>15.03.2005</c:v>
                </c:pt>
                <c:pt idx="50">
                  <c:v>16.03.2005</c:v>
                </c:pt>
                <c:pt idx="51">
                  <c:v>17.03.2005</c:v>
                </c:pt>
                <c:pt idx="52">
                  <c:v>18.03.2005</c:v>
                </c:pt>
                <c:pt idx="53">
                  <c:v>21.03.2005</c:v>
                </c:pt>
                <c:pt idx="54">
                  <c:v>22.03.2005</c:v>
                </c:pt>
                <c:pt idx="55">
                  <c:v>23.03.2005</c:v>
                </c:pt>
                <c:pt idx="56">
                  <c:v>24.03.2005</c:v>
                </c:pt>
                <c:pt idx="57">
                  <c:v>28.03.2005</c:v>
                </c:pt>
                <c:pt idx="58">
                  <c:v>29.03.2005</c:v>
                </c:pt>
                <c:pt idx="59">
                  <c:v>30.03.2005</c:v>
                </c:pt>
                <c:pt idx="60">
                  <c:v>31.03.2005</c:v>
                </c:pt>
                <c:pt idx="61">
                  <c:v>01.04.2005</c:v>
                </c:pt>
                <c:pt idx="62">
                  <c:v>04.04.2005</c:v>
                </c:pt>
                <c:pt idx="63">
                  <c:v>05.04.2005</c:v>
                </c:pt>
                <c:pt idx="64">
                  <c:v>06.04.2005</c:v>
                </c:pt>
                <c:pt idx="65">
                  <c:v>07.04.2005</c:v>
                </c:pt>
                <c:pt idx="66">
                  <c:v>08.04.2005</c:v>
                </c:pt>
                <c:pt idx="67">
                  <c:v>11.04.2005</c:v>
                </c:pt>
                <c:pt idx="68">
                  <c:v>12.04.2005</c:v>
                </c:pt>
                <c:pt idx="69">
                  <c:v>13.04.2005</c:v>
                </c:pt>
                <c:pt idx="70">
                  <c:v>14.04.2005</c:v>
                </c:pt>
                <c:pt idx="71">
                  <c:v>15.04.2005</c:v>
                </c:pt>
                <c:pt idx="72">
                  <c:v>18.04.2005</c:v>
                </c:pt>
                <c:pt idx="73">
                  <c:v>19.04.2005</c:v>
                </c:pt>
                <c:pt idx="74">
                  <c:v>20.04.2005</c:v>
                </c:pt>
                <c:pt idx="75">
                  <c:v>21.04.2005</c:v>
                </c:pt>
                <c:pt idx="76">
                  <c:v>22.04.2005</c:v>
                </c:pt>
                <c:pt idx="77">
                  <c:v>25.04.2005</c:v>
                </c:pt>
                <c:pt idx="78">
                  <c:v>26.04.2005</c:v>
                </c:pt>
                <c:pt idx="79">
                  <c:v>27.04.2005</c:v>
                </c:pt>
                <c:pt idx="80">
                  <c:v>28.04.2005</c:v>
                </c:pt>
                <c:pt idx="81">
                  <c:v>29.04.2005</c:v>
                </c:pt>
                <c:pt idx="82">
                  <c:v>02.05.2005</c:v>
                </c:pt>
                <c:pt idx="83">
                  <c:v>03.05.2005</c:v>
                </c:pt>
                <c:pt idx="84">
                  <c:v>04.05.2005</c:v>
                </c:pt>
                <c:pt idx="85">
                  <c:v>05.05.2005</c:v>
                </c:pt>
                <c:pt idx="86">
                  <c:v>06.05.2005</c:v>
                </c:pt>
                <c:pt idx="87">
                  <c:v>09.05.2005</c:v>
                </c:pt>
                <c:pt idx="88">
                  <c:v>10.05.2005</c:v>
                </c:pt>
                <c:pt idx="89">
                  <c:v>11.05.2005</c:v>
                </c:pt>
                <c:pt idx="90">
                  <c:v>12.05.2005</c:v>
                </c:pt>
                <c:pt idx="91">
                  <c:v>13.05.2005</c:v>
                </c:pt>
                <c:pt idx="92">
                  <c:v>16.05.2005</c:v>
                </c:pt>
                <c:pt idx="93">
                  <c:v>17.05.2005</c:v>
                </c:pt>
                <c:pt idx="94">
                  <c:v>18.05.2005</c:v>
                </c:pt>
                <c:pt idx="95">
                  <c:v>19.05.2005</c:v>
                </c:pt>
                <c:pt idx="96">
                  <c:v>20.05.2005</c:v>
                </c:pt>
                <c:pt idx="97">
                  <c:v>23.05.2005</c:v>
                </c:pt>
                <c:pt idx="98">
                  <c:v>24.05.2005</c:v>
                </c:pt>
                <c:pt idx="99">
                  <c:v>25.05.2005</c:v>
                </c:pt>
                <c:pt idx="100">
                  <c:v>26.05.2005</c:v>
                </c:pt>
                <c:pt idx="101">
                  <c:v>27.05.2005</c:v>
                </c:pt>
                <c:pt idx="102">
                  <c:v>31.05.2005</c:v>
                </c:pt>
                <c:pt idx="103">
                  <c:v>01.06.2005</c:v>
                </c:pt>
                <c:pt idx="104">
                  <c:v>02.06.2005</c:v>
                </c:pt>
                <c:pt idx="105">
                  <c:v>03.06.2005</c:v>
                </c:pt>
                <c:pt idx="106">
                  <c:v>06.06.2005</c:v>
                </c:pt>
                <c:pt idx="107">
                  <c:v>07.06.2005</c:v>
                </c:pt>
                <c:pt idx="108">
                  <c:v>08.06.2005</c:v>
                </c:pt>
                <c:pt idx="109">
                  <c:v>09.06.2005</c:v>
                </c:pt>
                <c:pt idx="110">
                  <c:v>10.06.2005</c:v>
                </c:pt>
                <c:pt idx="111">
                  <c:v>13.06.2005</c:v>
                </c:pt>
                <c:pt idx="112">
                  <c:v>14.06.2005</c:v>
                </c:pt>
                <c:pt idx="113">
                  <c:v>15.06.2005</c:v>
                </c:pt>
                <c:pt idx="114">
                  <c:v>16.06.2005</c:v>
                </c:pt>
                <c:pt idx="115">
                  <c:v>17.06.2005</c:v>
                </c:pt>
                <c:pt idx="116">
                  <c:v>20.06.2005</c:v>
                </c:pt>
                <c:pt idx="117">
                  <c:v>21.06.2005</c:v>
                </c:pt>
                <c:pt idx="118">
                  <c:v>22.06.2005</c:v>
                </c:pt>
                <c:pt idx="119">
                  <c:v>23.06.2005</c:v>
                </c:pt>
                <c:pt idx="120">
                  <c:v>24.06.2005</c:v>
                </c:pt>
                <c:pt idx="121">
                  <c:v>27.06.2005</c:v>
                </c:pt>
                <c:pt idx="122">
                  <c:v>28.06.2005</c:v>
                </c:pt>
                <c:pt idx="123">
                  <c:v>29.06.2005</c:v>
                </c:pt>
                <c:pt idx="124">
                  <c:v>30.06.2005</c:v>
                </c:pt>
                <c:pt idx="125">
                  <c:v>01.07.2005</c:v>
                </c:pt>
                <c:pt idx="126">
                  <c:v>05.07.2005</c:v>
                </c:pt>
                <c:pt idx="127">
                  <c:v>06.07.2005</c:v>
                </c:pt>
                <c:pt idx="128">
                  <c:v>07.07.2005</c:v>
                </c:pt>
                <c:pt idx="129">
                  <c:v>08.07.2005</c:v>
                </c:pt>
                <c:pt idx="130">
                  <c:v>11.07.2005</c:v>
                </c:pt>
                <c:pt idx="131">
                  <c:v>12.07.2005</c:v>
                </c:pt>
                <c:pt idx="132">
                  <c:v>13.07.2005</c:v>
                </c:pt>
                <c:pt idx="133">
                  <c:v>14.07.2005</c:v>
                </c:pt>
                <c:pt idx="134">
                  <c:v>15.07.2005</c:v>
                </c:pt>
                <c:pt idx="135">
                  <c:v>18.07.2005</c:v>
                </c:pt>
                <c:pt idx="136">
                  <c:v>19.07.2005</c:v>
                </c:pt>
                <c:pt idx="137">
                  <c:v>20.07.2005</c:v>
                </c:pt>
                <c:pt idx="138">
                  <c:v>21.07.2005</c:v>
                </c:pt>
                <c:pt idx="139">
                  <c:v>22.07.2005</c:v>
                </c:pt>
                <c:pt idx="140">
                  <c:v>25.07.2005</c:v>
                </c:pt>
                <c:pt idx="141">
                  <c:v>26.07.2005</c:v>
                </c:pt>
                <c:pt idx="142">
                  <c:v>27.07.2005</c:v>
                </c:pt>
                <c:pt idx="143">
                  <c:v>28.07.2005</c:v>
                </c:pt>
                <c:pt idx="144">
                  <c:v>29.07.2005</c:v>
                </c:pt>
                <c:pt idx="145">
                  <c:v>01.08.2005</c:v>
                </c:pt>
                <c:pt idx="146">
                  <c:v>02.08.2005</c:v>
                </c:pt>
                <c:pt idx="147">
                  <c:v>03.08.2005</c:v>
                </c:pt>
                <c:pt idx="148">
                  <c:v>04.08.2005</c:v>
                </c:pt>
                <c:pt idx="149">
                  <c:v>05.08.2005</c:v>
                </c:pt>
                <c:pt idx="150">
                  <c:v>08.08.2005</c:v>
                </c:pt>
                <c:pt idx="151">
                  <c:v>09.08.2005</c:v>
                </c:pt>
                <c:pt idx="152">
                  <c:v>10.08.2005</c:v>
                </c:pt>
                <c:pt idx="153">
                  <c:v>11.08.2005</c:v>
                </c:pt>
                <c:pt idx="154">
                  <c:v>12.08.2005</c:v>
                </c:pt>
                <c:pt idx="155">
                  <c:v>15.08.2005</c:v>
                </c:pt>
                <c:pt idx="156">
                  <c:v>16.08.2005</c:v>
                </c:pt>
                <c:pt idx="157">
                  <c:v>17.08.2005</c:v>
                </c:pt>
                <c:pt idx="158">
                  <c:v>18.08.2005</c:v>
                </c:pt>
                <c:pt idx="159">
                  <c:v>19.08.2005</c:v>
                </c:pt>
                <c:pt idx="160">
                  <c:v>22.08.2005</c:v>
                </c:pt>
                <c:pt idx="161">
                  <c:v>23.08.2005</c:v>
                </c:pt>
                <c:pt idx="162">
                  <c:v>24.08.2005</c:v>
                </c:pt>
                <c:pt idx="163">
                  <c:v>25.08.2005</c:v>
                </c:pt>
                <c:pt idx="164">
                  <c:v>26.08.2005</c:v>
                </c:pt>
                <c:pt idx="165">
                  <c:v>29.08.2005</c:v>
                </c:pt>
                <c:pt idx="166">
                  <c:v>30.08.2005</c:v>
                </c:pt>
                <c:pt idx="167">
                  <c:v>31.08.2005</c:v>
                </c:pt>
                <c:pt idx="168">
                  <c:v>01.09.2005</c:v>
                </c:pt>
                <c:pt idx="169">
                  <c:v>02.09.2005</c:v>
                </c:pt>
                <c:pt idx="170">
                  <c:v>06.09.2005</c:v>
                </c:pt>
                <c:pt idx="171">
                  <c:v>07.09.2005</c:v>
                </c:pt>
                <c:pt idx="172">
                  <c:v>08.09.2005</c:v>
                </c:pt>
                <c:pt idx="173">
                  <c:v>09.09.2005</c:v>
                </c:pt>
                <c:pt idx="174">
                  <c:v>12.09.2005</c:v>
                </c:pt>
                <c:pt idx="175">
                  <c:v>13.09.2005</c:v>
                </c:pt>
                <c:pt idx="176">
                  <c:v>14.09.2005</c:v>
                </c:pt>
                <c:pt idx="177">
                  <c:v>15.09.2005</c:v>
                </c:pt>
                <c:pt idx="178">
                  <c:v>16.09.2005</c:v>
                </c:pt>
                <c:pt idx="179">
                  <c:v>19.09.2005</c:v>
                </c:pt>
                <c:pt idx="180">
                  <c:v>20.09.2005</c:v>
                </c:pt>
                <c:pt idx="181">
                  <c:v>21.09.2005</c:v>
                </c:pt>
                <c:pt idx="182">
                  <c:v>22.09.2005</c:v>
                </c:pt>
                <c:pt idx="183">
                  <c:v>23.09.2005</c:v>
                </c:pt>
                <c:pt idx="184">
                  <c:v>26.09.2005</c:v>
                </c:pt>
                <c:pt idx="185">
                  <c:v>27.09.2005</c:v>
                </c:pt>
                <c:pt idx="186">
                  <c:v>28.09.2005</c:v>
                </c:pt>
                <c:pt idx="187">
                  <c:v>29.09.2005</c:v>
                </c:pt>
                <c:pt idx="188">
                  <c:v>30.09.2005</c:v>
                </c:pt>
                <c:pt idx="189">
                  <c:v>03.10.2005</c:v>
                </c:pt>
                <c:pt idx="190">
                  <c:v>04.10.2005</c:v>
                </c:pt>
                <c:pt idx="191">
                  <c:v>05.10.2005</c:v>
                </c:pt>
                <c:pt idx="192">
                  <c:v>06.10.2005</c:v>
                </c:pt>
                <c:pt idx="193">
                  <c:v>07.10.2005</c:v>
                </c:pt>
                <c:pt idx="194">
                  <c:v>11.10.2005</c:v>
                </c:pt>
                <c:pt idx="195">
                  <c:v>12.10.2005</c:v>
                </c:pt>
                <c:pt idx="196">
                  <c:v>13.10.2005</c:v>
                </c:pt>
                <c:pt idx="197">
                  <c:v>14.10.2005</c:v>
                </c:pt>
                <c:pt idx="198">
                  <c:v>17.10.2005</c:v>
                </c:pt>
                <c:pt idx="199">
                  <c:v>18.10.2005</c:v>
                </c:pt>
                <c:pt idx="200">
                  <c:v>19.10.2005</c:v>
                </c:pt>
                <c:pt idx="201">
                  <c:v>20.10.2005</c:v>
                </c:pt>
                <c:pt idx="202">
                  <c:v>21.10.2005</c:v>
                </c:pt>
                <c:pt idx="203">
                  <c:v>24.10.2005</c:v>
                </c:pt>
                <c:pt idx="204">
                  <c:v>25.10.2005</c:v>
                </c:pt>
                <c:pt idx="205">
                  <c:v>26.10.2005</c:v>
                </c:pt>
                <c:pt idx="206">
                  <c:v>27.10.2005</c:v>
                </c:pt>
                <c:pt idx="207">
                  <c:v>28.10.2005</c:v>
                </c:pt>
                <c:pt idx="208">
                  <c:v>31.10.2005</c:v>
                </c:pt>
                <c:pt idx="209">
                  <c:v>01.11.2005</c:v>
                </c:pt>
                <c:pt idx="210">
                  <c:v>02.11.2005</c:v>
                </c:pt>
                <c:pt idx="211">
                  <c:v>03.11.2005</c:v>
                </c:pt>
                <c:pt idx="212">
                  <c:v>04.11.2005</c:v>
                </c:pt>
                <c:pt idx="213">
                  <c:v>07.11.2005</c:v>
                </c:pt>
                <c:pt idx="214">
                  <c:v>08.11.2005</c:v>
                </c:pt>
                <c:pt idx="215">
                  <c:v>09.11.2005</c:v>
                </c:pt>
                <c:pt idx="216">
                  <c:v>10.11.2005</c:v>
                </c:pt>
                <c:pt idx="217">
                  <c:v>14.11.2005</c:v>
                </c:pt>
                <c:pt idx="218">
                  <c:v>15.11.2005</c:v>
                </c:pt>
                <c:pt idx="219">
                  <c:v>16.11.2005</c:v>
                </c:pt>
                <c:pt idx="220">
                  <c:v>17.11.2005</c:v>
                </c:pt>
                <c:pt idx="221">
                  <c:v>18.11.2005</c:v>
                </c:pt>
                <c:pt idx="222">
                  <c:v>21.11.2005</c:v>
                </c:pt>
                <c:pt idx="223">
                  <c:v>22.11.2005</c:v>
                </c:pt>
                <c:pt idx="224">
                  <c:v>23.11.2005</c:v>
                </c:pt>
                <c:pt idx="225">
                  <c:v>25.11.2005</c:v>
                </c:pt>
                <c:pt idx="226">
                  <c:v>28.11.2005</c:v>
                </c:pt>
                <c:pt idx="227">
                  <c:v>29.11.2005</c:v>
                </c:pt>
                <c:pt idx="228">
                  <c:v>30.11.2005</c:v>
                </c:pt>
                <c:pt idx="229">
                  <c:v>01.12.2005</c:v>
                </c:pt>
                <c:pt idx="230">
                  <c:v>02.12.2005</c:v>
                </c:pt>
                <c:pt idx="231">
                  <c:v>05.12.2005</c:v>
                </c:pt>
                <c:pt idx="232">
                  <c:v>06.12.2005</c:v>
                </c:pt>
                <c:pt idx="233">
                  <c:v>07.12.2005</c:v>
                </c:pt>
                <c:pt idx="234">
                  <c:v>08.12.2005</c:v>
                </c:pt>
                <c:pt idx="235">
                  <c:v>09.12.2005</c:v>
                </c:pt>
                <c:pt idx="236">
                  <c:v>12.12.2005</c:v>
                </c:pt>
                <c:pt idx="237">
                  <c:v>13.12.2005</c:v>
                </c:pt>
                <c:pt idx="238">
                  <c:v>14.12.2005</c:v>
                </c:pt>
                <c:pt idx="239">
                  <c:v>15.12.2005</c:v>
                </c:pt>
                <c:pt idx="240">
                  <c:v>16.12.2005</c:v>
                </c:pt>
                <c:pt idx="241">
                  <c:v>19.12.2005</c:v>
                </c:pt>
                <c:pt idx="242">
                  <c:v>20.12.2005</c:v>
                </c:pt>
                <c:pt idx="243">
                  <c:v>21.12.2005</c:v>
                </c:pt>
                <c:pt idx="244">
                  <c:v>22.12.2005</c:v>
                </c:pt>
                <c:pt idx="245">
                  <c:v>23.12.2005</c:v>
                </c:pt>
                <c:pt idx="246">
                  <c:v>27.12.2005</c:v>
                </c:pt>
                <c:pt idx="247">
                  <c:v>28.12.2005</c:v>
                </c:pt>
                <c:pt idx="248">
                  <c:v>29.12.2005</c:v>
                </c:pt>
                <c:pt idx="249">
                  <c:v>30.12.2005</c:v>
                </c:pt>
                <c:pt idx="250">
                  <c:v>03.01.2006</c:v>
                </c:pt>
                <c:pt idx="251">
                  <c:v>04.01.2006</c:v>
                </c:pt>
                <c:pt idx="252">
                  <c:v>05.01.2006</c:v>
                </c:pt>
                <c:pt idx="253">
                  <c:v>06.01.2006</c:v>
                </c:pt>
                <c:pt idx="254">
                  <c:v>09.01.2006</c:v>
                </c:pt>
                <c:pt idx="255">
                  <c:v>10.01.2006</c:v>
                </c:pt>
                <c:pt idx="256">
                  <c:v>11.01.2006</c:v>
                </c:pt>
                <c:pt idx="257">
                  <c:v>12.01.2006</c:v>
                </c:pt>
                <c:pt idx="258">
                  <c:v>13.01.2006</c:v>
                </c:pt>
                <c:pt idx="259">
                  <c:v>17.01.2006</c:v>
                </c:pt>
                <c:pt idx="260">
                  <c:v>18.01.2006</c:v>
                </c:pt>
                <c:pt idx="261">
                  <c:v>19.01.2006</c:v>
                </c:pt>
                <c:pt idx="262">
                  <c:v>20.01.2006</c:v>
                </c:pt>
                <c:pt idx="263">
                  <c:v>23.01.2006</c:v>
                </c:pt>
                <c:pt idx="264">
                  <c:v>24.01.2006</c:v>
                </c:pt>
                <c:pt idx="265">
                  <c:v>25.01.2006</c:v>
                </c:pt>
                <c:pt idx="266">
                  <c:v>26.01.2006</c:v>
                </c:pt>
                <c:pt idx="267">
                  <c:v>27.01.2006</c:v>
                </c:pt>
                <c:pt idx="268">
                  <c:v>30.01.2006</c:v>
                </c:pt>
                <c:pt idx="269">
                  <c:v>31.01.2006</c:v>
                </c:pt>
                <c:pt idx="270">
                  <c:v>01.02.2006</c:v>
                </c:pt>
                <c:pt idx="271">
                  <c:v>02.02.2006</c:v>
                </c:pt>
                <c:pt idx="272">
                  <c:v>03.02.2006</c:v>
                </c:pt>
                <c:pt idx="273">
                  <c:v>06.02.2006</c:v>
                </c:pt>
                <c:pt idx="274">
                  <c:v>07.02.2006</c:v>
                </c:pt>
                <c:pt idx="275">
                  <c:v>08.02.2006</c:v>
                </c:pt>
                <c:pt idx="276">
                  <c:v>09.02.2006</c:v>
                </c:pt>
                <c:pt idx="277">
                  <c:v>10.02.2006</c:v>
                </c:pt>
                <c:pt idx="278">
                  <c:v>13.02.2006</c:v>
                </c:pt>
                <c:pt idx="279">
                  <c:v>14.02.2006</c:v>
                </c:pt>
                <c:pt idx="280">
                  <c:v>15.02.2006</c:v>
                </c:pt>
                <c:pt idx="281">
                  <c:v>16.02.2006</c:v>
                </c:pt>
                <c:pt idx="282">
                  <c:v>17.02.2006</c:v>
                </c:pt>
                <c:pt idx="283">
                  <c:v>21.02.2006</c:v>
                </c:pt>
                <c:pt idx="284">
                  <c:v>22.02.2006</c:v>
                </c:pt>
                <c:pt idx="285">
                  <c:v>23.02.2006</c:v>
                </c:pt>
                <c:pt idx="286">
                  <c:v>24.02.2006</c:v>
                </c:pt>
                <c:pt idx="287">
                  <c:v>27.02.2006</c:v>
                </c:pt>
                <c:pt idx="288">
                  <c:v>28.02.2006</c:v>
                </c:pt>
                <c:pt idx="289">
                  <c:v>01.03.2006</c:v>
                </c:pt>
                <c:pt idx="290">
                  <c:v>02.03.2006</c:v>
                </c:pt>
                <c:pt idx="291">
                  <c:v>03.03.2006</c:v>
                </c:pt>
                <c:pt idx="292">
                  <c:v>06.03.2006</c:v>
                </c:pt>
                <c:pt idx="293">
                  <c:v>07.03.2006</c:v>
                </c:pt>
                <c:pt idx="294">
                  <c:v>08.03.2006</c:v>
                </c:pt>
                <c:pt idx="295">
                  <c:v>09.03.2006</c:v>
                </c:pt>
                <c:pt idx="296">
                  <c:v>10.03.2006</c:v>
                </c:pt>
                <c:pt idx="297">
                  <c:v>13.03.2006</c:v>
                </c:pt>
                <c:pt idx="298">
                  <c:v>14.03.2006</c:v>
                </c:pt>
                <c:pt idx="299">
                  <c:v>15.03.2006</c:v>
                </c:pt>
                <c:pt idx="300">
                  <c:v>16.03.2006</c:v>
                </c:pt>
                <c:pt idx="301">
                  <c:v>17.03.2006</c:v>
                </c:pt>
                <c:pt idx="302">
                  <c:v>20.03.2006</c:v>
                </c:pt>
                <c:pt idx="303">
                  <c:v>21.03.2006</c:v>
                </c:pt>
                <c:pt idx="304">
                  <c:v>22.03.2006</c:v>
                </c:pt>
                <c:pt idx="305">
                  <c:v>23.03.2006</c:v>
                </c:pt>
                <c:pt idx="306">
                  <c:v>24.03.2006</c:v>
                </c:pt>
                <c:pt idx="307">
                  <c:v>27.03.2006</c:v>
                </c:pt>
                <c:pt idx="308">
                  <c:v>28.03.2006</c:v>
                </c:pt>
                <c:pt idx="309">
                  <c:v>29.03.2006</c:v>
                </c:pt>
                <c:pt idx="310">
                  <c:v>30.03.2006</c:v>
                </c:pt>
                <c:pt idx="311">
                  <c:v>31.03.2006</c:v>
                </c:pt>
                <c:pt idx="312">
                  <c:v>03.04.2006</c:v>
                </c:pt>
                <c:pt idx="313">
                  <c:v>04.04.2006</c:v>
                </c:pt>
                <c:pt idx="314">
                  <c:v>05.04.2006</c:v>
                </c:pt>
                <c:pt idx="315">
                  <c:v>06.04.2006</c:v>
                </c:pt>
                <c:pt idx="316">
                  <c:v>07.04.2006</c:v>
                </c:pt>
                <c:pt idx="317">
                  <c:v>10.04.2006</c:v>
                </c:pt>
                <c:pt idx="318">
                  <c:v>11.04.2006</c:v>
                </c:pt>
                <c:pt idx="319">
                  <c:v>12.04.2006</c:v>
                </c:pt>
                <c:pt idx="320">
                  <c:v>13.04.2006</c:v>
                </c:pt>
                <c:pt idx="321">
                  <c:v>17.04.2006</c:v>
                </c:pt>
                <c:pt idx="322">
                  <c:v>18.04.2006</c:v>
                </c:pt>
                <c:pt idx="323">
                  <c:v>19.04.2006</c:v>
                </c:pt>
                <c:pt idx="324">
                  <c:v>20.04.2006</c:v>
                </c:pt>
                <c:pt idx="325">
                  <c:v>21.04.2006</c:v>
                </c:pt>
                <c:pt idx="326">
                  <c:v>24.04.2006</c:v>
                </c:pt>
                <c:pt idx="327">
                  <c:v>25.04.2006</c:v>
                </c:pt>
                <c:pt idx="328">
                  <c:v>26.04.2006</c:v>
                </c:pt>
                <c:pt idx="329">
                  <c:v>27.04.2006</c:v>
                </c:pt>
                <c:pt idx="330">
                  <c:v>28.04.2006</c:v>
                </c:pt>
                <c:pt idx="331">
                  <c:v>01.05.2006</c:v>
                </c:pt>
                <c:pt idx="332">
                  <c:v>02.05.2006</c:v>
                </c:pt>
                <c:pt idx="333">
                  <c:v>03.05.2006</c:v>
                </c:pt>
                <c:pt idx="334">
                  <c:v>04.05.2006</c:v>
                </c:pt>
                <c:pt idx="335">
                  <c:v>05.05.2006</c:v>
                </c:pt>
                <c:pt idx="336">
                  <c:v>08.05.2006</c:v>
                </c:pt>
                <c:pt idx="337">
                  <c:v>09.05.2006</c:v>
                </c:pt>
                <c:pt idx="338">
                  <c:v>10.05.2006</c:v>
                </c:pt>
                <c:pt idx="339">
                  <c:v>11.05.2006</c:v>
                </c:pt>
                <c:pt idx="340">
                  <c:v>12.05.2006</c:v>
                </c:pt>
                <c:pt idx="341">
                  <c:v>15.05.2006</c:v>
                </c:pt>
                <c:pt idx="342">
                  <c:v>16.05.2006</c:v>
                </c:pt>
                <c:pt idx="343">
                  <c:v>17.05.2006</c:v>
                </c:pt>
                <c:pt idx="344">
                  <c:v>18.05.2006</c:v>
                </c:pt>
                <c:pt idx="345">
                  <c:v>19.05.2006</c:v>
                </c:pt>
                <c:pt idx="346">
                  <c:v>22.05.2006</c:v>
                </c:pt>
                <c:pt idx="347">
                  <c:v>23.05.2006</c:v>
                </c:pt>
                <c:pt idx="348">
                  <c:v>24.05.2006</c:v>
                </c:pt>
                <c:pt idx="349">
                  <c:v>25.05.2006</c:v>
                </c:pt>
                <c:pt idx="350">
                  <c:v>26.05.2006</c:v>
                </c:pt>
                <c:pt idx="351">
                  <c:v>30.05.2006</c:v>
                </c:pt>
                <c:pt idx="352">
                  <c:v>31.05.2006</c:v>
                </c:pt>
                <c:pt idx="353">
                  <c:v>01.06.2006</c:v>
                </c:pt>
                <c:pt idx="354">
                  <c:v>02.06.2006</c:v>
                </c:pt>
                <c:pt idx="355">
                  <c:v>05.06.2006</c:v>
                </c:pt>
                <c:pt idx="356">
                  <c:v>06.06.2006</c:v>
                </c:pt>
                <c:pt idx="357">
                  <c:v>07.06.2006</c:v>
                </c:pt>
                <c:pt idx="358">
                  <c:v>08.06.2006</c:v>
                </c:pt>
                <c:pt idx="359">
                  <c:v>09.06.2006</c:v>
                </c:pt>
                <c:pt idx="360">
                  <c:v>12.06.2006</c:v>
                </c:pt>
                <c:pt idx="361">
                  <c:v>13.06.2006</c:v>
                </c:pt>
                <c:pt idx="362">
                  <c:v>14.06.2006</c:v>
                </c:pt>
                <c:pt idx="363">
                  <c:v>15.06.2006</c:v>
                </c:pt>
                <c:pt idx="364">
                  <c:v>16.06.2006</c:v>
                </c:pt>
                <c:pt idx="365">
                  <c:v>19.06.2006</c:v>
                </c:pt>
                <c:pt idx="366">
                  <c:v>20.06.2006</c:v>
                </c:pt>
                <c:pt idx="367">
                  <c:v>21.06.2006</c:v>
                </c:pt>
                <c:pt idx="368">
                  <c:v>22.06.2006</c:v>
                </c:pt>
                <c:pt idx="369">
                  <c:v>23.06.2006</c:v>
                </c:pt>
                <c:pt idx="370">
                  <c:v>26.06.2006</c:v>
                </c:pt>
                <c:pt idx="371">
                  <c:v>27.06.2006</c:v>
                </c:pt>
                <c:pt idx="372">
                  <c:v>28.06.2006</c:v>
                </c:pt>
                <c:pt idx="373">
                  <c:v>29.06.2006</c:v>
                </c:pt>
                <c:pt idx="374">
                  <c:v>30.06.2006</c:v>
                </c:pt>
                <c:pt idx="375">
                  <c:v>03.07.2006</c:v>
                </c:pt>
                <c:pt idx="376">
                  <c:v>05.07.2006</c:v>
                </c:pt>
                <c:pt idx="377">
                  <c:v>06.07.2006</c:v>
                </c:pt>
                <c:pt idx="378">
                  <c:v>07.07.2006</c:v>
                </c:pt>
                <c:pt idx="379">
                  <c:v>10.07.2006</c:v>
                </c:pt>
                <c:pt idx="380">
                  <c:v>11.07.2006</c:v>
                </c:pt>
                <c:pt idx="381">
                  <c:v>12.07.2006</c:v>
                </c:pt>
                <c:pt idx="382">
                  <c:v>13.07.2006</c:v>
                </c:pt>
                <c:pt idx="383">
                  <c:v>14.07.2006</c:v>
                </c:pt>
                <c:pt idx="384">
                  <c:v>17.07.2006</c:v>
                </c:pt>
                <c:pt idx="385">
                  <c:v>18.07.2006</c:v>
                </c:pt>
                <c:pt idx="386">
                  <c:v>19.07.2006</c:v>
                </c:pt>
                <c:pt idx="387">
                  <c:v>20.07.2006</c:v>
                </c:pt>
                <c:pt idx="388">
                  <c:v>21.07.2006</c:v>
                </c:pt>
                <c:pt idx="389">
                  <c:v>24.07.2006</c:v>
                </c:pt>
                <c:pt idx="390">
                  <c:v>25.07.2006</c:v>
                </c:pt>
                <c:pt idx="391">
                  <c:v>26.07.2006</c:v>
                </c:pt>
                <c:pt idx="392">
                  <c:v>27.07.2006</c:v>
                </c:pt>
                <c:pt idx="393">
                  <c:v>28.07.2006</c:v>
                </c:pt>
                <c:pt idx="394">
                  <c:v>31.07.2006</c:v>
                </c:pt>
                <c:pt idx="395">
                  <c:v>01.08.2006</c:v>
                </c:pt>
                <c:pt idx="396">
                  <c:v>02.08.2006</c:v>
                </c:pt>
                <c:pt idx="397">
                  <c:v>03.08.2006</c:v>
                </c:pt>
                <c:pt idx="398">
                  <c:v>04.08.2006</c:v>
                </c:pt>
                <c:pt idx="399">
                  <c:v>07.08.2006</c:v>
                </c:pt>
                <c:pt idx="400">
                  <c:v>08.08.2006</c:v>
                </c:pt>
                <c:pt idx="401">
                  <c:v>09.08.2006</c:v>
                </c:pt>
                <c:pt idx="402">
                  <c:v>10.08.2006</c:v>
                </c:pt>
                <c:pt idx="403">
                  <c:v>11.08.2006</c:v>
                </c:pt>
                <c:pt idx="404">
                  <c:v>14.08.2006</c:v>
                </c:pt>
                <c:pt idx="405">
                  <c:v>15.08.2006</c:v>
                </c:pt>
                <c:pt idx="406">
                  <c:v>16.08.2006</c:v>
                </c:pt>
                <c:pt idx="407">
                  <c:v>17.08.2006</c:v>
                </c:pt>
                <c:pt idx="408">
                  <c:v>18.08.2006</c:v>
                </c:pt>
                <c:pt idx="409">
                  <c:v>21.08.2006</c:v>
                </c:pt>
                <c:pt idx="410">
                  <c:v>22.08.2006</c:v>
                </c:pt>
                <c:pt idx="411">
                  <c:v>23.08.2006</c:v>
                </c:pt>
                <c:pt idx="412">
                  <c:v>24.08.2006</c:v>
                </c:pt>
                <c:pt idx="413">
                  <c:v>25.08.2006</c:v>
                </c:pt>
                <c:pt idx="414">
                  <c:v>28.08.2006</c:v>
                </c:pt>
                <c:pt idx="415">
                  <c:v>29.08.2006</c:v>
                </c:pt>
                <c:pt idx="416">
                  <c:v>30.08.2006</c:v>
                </c:pt>
                <c:pt idx="417">
                  <c:v>31.08.2006</c:v>
                </c:pt>
                <c:pt idx="418">
                  <c:v>01.09.2006</c:v>
                </c:pt>
                <c:pt idx="419">
                  <c:v>05.09.2006</c:v>
                </c:pt>
                <c:pt idx="420">
                  <c:v>06.09.2006</c:v>
                </c:pt>
                <c:pt idx="421">
                  <c:v>07.09.2006</c:v>
                </c:pt>
                <c:pt idx="422">
                  <c:v>08.09.2006</c:v>
                </c:pt>
                <c:pt idx="423">
                  <c:v>11.09.2006</c:v>
                </c:pt>
                <c:pt idx="424">
                  <c:v>12.09.2006</c:v>
                </c:pt>
                <c:pt idx="425">
                  <c:v>13.09.2006</c:v>
                </c:pt>
                <c:pt idx="426">
                  <c:v>14.09.2006</c:v>
                </c:pt>
                <c:pt idx="427">
                  <c:v>15.09.2006</c:v>
                </c:pt>
                <c:pt idx="428">
                  <c:v>18.09.2006</c:v>
                </c:pt>
                <c:pt idx="429">
                  <c:v>19.09.2006</c:v>
                </c:pt>
                <c:pt idx="430">
                  <c:v>20.09.2006</c:v>
                </c:pt>
                <c:pt idx="431">
                  <c:v>21.09.2006</c:v>
                </c:pt>
                <c:pt idx="432">
                  <c:v>22.09.2006</c:v>
                </c:pt>
                <c:pt idx="433">
                  <c:v>25.09.2006</c:v>
                </c:pt>
                <c:pt idx="434">
                  <c:v>26.09.2006</c:v>
                </c:pt>
                <c:pt idx="435">
                  <c:v>27.09.2006</c:v>
                </c:pt>
                <c:pt idx="436">
                  <c:v>28.09.2006</c:v>
                </c:pt>
                <c:pt idx="437">
                  <c:v>29.09.2006</c:v>
                </c:pt>
                <c:pt idx="438">
                  <c:v>02.10.2006</c:v>
                </c:pt>
                <c:pt idx="439">
                  <c:v>03.10.2006</c:v>
                </c:pt>
                <c:pt idx="440">
                  <c:v>04.10.2006</c:v>
                </c:pt>
                <c:pt idx="441">
                  <c:v>05.10.2006</c:v>
                </c:pt>
                <c:pt idx="442">
                  <c:v>06.10.2006</c:v>
                </c:pt>
                <c:pt idx="443">
                  <c:v>10.10.2006</c:v>
                </c:pt>
                <c:pt idx="444">
                  <c:v>11.10.2006</c:v>
                </c:pt>
                <c:pt idx="445">
                  <c:v>12.10.2006</c:v>
                </c:pt>
                <c:pt idx="446">
                  <c:v>13.10.2006</c:v>
                </c:pt>
                <c:pt idx="447">
                  <c:v>16.10.2006</c:v>
                </c:pt>
                <c:pt idx="448">
                  <c:v>17.10.2006</c:v>
                </c:pt>
                <c:pt idx="449">
                  <c:v>18.10.2006</c:v>
                </c:pt>
                <c:pt idx="450">
                  <c:v>19.10.2006</c:v>
                </c:pt>
                <c:pt idx="451">
                  <c:v>20.10.2006</c:v>
                </c:pt>
                <c:pt idx="452">
                  <c:v>23.10.2006</c:v>
                </c:pt>
                <c:pt idx="453">
                  <c:v>24.10.2006</c:v>
                </c:pt>
                <c:pt idx="454">
                  <c:v>25.10.2006</c:v>
                </c:pt>
                <c:pt idx="455">
                  <c:v>26.10.2006</c:v>
                </c:pt>
                <c:pt idx="456">
                  <c:v>27.10.2006</c:v>
                </c:pt>
                <c:pt idx="457">
                  <c:v>30.10.2006</c:v>
                </c:pt>
                <c:pt idx="458">
                  <c:v>31.10.2006</c:v>
                </c:pt>
                <c:pt idx="459">
                  <c:v>01.11.2006</c:v>
                </c:pt>
                <c:pt idx="460">
                  <c:v>02.11.2006</c:v>
                </c:pt>
                <c:pt idx="461">
                  <c:v>03.11.2006</c:v>
                </c:pt>
                <c:pt idx="462">
                  <c:v>06.11.2006</c:v>
                </c:pt>
                <c:pt idx="463">
                  <c:v>07.11.2006</c:v>
                </c:pt>
                <c:pt idx="464">
                  <c:v>08.11.2006</c:v>
                </c:pt>
                <c:pt idx="465">
                  <c:v>09.11.2006</c:v>
                </c:pt>
                <c:pt idx="466">
                  <c:v>10.11.2006</c:v>
                </c:pt>
                <c:pt idx="467">
                  <c:v>13.11.2006</c:v>
                </c:pt>
                <c:pt idx="468">
                  <c:v>14.11.2006</c:v>
                </c:pt>
                <c:pt idx="469">
                  <c:v>15.11.2006</c:v>
                </c:pt>
                <c:pt idx="470">
                  <c:v>16.11.2006</c:v>
                </c:pt>
                <c:pt idx="471">
                  <c:v>17.11.2006</c:v>
                </c:pt>
                <c:pt idx="472">
                  <c:v>20.11.2006</c:v>
                </c:pt>
                <c:pt idx="473">
                  <c:v>21.11.2006</c:v>
                </c:pt>
                <c:pt idx="474">
                  <c:v>22.11.2006</c:v>
                </c:pt>
                <c:pt idx="475">
                  <c:v>24.11.2006</c:v>
                </c:pt>
                <c:pt idx="476">
                  <c:v>27.11.2006</c:v>
                </c:pt>
                <c:pt idx="477">
                  <c:v>28.11.2006</c:v>
                </c:pt>
                <c:pt idx="478">
                  <c:v>29.11.2006</c:v>
                </c:pt>
                <c:pt idx="479">
                  <c:v>30.11.2006</c:v>
                </c:pt>
                <c:pt idx="480">
                  <c:v>01.12.2006</c:v>
                </c:pt>
                <c:pt idx="481">
                  <c:v>04.12.2006</c:v>
                </c:pt>
                <c:pt idx="482">
                  <c:v>05.12.2006</c:v>
                </c:pt>
                <c:pt idx="483">
                  <c:v>06.12.2006</c:v>
                </c:pt>
                <c:pt idx="484">
                  <c:v>07.12.2006</c:v>
                </c:pt>
                <c:pt idx="485">
                  <c:v>08.12.2006</c:v>
                </c:pt>
                <c:pt idx="486">
                  <c:v>11.12.2006</c:v>
                </c:pt>
                <c:pt idx="487">
                  <c:v>12.12.2006</c:v>
                </c:pt>
                <c:pt idx="488">
                  <c:v>13.12.2006</c:v>
                </c:pt>
                <c:pt idx="489">
                  <c:v>14.12.2006</c:v>
                </c:pt>
                <c:pt idx="490">
                  <c:v>15.12.2006</c:v>
                </c:pt>
                <c:pt idx="491">
                  <c:v>18.12.2006</c:v>
                </c:pt>
                <c:pt idx="492">
                  <c:v>19.12.2006</c:v>
                </c:pt>
                <c:pt idx="493">
                  <c:v>20.12.2006</c:v>
                </c:pt>
                <c:pt idx="494">
                  <c:v>21.12.2006</c:v>
                </c:pt>
                <c:pt idx="495">
                  <c:v>22.12.2006</c:v>
                </c:pt>
                <c:pt idx="496">
                  <c:v>26.12.2006</c:v>
                </c:pt>
                <c:pt idx="497">
                  <c:v>27.12.2006</c:v>
                </c:pt>
                <c:pt idx="498">
                  <c:v>28.12.2006</c:v>
                </c:pt>
                <c:pt idx="499">
                  <c:v>29.12.2006</c:v>
                </c:pt>
                <c:pt idx="500">
                  <c:v>03.01.2007</c:v>
                </c:pt>
                <c:pt idx="501">
                  <c:v>02.01.2007</c:v>
                </c:pt>
                <c:pt idx="502">
                  <c:v>04.01.2007</c:v>
                </c:pt>
                <c:pt idx="503">
                  <c:v>05.01.2007</c:v>
                </c:pt>
                <c:pt idx="504">
                  <c:v>08.01.2007</c:v>
                </c:pt>
                <c:pt idx="505">
                  <c:v>09.01.2007</c:v>
                </c:pt>
                <c:pt idx="506">
                  <c:v>10.01.2007</c:v>
                </c:pt>
                <c:pt idx="507">
                  <c:v>11.01.2007</c:v>
                </c:pt>
                <c:pt idx="508">
                  <c:v>12.01.2007</c:v>
                </c:pt>
                <c:pt idx="509">
                  <c:v>16.01.2007</c:v>
                </c:pt>
                <c:pt idx="510">
                  <c:v>17.01.2007</c:v>
                </c:pt>
                <c:pt idx="511">
                  <c:v>18.01.2007</c:v>
                </c:pt>
                <c:pt idx="512">
                  <c:v>19.01.2007</c:v>
                </c:pt>
                <c:pt idx="513">
                  <c:v>22.01.2007</c:v>
                </c:pt>
                <c:pt idx="514">
                  <c:v>23.01.2007</c:v>
                </c:pt>
                <c:pt idx="515">
                  <c:v>24.01.2007</c:v>
                </c:pt>
                <c:pt idx="516">
                  <c:v>25.01.2007</c:v>
                </c:pt>
                <c:pt idx="517">
                  <c:v>26.01.2007</c:v>
                </c:pt>
                <c:pt idx="518">
                  <c:v>29.01.2007</c:v>
                </c:pt>
                <c:pt idx="519">
                  <c:v>30.01.2007</c:v>
                </c:pt>
                <c:pt idx="520">
                  <c:v>31.01.2007</c:v>
                </c:pt>
                <c:pt idx="521">
                  <c:v>01.02.2007</c:v>
                </c:pt>
                <c:pt idx="522">
                  <c:v>02.02.2007</c:v>
                </c:pt>
                <c:pt idx="523">
                  <c:v>05.02.2007</c:v>
                </c:pt>
                <c:pt idx="524">
                  <c:v>06.02.2007</c:v>
                </c:pt>
                <c:pt idx="525">
                  <c:v>07.02.2007</c:v>
                </c:pt>
                <c:pt idx="526">
                  <c:v>08.02.2007</c:v>
                </c:pt>
                <c:pt idx="527">
                  <c:v>09.02.2007</c:v>
                </c:pt>
                <c:pt idx="528">
                  <c:v>12.02.2007</c:v>
                </c:pt>
                <c:pt idx="529">
                  <c:v>13.02.2007</c:v>
                </c:pt>
                <c:pt idx="530">
                  <c:v>14.02.2007</c:v>
                </c:pt>
                <c:pt idx="531">
                  <c:v>15.02.2007</c:v>
                </c:pt>
                <c:pt idx="532">
                  <c:v>16.02.2007</c:v>
                </c:pt>
                <c:pt idx="533">
                  <c:v>20.02.2007</c:v>
                </c:pt>
                <c:pt idx="534">
                  <c:v>21.02.2007</c:v>
                </c:pt>
                <c:pt idx="535">
                  <c:v>22.02.2007</c:v>
                </c:pt>
                <c:pt idx="536">
                  <c:v>23.02.2007</c:v>
                </c:pt>
                <c:pt idx="537">
                  <c:v>26.02.2007</c:v>
                </c:pt>
                <c:pt idx="538">
                  <c:v>27.02.2007</c:v>
                </c:pt>
                <c:pt idx="539">
                  <c:v>28.02.2007</c:v>
                </c:pt>
                <c:pt idx="540">
                  <c:v>01.03.2007</c:v>
                </c:pt>
                <c:pt idx="541">
                  <c:v>02.03.2007</c:v>
                </c:pt>
                <c:pt idx="542">
                  <c:v>05.03.2007</c:v>
                </c:pt>
                <c:pt idx="543">
                  <c:v>06.03.2007</c:v>
                </c:pt>
                <c:pt idx="544">
                  <c:v>07.03.2007</c:v>
                </c:pt>
                <c:pt idx="545">
                  <c:v>08.03.2007</c:v>
                </c:pt>
                <c:pt idx="546">
                  <c:v>09.03.2007</c:v>
                </c:pt>
                <c:pt idx="547">
                  <c:v>12.03.2007</c:v>
                </c:pt>
                <c:pt idx="548">
                  <c:v>13.03.2007</c:v>
                </c:pt>
                <c:pt idx="549">
                  <c:v>14.03.2007</c:v>
                </c:pt>
                <c:pt idx="550">
                  <c:v>15.03.2007</c:v>
                </c:pt>
                <c:pt idx="551">
                  <c:v>16.03.2007</c:v>
                </c:pt>
                <c:pt idx="552">
                  <c:v>19.03.2007</c:v>
                </c:pt>
                <c:pt idx="553">
                  <c:v>20.03.2007</c:v>
                </c:pt>
                <c:pt idx="554">
                  <c:v>21.03.2007</c:v>
                </c:pt>
                <c:pt idx="555">
                  <c:v>22.03.2007</c:v>
                </c:pt>
                <c:pt idx="556">
                  <c:v>23.03.2007</c:v>
                </c:pt>
                <c:pt idx="557">
                  <c:v>26.03.2007</c:v>
                </c:pt>
                <c:pt idx="558">
                  <c:v>27.03.2007</c:v>
                </c:pt>
                <c:pt idx="559">
                  <c:v>28.03.2007</c:v>
                </c:pt>
                <c:pt idx="560">
                  <c:v>29.03.2007</c:v>
                </c:pt>
                <c:pt idx="561">
                  <c:v>30.03.2007</c:v>
                </c:pt>
                <c:pt idx="562">
                  <c:v>02.04.2007</c:v>
                </c:pt>
                <c:pt idx="563">
                  <c:v>03.04.2007</c:v>
                </c:pt>
                <c:pt idx="564">
                  <c:v>04.04.2007</c:v>
                </c:pt>
                <c:pt idx="565">
                  <c:v>05.04.2007</c:v>
                </c:pt>
                <c:pt idx="566">
                  <c:v>09.04.2007</c:v>
                </c:pt>
                <c:pt idx="567">
                  <c:v>10.04.2007</c:v>
                </c:pt>
                <c:pt idx="568">
                  <c:v>11.04.2007</c:v>
                </c:pt>
                <c:pt idx="569">
                  <c:v>12.04.2007</c:v>
                </c:pt>
                <c:pt idx="570">
                  <c:v>13.04.2007</c:v>
                </c:pt>
                <c:pt idx="571">
                  <c:v>16.04.2007</c:v>
                </c:pt>
                <c:pt idx="572">
                  <c:v>17.04.2007</c:v>
                </c:pt>
                <c:pt idx="573">
                  <c:v>18.04.2007</c:v>
                </c:pt>
                <c:pt idx="574">
                  <c:v>19.04.2007</c:v>
                </c:pt>
                <c:pt idx="575">
                  <c:v>20.04.2007</c:v>
                </c:pt>
                <c:pt idx="576">
                  <c:v>23.04.2007</c:v>
                </c:pt>
                <c:pt idx="577">
                  <c:v>24.04.2007</c:v>
                </c:pt>
                <c:pt idx="578">
                  <c:v>25.04.2007</c:v>
                </c:pt>
                <c:pt idx="579">
                  <c:v>26.04.2007</c:v>
                </c:pt>
                <c:pt idx="580">
                  <c:v>27.04.2007</c:v>
                </c:pt>
                <c:pt idx="581">
                  <c:v>30.04.2007</c:v>
                </c:pt>
                <c:pt idx="582">
                  <c:v>01.05.2007</c:v>
                </c:pt>
                <c:pt idx="583">
                  <c:v>02.05.2007</c:v>
                </c:pt>
                <c:pt idx="584">
                  <c:v>03.05.2007</c:v>
                </c:pt>
                <c:pt idx="585">
                  <c:v>04.05.2007</c:v>
                </c:pt>
                <c:pt idx="586">
                  <c:v>07.05.2007</c:v>
                </c:pt>
                <c:pt idx="587">
                  <c:v>08.05.2007</c:v>
                </c:pt>
                <c:pt idx="588">
                  <c:v>09.05.2007</c:v>
                </c:pt>
                <c:pt idx="589">
                  <c:v>10.05.2007</c:v>
                </c:pt>
                <c:pt idx="590">
                  <c:v>11.05.2007</c:v>
                </c:pt>
                <c:pt idx="591">
                  <c:v>14.05.2007</c:v>
                </c:pt>
                <c:pt idx="592">
                  <c:v>15.05.2007</c:v>
                </c:pt>
                <c:pt idx="593">
                  <c:v>16.05.2007</c:v>
                </c:pt>
                <c:pt idx="594">
                  <c:v>17.05.2007</c:v>
                </c:pt>
                <c:pt idx="595">
                  <c:v>18.05.2007</c:v>
                </c:pt>
                <c:pt idx="596">
                  <c:v>21.05.2007</c:v>
                </c:pt>
                <c:pt idx="597">
                  <c:v>22.05.2007</c:v>
                </c:pt>
                <c:pt idx="598">
                  <c:v>23.05.2007</c:v>
                </c:pt>
                <c:pt idx="599">
                  <c:v>24.05.2007</c:v>
                </c:pt>
                <c:pt idx="600">
                  <c:v>25.05.2007</c:v>
                </c:pt>
                <c:pt idx="601">
                  <c:v>29.05.2007</c:v>
                </c:pt>
                <c:pt idx="602">
                  <c:v>30.05.2007</c:v>
                </c:pt>
                <c:pt idx="603">
                  <c:v>31.05.2007</c:v>
                </c:pt>
                <c:pt idx="604">
                  <c:v>01.06.2007</c:v>
                </c:pt>
                <c:pt idx="605">
                  <c:v>04.06.2007</c:v>
                </c:pt>
                <c:pt idx="606">
                  <c:v>05.06.2007</c:v>
                </c:pt>
                <c:pt idx="607">
                  <c:v>06.06.2007</c:v>
                </c:pt>
                <c:pt idx="608">
                  <c:v>07.06.2007</c:v>
                </c:pt>
                <c:pt idx="609">
                  <c:v>08.06.2007</c:v>
                </c:pt>
                <c:pt idx="610">
                  <c:v>11.06.2007</c:v>
                </c:pt>
                <c:pt idx="611">
                  <c:v>12.06.2007</c:v>
                </c:pt>
                <c:pt idx="612">
                  <c:v>13.06.2007</c:v>
                </c:pt>
                <c:pt idx="613">
                  <c:v>14.06.2007</c:v>
                </c:pt>
                <c:pt idx="614">
                  <c:v>15.06.2007</c:v>
                </c:pt>
                <c:pt idx="615">
                  <c:v>18.06.2007</c:v>
                </c:pt>
                <c:pt idx="616">
                  <c:v>19.06.2007</c:v>
                </c:pt>
                <c:pt idx="617">
                  <c:v>20.06.2007</c:v>
                </c:pt>
                <c:pt idx="618">
                  <c:v>21.06.2007</c:v>
                </c:pt>
                <c:pt idx="619">
                  <c:v>22.06.2007</c:v>
                </c:pt>
                <c:pt idx="620">
                  <c:v>25.06.2007</c:v>
                </c:pt>
                <c:pt idx="621">
                  <c:v>26.06.2007</c:v>
                </c:pt>
                <c:pt idx="622">
                  <c:v>27.06.2007</c:v>
                </c:pt>
                <c:pt idx="623">
                  <c:v>28.06.2007</c:v>
                </c:pt>
                <c:pt idx="624">
                  <c:v>29.06.2007</c:v>
                </c:pt>
                <c:pt idx="625">
                  <c:v>02.07.2007</c:v>
                </c:pt>
                <c:pt idx="626">
                  <c:v>03.07.2007</c:v>
                </c:pt>
                <c:pt idx="627">
                  <c:v>05.07.2007</c:v>
                </c:pt>
                <c:pt idx="628">
                  <c:v>06.07.2007</c:v>
                </c:pt>
                <c:pt idx="629">
                  <c:v>09.07.2007</c:v>
                </c:pt>
                <c:pt idx="630">
                  <c:v>10.07.2007</c:v>
                </c:pt>
                <c:pt idx="631">
                  <c:v>11.07.2007</c:v>
                </c:pt>
                <c:pt idx="632">
                  <c:v>12.07.2007</c:v>
                </c:pt>
                <c:pt idx="633">
                  <c:v>13.07.2007</c:v>
                </c:pt>
                <c:pt idx="634">
                  <c:v>16.07.2007</c:v>
                </c:pt>
                <c:pt idx="635">
                  <c:v>17.07.2007</c:v>
                </c:pt>
                <c:pt idx="636">
                  <c:v>18.07.2007</c:v>
                </c:pt>
                <c:pt idx="637">
                  <c:v>19.07.2007</c:v>
                </c:pt>
                <c:pt idx="638">
                  <c:v>20.07.2007</c:v>
                </c:pt>
                <c:pt idx="639">
                  <c:v>23.07.2007</c:v>
                </c:pt>
                <c:pt idx="640">
                  <c:v>24.07.2007</c:v>
                </c:pt>
                <c:pt idx="641">
                  <c:v>25.07.2007</c:v>
                </c:pt>
                <c:pt idx="642">
                  <c:v>26.07.2007</c:v>
                </c:pt>
                <c:pt idx="643">
                  <c:v>27.07.2007</c:v>
                </c:pt>
                <c:pt idx="644">
                  <c:v>30.07.2007</c:v>
                </c:pt>
                <c:pt idx="645">
                  <c:v>31.07.2007</c:v>
                </c:pt>
                <c:pt idx="646">
                  <c:v>01.08.2007</c:v>
                </c:pt>
                <c:pt idx="647">
                  <c:v>02.08.2007</c:v>
                </c:pt>
                <c:pt idx="648">
                  <c:v>03.08.2007</c:v>
                </c:pt>
                <c:pt idx="649">
                  <c:v>06.08.2007</c:v>
                </c:pt>
                <c:pt idx="650">
                  <c:v>07.08.2007</c:v>
                </c:pt>
                <c:pt idx="651">
                  <c:v>08.08.2007</c:v>
                </c:pt>
                <c:pt idx="652">
                  <c:v>09.08.2007</c:v>
                </c:pt>
                <c:pt idx="653">
                  <c:v>10.08.2007</c:v>
                </c:pt>
                <c:pt idx="654">
                  <c:v>13.08.2007</c:v>
                </c:pt>
                <c:pt idx="655">
                  <c:v>14.08.2007</c:v>
                </c:pt>
                <c:pt idx="656">
                  <c:v>15.08.2007</c:v>
                </c:pt>
                <c:pt idx="657">
                  <c:v>16.08.2007</c:v>
                </c:pt>
                <c:pt idx="658">
                  <c:v>17.08.2007</c:v>
                </c:pt>
                <c:pt idx="659">
                  <c:v>20.08.2007</c:v>
                </c:pt>
                <c:pt idx="660">
                  <c:v>21.08.2007</c:v>
                </c:pt>
                <c:pt idx="661">
                  <c:v>22.08.2007</c:v>
                </c:pt>
                <c:pt idx="662">
                  <c:v>23.08.2007</c:v>
                </c:pt>
                <c:pt idx="663">
                  <c:v>24.08.2007</c:v>
                </c:pt>
                <c:pt idx="664">
                  <c:v>27.08.2007</c:v>
                </c:pt>
                <c:pt idx="665">
                  <c:v>28.08.2007</c:v>
                </c:pt>
                <c:pt idx="666">
                  <c:v>29.08.2007</c:v>
                </c:pt>
                <c:pt idx="667">
                  <c:v>30.08.2007</c:v>
                </c:pt>
                <c:pt idx="668">
                  <c:v>31.08.2007</c:v>
                </c:pt>
                <c:pt idx="669">
                  <c:v>04.09.2007</c:v>
                </c:pt>
                <c:pt idx="670">
                  <c:v>05.09.2007</c:v>
                </c:pt>
                <c:pt idx="671">
                  <c:v>06.09.2007</c:v>
                </c:pt>
                <c:pt idx="672">
                  <c:v>07.09.2007</c:v>
                </c:pt>
                <c:pt idx="673">
                  <c:v>10.09.2007</c:v>
                </c:pt>
                <c:pt idx="674">
                  <c:v>11.09.2007</c:v>
                </c:pt>
                <c:pt idx="675">
                  <c:v>12.09.2007</c:v>
                </c:pt>
                <c:pt idx="676">
                  <c:v>13.09.2007</c:v>
                </c:pt>
                <c:pt idx="677">
                  <c:v>14.09.2007</c:v>
                </c:pt>
                <c:pt idx="678">
                  <c:v>17.09.2007</c:v>
                </c:pt>
                <c:pt idx="679">
                  <c:v>18.09.2007</c:v>
                </c:pt>
                <c:pt idx="680">
                  <c:v>19.09.2007</c:v>
                </c:pt>
                <c:pt idx="681">
                  <c:v>20.09.2007</c:v>
                </c:pt>
                <c:pt idx="682">
                  <c:v>21.09.2007</c:v>
                </c:pt>
                <c:pt idx="683">
                  <c:v>24.09.2007</c:v>
                </c:pt>
                <c:pt idx="684">
                  <c:v>25.09.2007</c:v>
                </c:pt>
                <c:pt idx="685">
                  <c:v>26.09.2007</c:v>
                </c:pt>
                <c:pt idx="686">
                  <c:v>27.09.2007</c:v>
                </c:pt>
                <c:pt idx="687">
                  <c:v>28.09.2007</c:v>
                </c:pt>
              </c:strCache>
            </c:strRef>
          </c:cat>
          <c:val>
            <c:numRef>
              <c:f>'График 1.2.6'!$F$5:$F$692</c:f>
              <c:numCache>
                <c:formatCode>General</c:formatCode>
                <c:ptCount val="688"/>
                <c:pt idx="0">
                  <c:v>458</c:v>
                </c:pt>
                <c:pt idx="1">
                  <c:v>447</c:v>
                </c:pt>
                <c:pt idx="2">
                  <c:v>444</c:v>
                </c:pt>
                <c:pt idx="3">
                  <c:v>448</c:v>
                </c:pt>
                <c:pt idx="4">
                  <c:v>443</c:v>
                </c:pt>
                <c:pt idx="5">
                  <c:v>440</c:v>
                </c:pt>
                <c:pt idx="6">
                  <c:v>440</c:v>
                </c:pt>
                <c:pt idx="7">
                  <c:v>438</c:v>
                </c:pt>
                <c:pt idx="8">
                  <c:v>441</c:v>
                </c:pt>
                <c:pt idx="9">
                  <c:v>441</c:v>
                </c:pt>
                <c:pt idx="10">
                  <c:v>444</c:v>
                </c:pt>
                <c:pt idx="11">
                  <c:v>441</c:v>
                </c:pt>
                <c:pt idx="12">
                  <c:v>443</c:v>
                </c:pt>
                <c:pt idx="13">
                  <c:v>447</c:v>
                </c:pt>
                <c:pt idx="14">
                  <c:v>447</c:v>
                </c:pt>
                <c:pt idx="15">
                  <c:v>435</c:v>
                </c:pt>
                <c:pt idx="16">
                  <c:v>429</c:v>
                </c:pt>
                <c:pt idx="17">
                  <c:v>422</c:v>
                </c:pt>
                <c:pt idx="18">
                  <c:v>429</c:v>
                </c:pt>
                <c:pt idx="19">
                  <c:v>435</c:v>
                </c:pt>
                <c:pt idx="20">
                  <c:v>434</c:v>
                </c:pt>
                <c:pt idx="21">
                  <c:v>425</c:v>
                </c:pt>
                <c:pt idx="22">
                  <c:v>421</c:v>
                </c:pt>
                <c:pt idx="23">
                  <c:v>409</c:v>
                </c:pt>
                <c:pt idx="24">
                  <c:v>412</c:v>
                </c:pt>
                <c:pt idx="25">
                  <c:v>412</c:v>
                </c:pt>
                <c:pt idx="26">
                  <c:v>419</c:v>
                </c:pt>
                <c:pt idx="27">
                  <c:v>413</c:v>
                </c:pt>
                <c:pt idx="28">
                  <c:v>410</c:v>
                </c:pt>
                <c:pt idx="29">
                  <c:v>415</c:v>
                </c:pt>
                <c:pt idx="30">
                  <c:v>414</c:v>
                </c:pt>
                <c:pt idx="31">
                  <c:v>417</c:v>
                </c:pt>
                <c:pt idx="32">
                  <c:v>404</c:v>
                </c:pt>
                <c:pt idx="33">
                  <c:v>401</c:v>
                </c:pt>
                <c:pt idx="34">
                  <c:v>406</c:v>
                </c:pt>
                <c:pt idx="35">
                  <c:v>407</c:v>
                </c:pt>
                <c:pt idx="36">
                  <c:v>402</c:v>
                </c:pt>
                <c:pt idx="37">
                  <c:v>403</c:v>
                </c:pt>
                <c:pt idx="38">
                  <c:v>399</c:v>
                </c:pt>
                <c:pt idx="39">
                  <c:v>397</c:v>
                </c:pt>
                <c:pt idx="40">
                  <c:v>396</c:v>
                </c:pt>
                <c:pt idx="41">
                  <c:v>390</c:v>
                </c:pt>
                <c:pt idx="42">
                  <c:v>393</c:v>
                </c:pt>
                <c:pt idx="43">
                  <c:v>386</c:v>
                </c:pt>
                <c:pt idx="44">
                  <c:v>378</c:v>
                </c:pt>
                <c:pt idx="45">
                  <c:v>373</c:v>
                </c:pt>
                <c:pt idx="46">
                  <c:v>378</c:v>
                </c:pt>
                <c:pt idx="47">
                  <c:v>371</c:v>
                </c:pt>
                <c:pt idx="48">
                  <c:v>388</c:v>
                </c:pt>
                <c:pt idx="49">
                  <c:v>400</c:v>
                </c:pt>
                <c:pt idx="50">
                  <c:v>408</c:v>
                </c:pt>
                <c:pt idx="51">
                  <c:v>410</c:v>
                </c:pt>
                <c:pt idx="52">
                  <c:v>404</c:v>
                </c:pt>
                <c:pt idx="53">
                  <c:v>412</c:v>
                </c:pt>
                <c:pt idx="54">
                  <c:v>416</c:v>
                </c:pt>
                <c:pt idx="55">
                  <c:v>433</c:v>
                </c:pt>
                <c:pt idx="56">
                  <c:v>439</c:v>
                </c:pt>
                <c:pt idx="57">
                  <c:v>437</c:v>
                </c:pt>
                <c:pt idx="58">
                  <c:v>429</c:v>
                </c:pt>
                <c:pt idx="59">
                  <c:v>417</c:v>
                </c:pt>
                <c:pt idx="60">
                  <c:v>417</c:v>
                </c:pt>
                <c:pt idx="61">
                  <c:v>419</c:v>
                </c:pt>
                <c:pt idx="62">
                  <c:v>429</c:v>
                </c:pt>
                <c:pt idx="63">
                  <c:v>424</c:v>
                </c:pt>
                <c:pt idx="64">
                  <c:v>418</c:v>
                </c:pt>
                <c:pt idx="65">
                  <c:v>416</c:v>
                </c:pt>
                <c:pt idx="66">
                  <c:v>416</c:v>
                </c:pt>
                <c:pt idx="67">
                  <c:v>422</c:v>
                </c:pt>
                <c:pt idx="68">
                  <c:v>420</c:v>
                </c:pt>
                <c:pt idx="69">
                  <c:v>425</c:v>
                </c:pt>
                <c:pt idx="70">
                  <c:v>438</c:v>
                </c:pt>
                <c:pt idx="71">
                  <c:v>457</c:v>
                </c:pt>
                <c:pt idx="72">
                  <c:v>458</c:v>
                </c:pt>
                <c:pt idx="73">
                  <c:v>451</c:v>
                </c:pt>
                <c:pt idx="74">
                  <c:v>444</c:v>
                </c:pt>
                <c:pt idx="75">
                  <c:v>427</c:v>
                </c:pt>
                <c:pt idx="76">
                  <c:v>431</c:v>
                </c:pt>
                <c:pt idx="77">
                  <c:v>433</c:v>
                </c:pt>
                <c:pt idx="78">
                  <c:v>436</c:v>
                </c:pt>
                <c:pt idx="79">
                  <c:v>436</c:v>
                </c:pt>
                <c:pt idx="80">
                  <c:v>446</c:v>
                </c:pt>
                <c:pt idx="81">
                  <c:v>442</c:v>
                </c:pt>
                <c:pt idx="82">
                  <c:v>442</c:v>
                </c:pt>
                <c:pt idx="83">
                  <c:v>438</c:v>
                </c:pt>
                <c:pt idx="84">
                  <c:v>430</c:v>
                </c:pt>
                <c:pt idx="85">
                  <c:v>426</c:v>
                </c:pt>
                <c:pt idx="86">
                  <c:v>424</c:v>
                </c:pt>
                <c:pt idx="87">
                  <c:v>425</c:v>
                </c:pt>
                <c:pt idx="88">
                  <c:v>431</c:v>
                </c:pt>
                <c:pt idx="89">
                  <c:v>439</c:v>
                </c:pt>
                <c:pt idx="90">
                  <c:v>438</c:v>
                </c:pt>
                <c:pt idx="91">
                  <c:v>448</c:v>
                </c:pt>
                <c:pt idx="92">
                  <c:v>449</c:v>
                </c:pt>
                <c:pt idx="93">
                  <c:v>458</c:v>
                </c:pt>
                <c:pt idx="94">
                  <c:v>453</c:v>
                </c:pt>
                <c:pt idx="95">
                  <c:v>446</c:v>
                </c:pt>
                <c:pt idx="96">
                  <c:v>435</c:v>
                </c:pt>
                <c:pt idx="97">
                  <c:v>435</c:v>
                </c:pt>
                <c:pt idx="98">
                  <c:v>440</c:v>
                </c:pt>
                <c:pt idx="99">
                  <c:v>423</c:v>
                </c:pt>
                <c:pt idx="100">
                  <c:v>422</c:v>
                </c:pt>
                <c:pt idx="101">
                  <c:v>417</c:v>
                </c:pt>
                <c:pt idx="102">
                  <c:v>422</c:v>
                </c:pt>
                <c:pt idx="103">
                  <c:v>426</c:v>
                </c:pt>
                <c:pt idx="104">
                  <c:v>419</c:v>
                </c:pt>
                <c:pt idx="105">
                  <c:v>414</c:v>
                </c:pt>
                <c:pt idx="106">
                  <c:v>422</c:v>
                </c:pt>
                <c:pt idx="107">
                  <c:v>433</c:v>
                </c:pt>
                <c:pt idx="108">
                  <c:v>443</c:v>
                </c:pt>
                <c:pt idx="109">
                  <c:v>446</c:v>
                </c:pt>
                <c:pt idx="110">
                  <c:v>441</c:v>
                </c:pt>
                <c:pt idx="111">
                  <c:v>436</c:v>
                </c:pt>
                <c:pt idx="112">
                  <c:v>427</c:v>
                </c:pt>
                <c:pt idx="113">
                  <c:v>423</c:v>
                </c:pt>
                <c:pt idx="114">
                  <c:v>421</c:v>
                </c:pt>
                <c:pt idx="115">
                  <c:v>416</c:v>
                </c:pt>
                <c:pt idx="116">
                  <c:v>421</c:v>
                </c:pt>
                <c:pt idx="117">
                  <c:v>423</c:v>
                </c:pt>
                <c:pt idx="118">
                  <c:v>427</c:v>
                </c:pt>
                <c:pt idx="119">
                  <c:v>427</c:v>
                </c:pt>
                <c:pt idx="120">
                  <c:v>429</c:v>
                </c:pt>
                <c:pt idx="121">
                  <c:v>432</c:v>
                </c:pt>
                <c:pt idx="122">
                  <c:v>420</c:v>
                </c:pt>
                <c:pt idx="123">
                  <c:v>425</c:v>
                </c:pt>
                <c:pt idx="124">
                  <c:v>434</c:v>
                </c:pt>
                <c:pt idx="125">
                  <c:v>437</c:v>
                </c:pt>
                <c:pt idx="126">
                  <c:v>433</c:v>
                </c:pt>
                <c:pt idx="127">
                  <c:v>440</c:v>
                </c:pt>
                <c:pt idx="128">
                  <c:v>461</c:v>
                </c:pt>
                <c:pt idx="129">
                  <c:v>453</c:v>
                </c:pt>
                <c:pt idx="130">
                  <c:v>451</c:v>
                </c:pt>
                <c:pt idx="131">
                  <c:v>436</c:v>
                </c:pt>
                <c:pt idx="132">
                  <c:v>435</c:v>
                </c:pt>
                <c:pt idx="133">
                  <c:v>424</c:v>
                </c:pt>
                <c:pt idx="134">
                  <c:v>420</c:v>
                </c:pt>
                <c:pt idx="135">
                  <c:v>414</c:v>
                </c:pt>
                <c:pt idx="136">
                  <c:v>421</c:v>
                </c:pt>
                <c:pt idx="137">
                  <c:v>420</c:v>
                </c:pt>
                <c:pt idx="138">
                  <c:v>413</c:v>
                </c:pt>
                <c:pt idx="139">
                  <c:v>418</c:v>
                </c:pt>
                <c:pt idx="140">
                  <c:v>415</c:v>
                </c:pt>
                <c:pt idx="141">
                  <c:v>419</c:v>
                </c:pt>
                <c:pt idx="142">
                  <c:v>416</c:v>
                </c:pt>
                <c:pt idx="143">
                  <c:v>417</c:v>
                </c:pt>
                <c:pt idx="144">
                  <c:v>428</c:v>
                </c:pt>
                <c:pt idx="145">
                  <c:v>426</c:v>
                </c:pt>
                <c:pt idx="146">
                  <c:v>422</c:v>
                </c:pt>
                <c:pt idx="147">
                  <c:v>417</c:v>
                </c:pt>
                <c:pt idx="148">
                  <c:v>418</c:v>
                </c:pt>
                <c:pt idx="149">
                  <c:v>413</c:v>
                </c:pt>
                <c:pt idx="150">
                  <c:v>416</c:v>
                </c:pt>
                <c:pt idx="151">
                  <c:v>417</c:v>
                </c:pt>
                <c:pt idx="152">
                  <c:v>407</c:v>
                </c:pt>
                <c:pt idx="153">
                  <c:v>416</c:v>
                </c:pt>
                <c:pt idx="154">
                  <c:v>421</c:v>
                </c:pt>
                <c:pt idx="155">
                  <c:v>418</c:v>
                </c:pt>
                <c:pt idx="156">
                  <c:v>417</c:v>
                </c:pt>
                <c:pt idx="157">
                  <c:v>415</c:v>
                </c:pt>
                <c:pt idx="158">
                  <c:v>421</c:v>
                </c:pt>
                <c:pt idx="159">
                  <c:v>421</c:v>
                </c:pt>
                <c:pt idx="160">
                  <c:v>418</c:v>
                </c:pt>
                <c:pt idx="161">
                  <c:v>418</c:v>
                </c:pt>
                <c:pt idx="162">
                  <c:v>424</c:v>
                </c:pt>
                <c:pt idx="163">
                  <c:v>425</c:v>
                </c:pt>
                <c:pt idx="164">
                  <c:v>417</c:v>
                </c:pt>
                <c:pt idx="165">
                  <c:v>420</c:v>
                </c:pt>
                <c:pt idx="166">
                  <c:v>431</c:v>
                </c:pt>
                <c:pt idx="167">
                  <c:v>433</c:v>
                </c:pt>
                <c:pt idx="168">
                  <c:v>430</c:v>
                </c:pt>
                <c:pt idx="169">
                  <c:v>430</c:v>
                </c:pt>
                <c:pt idx="170">
                  <c:v>432</c:v>
                </c:pt>
                <c:pt idx="171">
                  <c:v>423</c:v>
                </c:pt>
                <c:pt idx="172">
                  <c:v>419</c:v>
                </c:pt>
                <c:pt idx="173">
                  <c:v>417</c:v>
                </c:pt>
                <c:pt idx="174">
                  <c:v>414</c:v>
                </c:pt>
                <c:pt idx="175">
                  <c:v>414</c:v>
                </c:pt>
                <c:pt idx="176">
                  <c:v>409</c:v>
                </c:pt>
                <c:pt idx="177">
                  <c:v>402</c:v>
                </c:pt>
                <c:pt idx="178">
                  <c:v>399</c:v>
                </c:pt>
                <c:pt idx="179">
                  <c:v>405</c:v>
                </c:pt>
                <c:pt idx="180">
                  <c:v>401</c:v>
                </c:pt>
                <c:pt idx="181">
                  <c:v>403</c:v>
                </c:pt>
                <c:pt idx="182">
                  <c:v>406</c:v>
                </c:pt>
                <c:pt idx="183">
                  <c:v>400</c:v>
                </c:pt>
                <c:pt idx="184">
                  <c:v>395</c:v>
                </c:pt>
                <c:pt idx="185">
                  <c:v>391</c:v>
                </c:pt>
                <c:pt idx="186">
                  <c:v>390</c:v>
                </c:pt>
                <c:pt idx="187">
                  <c:v>385</c:v>
                </c:pt>
                <c:pt idx="188">
                  <c:v>376</c:v>
                </c:pt>
                <c:pt idx="189">
                  <c:v>375</c:v>
                </c:pt>
                <c:pt idx="190">
                  <c:v>383</c:v>
                </c:pt>
                <c:pt idx="191">
                  <c:v>387</c:v>
                </c:pt>
                <c:pt idx="192">
                  <c:v>398</c:v>
                </c:pt>
                <c:pt idx="193">
                  <c:v>392</c:v>
                </c:pt>
                <c:pt idx="194">
                  <c:v>384</c:v>
                </c:pt>
                <c:pt idx="195">
                  <c:v>390</c:v>
                </c:pt>
                <c:pt idx="196">
                  <c:v>395</c:v>
                </c:pt>
                <c:pt idx="197">
                  <c:v>395</c:v>
                </c:pt>
                <c:pt idx="198">
                  <c:v>386</c:v>
                </c:pt>
                <c:pt idx="199">
                  <c:v>379</c:v>
                </c:pt>
                <c:pt idx="200">
                  <c:v>383</c:v>
                </c:pt>
                <c:pt idx="201">
                  <c:v>380</c:v>
                </c:pt>
                <c:pt idx="202">
                  <c:v>390</c:v>
                </c:pt>
                <c:pt idx="203">
                  <c:v>384</c:v>
                </c:pt>
                <c:pt idx="204">
                  <c:v>376</c:v>
                </c:pt>
                <c:pt idx="205">
                  <c:v>370</c:v>
                </c:pt>
                <c:pt idx="206">
                  <c:v>376</c:v>
                </c:pt>
                <c:pt idx="207">
                  <c:v>370</c:v>
                </c:pt>
                <c:pt idx="208">
                  <c:v>365</c:v>
                </c:pt>
                <c:pt idx="209">
                  <c:v>360</c:v>
                </c:pt>
                <c:pt idx="210">
                  <c:v>356</c:v>
                </c:pt>
                <c:pt idx="211">
                  <c:v>357</c:v>
                </c:pt>
                <c:pt idx="212">
                  <c:v>360</c:v>
                </c:pt>
                <c:pt idx="213">
                  <c:v>359</c:v>
                </c:pt>
                <c:pt idx="214">
                  <c:v>355</c:v>
                </c:pt>
                <c:pt idx="215">
                  <c:v>346</c:v>
                </c:pt>
                <c:pt idx="216">
                  <c:v>351</c:v>
                </c:pt>
                <c:pt idx="217">
                  <c:v>335</c:v>
                </c:pt>
                <c:pt idx="218">
                  <c:v>340</c:v>
                </c:pt>
                <c:pt idx="219">
                  <c:v>332</c:v>
                </c:pt>
                <c:pt idx="220">
                  <c:v>328</c:v>
                </c:pt>
                <c:pt idx="221">
                  <c:v>326</c:v>
                </c:pt>
                <c:pt idx="222">
                  <c:v>331</c:v>
                </c:pt>
                <c:pt idx="223">
                  <c:v>329</c:v>
                </c:pt>
                <c:pt idx="224">
                  <c:v>318</c:v>
                </c:pt>
                <c:pt idx="225">
                  <c:v>309</c:v>
                </c:pt>
                <c:pt idx="226">
                  <c:v>315</c:v>
                </c:pt>
                <c:pt idx="227">
                  <c:v>308</c:v>
                </c:pt>
                <c:pt idx="228">
                  <c:v>312</c:v>
                </c:pt>
                <c:pt idx="229">
                  <c:v>311</c:v>
                </c:pt>
                <c:pt idx="230">
                  <c:v>313</c:v>
                </c:pt>
                <c:pt idx="231">
                  <c:v>315</c:v>
                </c:pt>
                <c:pt idx="232">
                  <c:v>321</c:v>
                </c:pt>
                <c:pt idx="233">
                  <c:v>321</c:v>
                </c:pt>
                <c:pt idx="234">
                  <c:v>329</c:v>
                </c:pt>
                <c:pt idx="235">
                  <c:v>323</c:v>
                </c:pt>
                <c:pt idx="236">
                  <c:v>319</c:v>
                </c:pt>
                <c:pt idx="237">
                  <c:v>314</c:v>
                </c:pt>
                <c:pt idx="238">
                  <c:v>316</c:v>
                </c:pt>
                <c:pt idx="239">
                  <c:v>315</c:v>
                </c:pt>
                <c:pt idx="240">
                  <c:v>315</c:v>
                </c:pt>
                <c:pt idx="241">
                  <c:v>315</c:v>
                </c:pt>
                <c:pt idx="242">
                  <c:v>312</c:v>
                </c:pt>
                <c:pt idx="243">
                  <c:v>309</c:v>
                </c:pt>
                <c:pt idx="244">
                  <c:v>309</c:v>
                </c:pt>
                <c:pt idx="245">
                  <c:v>312</c:v>
                </c:pt>
                <c:pt idx="246">
                  <c:v>313</c:v>
                </c:pt>
                <c:pt idx="247">
                  <c:v>307</c:v>
                </c:pt>
                <c:pt idx="248">
                  <c:v>298</c:v>
                </c:pt>
                <c:pt idx="249">
                  <c:v>302</c:v>
                </c:pt>
                <c:pt idx="250">
                  <c:v>298</c:v>
                </c:pt>
                <c:pt idx="251">
                  <c:v>292</c:v>
                </c:pt>
                <c:pt idx="252">
                  <c:v>296</c:v>
                </c:pt>
                <c:pt idx="253">
                  <c:v>293</c:v>
                </c:pt>
                <c:pt idx="254">
                  <c:v>291</c:v>
                </c:pt>
                <c:pt idx="255">
                  <c:v>289</c:v>
                </c:pt>
                <c:pt idx="256">
                  <c:v>285</c:v>
                </c:pt>
                <c:pt idx="257">
                  <c:v>294</c:v>
                </c:pt>
                <c:pt idx="258">
                  <c:v>299</c:v>
                </c:pt>
                <c:pt idx="259">
                  <c:v>305</c:v>
                </c:pt>
                <c:pt idx="260">
                  <c:v>306</c:v>
                </c:pt>
                <c:pt idx="261">
                  <c:v>297</c:v>
                </c:pt>
                <c:pt idx="262">
                  <c:v>300</c:v>
                </c:pt>
                <c:pt idx="263">
                  <c:v>300</c:v>
                </c:pt>
                <c:pt idx="264">
                  <c:v>295</c:v>
                </c:pt>
                <c:pt idx="265">
                  <c:v>287</c:v>
                </c:pt>
                <c:pt idx="266">
                  <c:v>283</c:v>
                </c:pt>
                <c:pt idx="267">
                  <c:v>282</c:v>
                </c:pt>
                <c:pt idx="268">
                  <c:v>280</c:v>
                </c:pt>
                <c:pt idx="269">
                  <c:v>281</c:v>
                </c:pt>
                <c:pt idx="270">
                  <c:v>277</c:v>
                </c:pt>
                <c:pt idx="271">
                  <c:v>277</c:v>
                </c:pt>
                <c:pt idx="272">
                  <c:v>279</c:v>
                </c:pt>
                <c:pt idx="273">
                  <c:v>276</c:v>
                </c:pt>
                <c:pt idx="274">
                  <c:v>273</c:v>
                </c:pt>
                <c:pt idx="275">
                  <c:v>273</c:v>
                </c:pt>
                <c:pt idx="276">
                  <c:v>272</c:v>
                </c:pt>
                <c:pt idx="277">
                  <c:v>259</c:v>
                </c:pt>
                <c:pt idx="278">
                  <c:v>257</c:v>
                </c:pt>
                <c:pt idx="279">
                  <c:v>257</c:v>
                </c:pt>
                <c:pt idx="280">
                  <c:v>260</c:v>
                </c:pt>
                <c:pt idx="281">
                  <c:v>262</c:v>
                </c:pt>
                <c:pt idx="282">
                  <c:v>264</c:v>
                </c:pt>
                <c:pt idx="283">
                  <c:v>265</c:v>
                </c:pt>
                <c:pt idx="284">
                  <c:v>265</c:v>
                </c:pt>
                <c:pt idx="285">
                  <c:v>260</c:v>
                </c:pt>
                <c:pt idx="286">
                  <c:v>266</c:v>
                </c:pt>
                <c:pt idx="287">
                  <c:v>261</c:v>
                </c:pt>
                <c:pt idx="288">
                  <c:v>260</c:v>
                </c:pt>
                <c:pt idx="289">
                  <c:v>257</c:v>
                </c:pt>
                <c:pt idx="290">
                  <c:v>254</c:v>
                </c:pt>
                <c:pt idx="291">
                  <c:v>251</c:v>
                </c:pt>
                <c:pt idx="292">
                  <c:v>250</c:v>
                </c:pt>
                <c:pt idx="293">
                  <c:v>256</c:v>
                </c:pt>
                <c:pt idx="294">
                  <c:v>256</c:v>
                </c:pt>
                <c:pt idx="295">
                  <c:v>252</c:v>
                </c:pt>
                <c:pt idx="296">
                  <c:v>249</c:v>
                </c:pt>
                <c:pt idx="297">
                  <c:v>248</c:v>
                </c:pt>
                <c:pt idx="298">
                  <c:v>253</c:v>
                </c:pt>
                <c:pt idx="299">
                  <c:v>249</c:v>
                </c:pt>
                <c:pt idx="300">
                  <c:v>250</c:v>
                </c:pt>
                <c:pt idx="301">
                  <c:v>246</c:v>
                </c:pt>
                <c:pt idx="302">
                  <c:v>248</c:v>
                </c:pt>
                <c:pt idx="303">
                  <c:v>244</c:v>
                </c:pt>
                <c:pt idx="304">
                  <c:v>245</c:v>
                </c:pt>
                <c:pt idx="305">
                  <c:v>241</c:v>
                </c:pt>
                <c:pt idx="306">
                  <c:v>245</c:v>
                </c:pt>
                <c:pt idx="307">
                  <c:v>244</c:v>
                </c:pt>
                <c:pt idx="308">
                  <c:v>238</c:v>
                </c:pt>
                <c:pt idx="309">
                  <c:v>236</c:v>
                </c:pt>
                <c:pt idx="310">
                  <c:v>230</c:v>
                </c:pt>
                <c:pt idx="311">
                  <c:v>228</c:v>
                </c:pt>
                <c:pt idx="312">
                  <c:v>225</c:v>
                </c:pt>
                <c:pt idx="313">
                  <c:v>227</c:v>
                </c:pt>
                <c:pt idx="314">
                  <c:v>227</c:v>
                </c:pt>
                <c:pt idx="315">
                  <c:v>225</c:v>
                </c:pt>
                <c:pt idx="316">
                  <c:v>219</c:v>
                </c:pt>
                <c:pt idx="317">
                  <c:v>221</c:v>
                </c:pt>
                <c:pt idx="318">
                  <c:v>222</c:v>
                </c:pt>
                <c:pt idx="319">
                  <c:v>219</c:v>
                </c:pt>
                <c:pt idx="320">
                  <c:v>216</c:v>
                </c:pt>
                <c:pt idx="321">
                  <c:v>218</c:v>
                </c:pt>
                <c:pt idx="322">
                  <c:v>215</c:v>
                </c:pt>
                <c:pt idx="323">
                  <c:v>209</c:v>
                </c:pt>
                <c:pt idx="324">
                  <c:v>209</c:v>
                </c:pt>
                <c:pt idx="325">
                  <c:v>211</c:v>
                </c:pt>
                <c:pt idx="326">
                  <c:v>212</c:v>
                </c:pt>
                <c:pt idx="327">
                  <c:v>208</c:v>
                </c:pt>
                <c:pt idx="328">
                  <c:v>205</c:v>
                </c:pt>
                <c:pt idx="329">
                  <c:v>207</c:v>
                </c:pt>
                <c:pt idx="330">
                  <c:v>208</c:v>
                </c:pt>
                <c:pt idx="331">
                  <c:v>201</c:v>
                </c:pt>
                <c:pt idx="332">
                  <c:v>204</c:v>
                </c:pt>
                <c:pt idx="333">
                  <c:v>201</c:v>
                </c:pt>
                <c:pt idx="334">
                  <c:v>199</c:v>
                </c:pt>
                <c:pt idx="335">
                  <c:v>202</c:v>
                </c:pt>
                <c:pt idx="336">
                  <c:v>200</c:v>
                </c:pt>
                <c:pt idx="337">
                  <c:v>200</c:v>
                </c:pt>
                <c:pt idx="338">
                  <c:v>200</c:v>
                </c:pt>
                <c:pt idx="339">
                  <c:v>201</c:v>
                </c:pt>
                <c:pt idx="340">
                  <c:v>202</c:v>
                </c:pt>
                <c:pt idx="341">
                  <c:v>210</c:v>
                </c:pt>
                <c:pt idx="342">
                  <c:v>211</c:v>
                </c:pt>
                <c:pt idx="343">
                  <c:v>211</c:v>
                </c:pt>
                <c:pt idx="344">
                  <c:v>219</c:v>
                </c:pt>
                <c:pt idx="345">
                  <c:v>223</c:v>
                </c:pt>
                <c:pt idx="346">
                  <c:v>240</c:v>
                </c:pt>
                <c:pt idx="347">
                  <c:v>239</c:v>
                </c:pt>
                <c:pt idx="348">
                  <c:v>256</c:v>
                </c:pt>
                <c:pt idx="349">
                  <c:v>248</c:v>
                </c:pt>
                <c:pt idx="350">
                  <c:v>241</c:v>
                </c:pt>
                <c:pt idx="351">
                  <c:v>243</c:v>
                </c:pt>
                <c:pt idx="352">
                  <c:v>240</c:v>
                </c:pt>
                <c:pt idx="353">
                  <c:v>240</c:v>
                </c:pt>
                <c:pt idx="354">
                  <c:v>251</c:v>
                </c:pt>
                <c:pt idx="355">
                  <c:v>252</c:v>
                </c:pt>
                <c:pt idx="356">
                  <c:v>258</c:v>
                </c:pt>
                <c:pt idx="357">
                  <c:v>258</c:v>
                </c:pt>
                <c:pt idx="358">
                  <c:v>266</c:v>
                </c:pt>
                <c:pt idx="359">
                  <c:v>267</c:v>
                </c:pt>
                <c:pt idx="360">
                  <c:v>266</c:v>
                </c:pt>
                <c:pt idx="361">
                  <c:v>279</c:v>
                </c:pt>
                <c:pt idx="362">
                  <c:v>271</c:v>
                </c:pt>
                <c:pt idx="363">
                  <c:v>264</c:v>
                </c:pt>
                <c:pt idx="364">
                  <c:v>263</c:v>
                </c:pt>
                <c:pt idx="365">
                  <c:v>263</c:v>
                </c:pt>
                <c:pt idx="366">
                  <c:v>262</c:v>
                </c:pt>
                <c:pt idx="367">
                  <c:v>263</c:v>
                </c:pt>
                <c:pt idx="368">
                  <c:v>259</c:v>
                </c:pt>
                <c:pt idx="369">
                  <c:v>262</c:v>
                </c:pt>
                <c:pt idx="370">
                  <c:v>269</c:v>
                </c:pt>
                <c:pt idx="371">
                  <c:v>272</c:v>
                </c:pt>
                <c:pt idx="372">
                  <c:v>268</c:v>
                </c:pt>
                <c:pt idx="373">
                  <c:v>267</c:v>
                </c:pt>
                <c:pt idx="374">
                  <c:v>259</c:v>
                </c:pt>
                <c:pt idx="375">
                  <c:v>255</c:v>
                </c:pt>
                <c:pt idx="376">
                  <c:v>255</c:v>
                </c:pt>
                <c:pt idx="377">
                  <c:v>257</c:v>
                </c:pt>
                <c:pt idx="378">
                  <c:v>256</c:v>
                </c:pt>
                <c:pt idx="379">
                  <c:v>255</c:v>
                </c:pt>
                <c:pt idx="380">
                  <c:v>253</c:v>
                </c:pt>
                <c:pt idx="381">
                  <c:v>253</c:v>
                </c:pt>
                <c:pt idx="382">
                  <c:v>261</c:v>
                </c:pt>
                <c:pt idx="383">
                  <c:v>261</c:v>
                </c:pt>
                <c:pt idx="384">
                  <c:v>261</c:v>
                </c:pt>
                <c:pt idx="385">
                  <c:v>253</c:v>
                </c:pt>
                <c:pt idx="386">
                  <c:v>252</c:v>
                </c:pt>
                <c:pt idx="387">
                  <c:v>253</c:v>
                </c:pt>
                <c:pt idx="388">
                  <c:v>250</c:v>
                </c:pt>
                <c:pt idx="389">
                  <c:v>249</c:v>
                </c:pt>
                <c:pt idx="390">
                  <c:v>245</c:v>
                </c:pt>
                <c:pt idx="391">
                  <c:v>241</c:v>
                </c:pt>
                <c:pt idx="392">
                  <c:v>232</c:v>
                </c:pt>
                <c:pt idx="393">
                  <c:v>236</c:v>
                </c:pt>
                <c:pt idx="394">
                  <c:v>232</c:v>
                </c:pt>
                <c:pt idx="395">
                  <c:v>236</c:v>
                </c:pt>
                <c:pt idx="396">
                  <c:v>235</c:v>
                </c:pt>
                <c:pt idx="397">
                  <c:v>234</c:v>
                </c:pt>
                <c:pt idx="398">
                  <c:v>235</c:v>
                </c:pt>
                <c:pt idx="399">
                  <c:v>232</c:v>
                </c:pt>
                <c:pt idx="400">
                  <c:v>232</c:v>
                </c:pt>
                <c:pt idx="401">
                  <c:v>232</c:v>
                </c:pt>
                <c:pt idx="402">
                  <c:v>232</c:v>
                </c:pt>
                <c:pt idx="403">
                  <c:v>228</c:v>
                </c:pt>
                <c:pt idx="404">
                  <c:v>228</c:v>
                </c:pt>
                <c:pt idx="405">
                  <c:v>234</c:v>
                </c:pt>
                <c:pt idx="406">
                  <c:v>233</c:v>
                </c:pt>
                <c:pt idx="407">
                  <c:v>232</c:v>
                </c:pt>
                <c:pt idx="408">
                  <c:v>234</c:v>
                </c:pt>
                <c:pt idx="409">
                  <c:v>235</c:v>
                </c:pt>
                <c:pt idx="410">
                  <c:v>234</c:v>
                </c:pt>
                <c:pt idx="411">
                  <c:v>238</c:v>
                </c:pt>
                <c:pt idx="412">
                  <c:v>241</c:v>
                </c:pt>
                <c:pt idx="413">
                  <c:v>241</c:v>
                </c:pt>
                <c:pt idx="414">
                  <c:v>239</c:v>
                </c:pt>
                <c:pt idx="415">
                  <c:v>240</c:v>
                </c:pt>
                <c:pt idx="416">
                  <c:v>237</c:v>
                </c:pt>
                <c:pt idx="417">
                  <c:v>232</c:v>
                </c:pt>
                <c:pt idx="418">
                  <c:v>231</c:v>
                </c:pt>
                <c:pt idx="419">
                  <c:v>221</c:v>
                </c:pt>
                <c:pt idx="420">
                  <c:v>213</c:v>
                </c:pt>
                <c:pt idx="421">
                  <c:v>217</c:v>
                </c:pt>
                <c:pt idx="422">
                  <c:v>214</c:v>
                </c:pt>
                <c:pt idx="423">
                  <c:v>216</c:v>
                </c:pt>
                <c:pt idx="424">
                  <c:v>222</c:v>
                </c:pt>
                <c:pt idx="425">
                  <c:v>217</c:v>
                </c:pt>
                <c:pt idx="426">
                  <c:v>218</c:v>
                </c:pt>
                <c:pt idx="427">
                  <c:v>216</c:v>
                </c:pt>
                <c:pt idx="428">
                  <c:v>213</c:v>
                </c:pt>
                <c:pt idx="429">
                  <c:v>222</c:v>
                </c:pt>
                <c:pt idx="430">
                  <c:v>221</c:v>
                </c:pt>
                <c:pt idx="431">
                  <c:v>233</c:v>
                </c:pt>
                <c:pt idx="432">
                  <c:v>237</c:v>
                </c:pt>
                <c:pt idx="433">
                  <c:v>238</c:v>
                </c:pt>
                <c:pt idx="434">
                  <c:v>232</c:v>
                </c:pt>
                <c:pt idx="435">
                  <c:v>230</c:v>
                </c:pt>
                <c:pt idx="436">
                  <c:v>228</c:v>
                </c:pt>
                <c:pt idx="437">
                  <c:v>232</c:v>
                </c:pt>
                <c:pt idx="438">
                  <c:v>232</c:v>
                </c:pt>
                <c:pt idx="439">
                  <c:v>230</c:v>
                </c:pt>
                <c:pt idx="440">
                  <c:v>223</c:v>
                </c:pt>
                <c:pt idx="441">
                  <c:v>215</c:v>
                </c:pt>
                <c:pt idx="442">
                  <c:v>209</c:v>
                </c:pt>
                <c:pt idx="443">
                  <c:v>205</c:v>
                </c:pt>
                <c:pt idx="444">
                  <c:v>203</c:v>
                </c:pt>
                <c:pt idx="445">
                  <c:v>202</c:v>
                </c:pt>
                <c:pt idx="446">
                  <c:v>199</c:v>
                </c:pt>
                <c:pt idx="447">
                  <c:v>198</c:v>
                </c:pt>
                <c:pt idx="448">
                  <c:v>198</c:v>
                </c:pt>
                <c:pt idx="449">
                  <c:v>196</c:v>
                </c:pt>
                <c:pt idx="450">
                  <c:v>192</c:v>
                </c:pt>
                <c:pt idx="451">
                  <c:v>192</c:v>
                </c:pt>
                <c:pt idx="452">
                  <c:v>189</c:v>
                </c:pt>
                <c:pt idx="453">
                  <c:v>191</c:v>
                </c:pt>
                <c:pt idx="454">
                  <c:v>193</c:v>
                </c:pt>
                <c:pt idx="455">
                  <c:v>191</c:v>
                </c:pt>
                <c:pt idx="456">
                  <c:v>191</c:v>
                </c:pt>
                <c:pt idx="457">
                  <c:v>190</c:v>
                </c:pt>
                <c:pt idx="458">
                  <c:v>200</c:v>
                </c:pt>
                <c:pt idx="459">
                  <c:v>200</c:v>
                </c:pt>
                <c:pt idx="460">
                  <c:v>196</c:v>
                </c:pt>
                <c:pt idx="461">
                  <c:v>192</c:v>
                </c:pt>
                <c:pt idx="462">
                  <c:v>191</c:v>
                </c:pt>
                <c:pt idx="463">
                  <c:v>191</c:v>
                </c:pt>
                <c:pt idx="464">
                  <c:v>193</c:v>
                </c:pt>
                <c:pt idx="465">
                  <c:v>193</c:v>
                </c:pt>
                <c:pt idx="466">
                  <c:v>197</c:v>
                </c:pt>
                <c:pt idx="467">
                  <c:v>198</c:v>
                </c:pt>
                <c:pt idx="468">
                  <c:v>201</c:v>
                </c:pt>
                <c:pt idx="469">
                  <c:v>196</c:v>
                </c:pt>
                <c:pt idx="470">
                  <c:v>193</c:v>
                </c:pt>
                <c:pt idx="471">
                  <c:v>196</c:v>
                </c:pt>
                <c:pt idx="472">
                  <c:v>197</c:v>
                </c:pt>
                <c:pt idx="473">
                  <c:v>199</c:v>
                </c:pt>
                <c:pt idx="474">
                  <c:v>200</c:v>
                </c:pt>
                <c:pt idx="475">
                  <c:v>200</c:v>
                </c:pt>
                <c:pt idx="476">
                  <c:v>204</c:v>
                </c:pt>
                <c:pt idx="477">
                  <c:v>206</c:v>
                </c:pt>
                <c:pt idx="478">
                  <c:v>202</c:v>
                </c:pt>
                <c:pt idx="479">
                  <c:v>201</c:v>
                </c:pt>
                <c:pt idx="480">
                  <c:v>206</c:v>
                </c:pt>
                <c:pt idx="481">
                  <c:v>200</c:v>
                </c:pt>
                <c:pt idx="482">
                  <c:v>192</c:v>
                </c:pt>
                <c:pt idx="483">
                  <c:v>184</c:v>
                </c:pt>
                <c:pt idx="484">
                  <c:v>184</c:v>
                </c:pt>
                <c:pt idx="485">
                  <c:v>177</c:v>
                </c:pt>
                <c:pt idx="486">
                  <c:v>181</c:v>
                </c:pt>
                <c:pt idx="487">
                  <c:v>184</c:v>
                </c:pt>
                <c:pt idx="488">
                  <c:v>181</c:v>
                </c:pt>
                <c:pt idx="489">
                  <c:v>176</c:v>
                </c:pt>
                <c:pt idx="490">
                  <c:v>176</c:v>
                </c:pt>
                <c:pt idx="491">
                  <c:v>175</c:v>
                </c:pt>
                <c:pt idx="492">
                  <c:v>174</c:v>
                </c:pt>
                <c:pt idx="493">
                  <c:v>171</c:v>
                </c:pt>
                <c:pt idx="494">
                  <c:v>167</c:v>
                </c:pt>
                <c:pt idx="495">
                  <c:v>164</c:v>
                </c:pt>
                <c:pt idx="496">
                  <c:v>166</c:v>
                </c:pt>
                <c:pt idx="497">
                  <c:v>160</c:v>
                </c:pt>
                <c:pt idx="498">
                  <c:v>155</c:v>
                </c:pt>
                <c:pt idx="499">
                  <c:v>156</c:v>
                </c:pt>
                <c:pt idx="500">
                  <c:v>158</c:v>
                </c:pt>
                <c:pt idx="501">
                  <c:v>159</c:v>
                </c:pt>
                <c:pt idx="502">
                  <c:v>162</c:v>
                </c:pt>
                <c:pt idx="503">
                  <c:v>162</c:v>
                </c:pt>
                <c:pt idx="504">
                  <c:v>163</c:v>
                </c:pt>
                <c:pt idx="505">
                  <c:v>163</c:v>
                </c:pt>
                <c:pt idx="506">
                  <c:v>162</c:v>
                </c:pt>
                <c:pt idx="507">
                  <c:v>160</c:v>
                </c:pt>
                <c:pt idx="508">
                  <c:v>159</c:v>
                </c:pt>
                <c:pt idx="509">
                  <c:v>157</c:v>
                </c:pt>
                <c:pt idx="510">
                  <c:v>152</c:v>
                </c:pt>
                <c:pt idx="511">
                  <c:v>156</c:v>
                </c:pt>
                <c:pt idx="512">
                  <c:v>154</c:v>
                </c:pt>
                <c:pt idx="513">
                  <c:v>155</c:v>
                </c:pt>
                <c:pt idx="514">
                  <c:v>152</c:v>
                </c:pt>
                <c:pt idx="515">
                  <c:v>153</c:v>
                </c:pt>
                <c:pt idx="516">
                  <c:v>153</c:v>
                </c:pt>
                <c:pt idx="517">
                  <c:v>156</c:v>
                </c:pt>
                <c:pt idx="518">
                  <c:v>154</c:v>
                </c:pt>
                <c:pt idx="519">
                  <c:v>158</c:v>
                </c:pt>
                <c:pt idx="520">
                  <c:v>159</c:v>
                </c:pt>
                <c:pt idx="521">
                  <c:v>157</c:v>
                </c:pt>
                <c:pt idx="522">
                  <c:v>149</c:v>
                </c:pt>
                <c:pt idx="523">
                  <c:v>150</c:v>
                </c:pt>
                <c:pt idx="524">
                  <c:v>153</c:v>
                </c:pt>
                <c:pt idx="525">
                  <c:v>158</c:v>
                </c:pt>
                <c:pt idx="526">
                  <c:v>162</c:v>
                </c:pt>
                <c:pt idx="527">
                  <c:v>160</c:v>
                </c:pt>
                <c:pt idx="528">
                  <c:v>159</c:v>
                </c:pt>
                <c:pt idx="529">
                  <c:v>159</c:v>
                </c:pt>
                <c:pt idx="530">
                  <c:v>163</c:v>
                </c:pt>
                <c:pt idx="531">
                  <c:v>164</c:v>
                </c:pt>
                <c:pt idx="532">
                  <c:v>166</c:v>
                </c:pt>
                <c:pt idx="533">
                  <c:v>166</c:v>
                </c:pt>
                <c:pt idx="534">
                  <c:v>165</c:v>
                </c:pt>
                <c:pt idx="535">
                  <c:v>162</c:v>
                </c:pt>
                <c:pt idx="536">
                  <c:v>168</c:v>
                </c:pt>
                <c:pt idx="537">
                  <c:v>171</c:v>
                </c:pt>
                <c:pt idx="538">
                  <c:v>194</c:v>
                </c:pt>
                <c:pt idx="539">
                  <c:v>182</c:v>
                </c:pt>
                <c:pt idx="540">
                  <c:v>184</c:v>
                </c:pt>
                <c:pt idx="541">
                  <c:v>190</c:v>
                </c:pt>
                <c:pt idx="542">
                  <c:v>195</c:v>
                </c:pt>
                <c:pt idx="543">
                  <c:v>191</c:v>
                </c:pt>
                <c:pt idx="544">
                  <c:v>192</c:v>
                </c:pt>
                <c:pt idx="545">
                  <c:v>188</c:v>
                </c:pt>
                <c:pt idx="546">
                  <c:v>178</c:v>
                </c:pt>
                <c:pt idx="547">
                  <c:v>180</c:v>
                </c:pt>
                <c:pt idx="548">
                  <c:v>189</c:v>
                </c:pt>
                <c:pt idx="549">
                  <c:v>186</c:v>
                </c:pt>
                <c:pt idx="550">
                  <c:v>184</c:v>
                </c:pt>
                <c:pt idx="551">
                  <c:v>183</c:v>
                </c:pt>
                <c:pt idx="552">
                  <c:v>181</c:v>
                </c:pt>
                <c:pt idx="553">
                  <c:v>181</c:v>
                </c:pt>
                <c:pt idx="554">
                  <c:v>183</c:v>
                </c:pt>
                <c:pt idx="555">
                  <c:v>173</c:v>
                </c:pt>
                <c:pt idx="556">
                  <c:v>170</c:v>
                </c:pt>
                <c:pt idx="557">
                  <c:v>171</c:v>
                </c:pt>
                <c:pt idx="558">
                  <c:v>168</c:v>
                </c:pt>
                <c:pt idx="559">
                  <c:v>169</c:v>
                </c:pt>
                <c:pt idx="560">
                  <c:v>168</c:v>
                </c:pt>
                <c:pt idx="561">
                  <c:v>167</c:v>
                </c:pt>
                <c:pt idx="562">
                  <c:v>167</c:v>
                </c:pt>
                <c:pt idx="563">
                  <c:v>164</c:v>
                </c:pt>
                <c:pt idx="564">
                  <c:v>164</c:v>
                </c:pt>
                <c:pt idx="565">
                  <c:v>163</c:v>
                </c:pt>
                <c:pt idx="566">
                  <c:v>155</c:v>
                </c:pt>
                <c:pt idx="567">
                  <c:v>158</c:v>
                </c:pt>
                <c:pt idx="568">
                  <c:v>156</c:v>
                </c:pt>
                <c:pt idx="569">
                  <c:v>160</c:v>
                </c:pt>
                <c:pt idx="570">
                  <c:v>158</c:v>
                </c:pt>
                <c:pt idx="571">
                  <c:v>160</c:v>
                </c:pt>
                <c:pt idx="572">
                  <c:v>162</c:v>
                </c:pt>
                <c:pt idx="573">
                  <c:v>165</c:v>
                </c:pt>
                <c:pt idx="574">
                  <c:v>165</c:v>
                </c:pt>
                <c:pt idx="575">
                  <c:v>162</c:v>
                </c:pt>
                <c:pt idx="576">
                  <c:v>164</c:v>
                </c:pt>
                <c:pt idx="577">
                  <c:v>168</c:v>
                </c:pt>
                <c:pt idx="578">
                  <c:v>164</c:v>
                </c:pt>
                <c:pt idx="579">
                  <c:v>161</c:v>
                </c:pt>
                <c:pt idx="580">
                  <c:v>160</c:v>
                </c:pt>
                <c:pt idx="581">
                  <c:v>166</c:v>
                </c:pt>
                <c:pt idx="582">
                  <c:v>165</c:v>
                </c:pt>
                <c:pt idx="583">
                  <c:v>164</c:v>
                </c:pt>
                <c:pt idx="584">
                  <c:v>160</c:v>
                </c:pt>
                <c:pt idx="585">
                  <c:v>162</c:v>
                </c:pt>
                <c:pt idx="586">
                  <c:v>162</c:v>
                </c:pt>
                <c:pt idx="587">
                  <c:v>160</c:v>
                </c:pt>
                <c:pt idx="588">
                  <c:v>156</c:v>
                </c:pt>
                <c:pt idx="589">
                  <c:v>159</c:v>
                </c:pt>
                <c:pt idx="590">
                  <c:v>155</c:v>
                </c:pt>
                <c:pt idx="591">
                  <c:v>153</c:v>
                </c:pt>
                <c:pt idx="592">
                  <c:v>151</c:v>
                </c:pt>
                <c:pt idx="593">
                  <c:v>151</c:v>
                </c:pt>
                <c:pt idx="594">
                  <c:v>144</c:v>
                </c:pt>
                <c:pt idx="595">
                  <c:v>141</c:v>
                </c:pt>
                <c:pt idx="596">
                  <c:v>142</c:v>
                </c:pt>
                <c:pt idx="597">
                  <c:v>139</c:v>
                </c:pt>
                <c:pt idx="598">
                  <c:v>137</c:v>
                </c:pt>
                <c:pt idx="599">
                  <c:v>139</c:v>
                </c:pt>
                <c:pt idx="600">
                  <c:v>137</c:v>
                </c:pt>
                <c:pt idx="601">
                  <c:v>138</c:v>
                </c:pt>
                <c:pt idx="602">
                  <c:v>141</c:v>
                </c:pt>
                <c:pt idx="603">
                  <c:v>140</c:v>
                </c:pt>
                <c:pt idx="604">
                  <c:v>136</c:v>
                </c:pt>
                <c:pt idx="605">
                  <c:v>138</c:v>
                </c:pt>
                <c:pt idx="606">
                  <c:v>134</c:v>
                </c:pt>
                <c:pt idx="607">
                  <c:v>135</c:v>
                </c:pt>
                <c:pt idx="608">
                  <c:v>135</c:v>
                </c:pt>
                <c:pt idx="609">
                  <c:v>137</c:v>
                </c:pt>
                <c:pt idx="610">
                  <c:v>137</c:v>
                </c:pt>
                <c:pt idx="611">
                  <c:v>136</c:v>
                </c:pt>
                <c:pt idx="612">
                  <c:v>142</c:v>
                </c:pt>
                <c:pt idx="613">
                  <c:v>142</c:v>
                </c:pt>
                <c:pt idx="614">
                  <c:v>139</c:v>
                </c:pt>
                <c:pt idx="615">
                  <c:v>134</c:v>
                </c:pt>
                <c:pt idx="616">
                  <c:v>135</c:v>
                </c:pt>
                <c:pt idx="617">
                  <c:v>133</c:v>
                </c:pt>
                <c:pt idx="618">
                  <c:v>133</c:v>
                </c:pt>
                <c:pt idx="619">
                  <c:v>138</c:v>
                </c:pt>
                <c:pt idx="620">
                  <c:v>146</c:v>
                </c:pt>
                <c:pt idx="621">
                  <c:v>145</c:v>
                </c:pt>
                <c:pt idx="622">
                  <c:v>153</c:v>
                </c:pt>
                <c:pt idx="623">
                  <c:v>148</c:v>
                </c:pt>
                <c:pt idx="624">
                  <c:v>156</c:v>
                </c:pt>
                <c:pt idx="625">
                  <c:v>161</c:v>
                </c:pt>
                <c:pt idx="626">
                  <c:v>160</c:v>
                </c:pt>
                <c:pt idx="627">
                  <c:v>151</c:v>
                </c:pt>
                <c:pt idx="628">
                  <c:v>145</c:v>
                </c:pt>
                <c:pt idx="629">
                  <c:v>146</c:v>
                </c:pt>
                <c:pt idx="630">
                  <c:v>159</c:v>
                </c:pt>
                <c:pt idx="631">
                  <c:v>160</c:v>
                </c:pt>
                <c:pt idx="632">
                  <c:v>154</c:v>
                </c:pt>
                <c:pt idx="633">
                  <c:v>156</c:v>
                </c:pt>
                <c:pt idx="634">
                  <c:v>157</c:v>
                </c:pt>
                <c:pt idx="635">
                  <c:v>155</c:v>
                </c:pt>
                <c:pt idx="636">
                  <c:v>165</c:v>
                </c:pt>
                <c:pt idx="637">
                  <c:v>162</c:v>
                </c:pt>
                <c:pt idx="638">
                  <c:v>170</c:v>
                </c:pt>
                <c:pt idx="639">
                  <c:v>169</c:v>
                </c:pt>
                <c:pt idx="640">
                  <c:v>180</c:v>
                </c:pt>
                <c:pt idx="641">
                  <c:v>184</c:v>
                </c:pt>
                <c:pt idx="642">
                  <c:v>206</c:v>
                </c:pt>
                <c:pt idx="643">
                  <c:v>217</c:v>
                </c:pt>
                <c:pt idx="644">
                  <c:v>219</c:v>
                </c:pt>
                <c:pt idx="645">
                  <c:v>218</c:v>
                </c:pt>
                <c:pt idx="646">
                  <c:v>226</c:v>
                </c:pt>
                <c:pt idx="647">
                  <c:v>221</c:v>
                </c:pt>
                <c:pt idx="648">
                  <c:v>219</c:v>
                </c:pt>
                <c:pt idx="649">
                  <c:v>213</c:v>
                </c:pt>
                <c:pt idx="650">
                  <c:v>210</c:v>
                </c:pt>
                <c:pt idx="651">
                  <c:v>189</c:v>
                </c:pt>
                <c:pt idx="652">
                  <c:v>196</c:v>
                </c:pt>
                <c:pt idx="653">
                  <c:v>199</c:v>
                </c:pt>
                <c:pt idx="654">
                  <c:v>196</c:v>
                </c:pt>
                <c:pt idx="655">
                  <c:v>206</c:v>
                </c:pt>
                <c:pt idx="656">
                  <c:v>208</c:v>
                </c:pt>
                <c:pt idx="657">
                  <c:v>237</c:v>
                </c:pt>
                <c:pt idx="658">
                  <c:v>227</c:v>
                </c:pt>
                <c:pt idx="659">
                  <c:v>229</c:v>
                </c:pt>
                <c:pt idx="660">
                  <c:v>236</c:v>
                </c:pt>
                <c:pt idx="661">
                  <c:v>230</c:v>
                </c:pt>
                <c:pt idx="662">
                  <c:v>230</c:v>
                </c:pt>
                <c:pt idx="663">
                  <c:v>230</c:v>
                </c:pt>
                <c:pt idx="664">
                  <c:v>233</c:v>
                </c:pt>
                <c:pt idx="665">
                  <c:v>232</c:v>
                </c:pt>
                <c:pt idx="666">
                  <c:v>229</c:v>
                </c:pt>
                <c:pt idx="667">
                  <c:v>233</c:v>
                </c:pt>
                <c:pt idx="668">
                  <c:v>225</c:v>
                </c:pt>
                <c:pt idx="669">
                  <c:v>226</c:v>
                </c:pt>
                <c:pt idx="670">
                  <c:v>230</c:v>
                </c:pt>
                <c:pt idx="671">
                  <c:v>224</c:v>
                </c:pt>
                <c:pt idx="672">
                  <c:v>234</c:v>
                </c:pt>
                <c:pt idx="673">
                  <c:v>244</c:v>
                </c:pt>
                <c:pt idx="674">
                  <c:v>240</c:v>
                </c:pt>
                <c:pt idx="675">
                  <c:v>233</c:v>
                </c:pt>
                <c:pt idx="676">
                  <c:v>220</c:v>
                </c:pt>
                <c:pt idx="677">
                  <c:v>216</c:v>
                </c:pt>
                <c:pt idx="678">
                  <c:v>209</c:v>
                </c:pt>
                <c:pt idx="679">
                  <c:v>198</c:v>
                </c:pt>
                <c:pt idx="680">
                  <c:v>184</c:v>
                </c:pt>
                <c:pt idx="681">
                  <c:v>174</c:v>
                </c:pt>
                <c:pt idx="682">
                  <c:v>176</c:v>
                </c:pt>
                <c:pt idx="683">
                  <c:v>177</c:v>
                </c:pt>
                <c:pt idx="684">
                  <c:v>179</c:v>
                </c:pt>
                <c:pt idx="685">
                  <c:v>179</c:v>
                </c:pt>
                <c:pt idx="686">
                  <c:v>186</c:v>
                </c:pt>
                <c:pt idx="687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C1-45D9-85B2-84784B82447D}"/>
            </c:ext>
          </c:extLst>
        </c:ser>
        <c:ser>
          <c:idx val="4"/>
          <c:order val="4"/>
          <c:tx>
            <c:strRef>
              <c:f>'График 1.2.6'!$G$4</c:f>
              <c:strCache>
                <c:ptCount val="1"/>
                <c:pt idx="0">
                  <c:v>EMBI+ Европа спрэд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'График 1.2.6'!$B$5:$B$692</c:f>
              <c:strCache>
                <c:ptCount val="688"/>
                <c:pt idx="0">
                  <c:v>03.01.2005</c:v>
                </c:pt>
                <c:pt idx="1">
                  <c:v>04.01.2005</c:v>
                </c:pt>
                <c:pt idx="2">
                  <c:v>05.01.2005</c:v>
                </c:pt>
                <c:pt idx="3">
                  <c:v>06.01.2005</c:v>
                </c:pt>
                <c:pt idx="4">
                  <c:v>07.01.2005</c:v>
                </c:pt>
                <c:pt idx="5">
                  <c:v>10.01.2005</c:v>
                </c:pt>
                <c:pt idx="6">
                  <c:v>11.01.2005</c:v>
                </c:pt>
                <c:pt idx="7">
                  <c:v>12.01.2005</c:v>
                </c:pt>
                <c:pt idx="8">
                  <c:v>13.01.2005</c:v>
                </c:pt>
                <c:pt idx="9">
                  <c:v>14.01.2005</c:v>
                </c:pt>
                <c:pt idx="10">
                  <c:v>18.01.2005</c:v>
                </c:pt>
                <c:pt idx="11">
                  <c:v>19.01.2005</c:v>
                </c:pt>
                <c:pt idx="12">
                  <c:v>20.01.2005</c:v>
                </c:pt>
                <c:pt idx="13">
                  <c:v>21.01.2005</c:v>
                </c:pt>
                <c:pt idx="14">
                  <c:v>24.01.2005</c:v>
                </c:pt>
                <c:pt idx="15">
                  <c:v>25.01.2005</c:v>
                </c:pt>
                <c:pt idx="16">
                  <c:v>26.01.2005</c:v>
                </c:pt>
                <c:pt idx="17">
                  <c:v>27.01.2005</c:v>
                </c:pt>
                <c:pt idx="18">
                  <c:v>28.01.2005</c:v>
                </c:pt>
                <c:pt idx="19">
                  <c:v>31.01.2005</c:v>
                </c:pt>
                <c:pt idx="20">
                  <c:v>01.02.2005</c:v>
                </c:pt>
                <c:pt idx="21">
                  <c:v>02.02.2005</c:v>
                </c:pt>
                <c:pt idx="22">
                  <c:v>03.02.2005</c:v>
                </c:pt>
                <c:pt idx="23">
                  <c:v>04.02.2005</c:v>
                </c:pt>
                <c:pt idx="24">
                  <c:v>07.02.2005</c:v>
                </c:pt>
                <c:pt idx="25">
                  <c:v>08.02.2005</c:v>
                </c:pt>
                <c:pt idx="26">
                  <c:v>09.02.2005</c:v>
                </c:pt>
                <c:pt idx="27">
                  <c:v>10.02.2005</c:v>
                </c:pt>
                <c:pt idx="28">
                  <c:v>11.02.2005</c:v>
                </c:pt>
                <c:pt idx="29">
                  <c:v>14.02.2005</c:v>
                </c:pt>
                <c:pt idx="30">
                  <c:v>15.02.2005</c:v>
                </c:pt>
                <c:pt idx="31">
                  <c:v>16.02.2005</c:v>
                </c:pt>
                <c:pt idx="32">
                  <c:v>17.02.2005</c:v>
                </c:pt>
                <c:pt idx="33">
                  <c:v>18.02.2005</c:v>
                </c:pt>
                <c:pt idx="34">
                  <c:v>22.02.2005</c:v>
                </c:pt>
                <c:pt idx="35">
                  <c:v>23.02.2005</c:v>
                </c:pt>
                <c:pt idx="36">
                  <c:v>24.02.2005</c:v>
                </c:pt>
                <c:pt idx="37">
                  <c:v>25.02.2005</c:v>
                </c:pt>
                <c:pt idx="38">
                  <c:v>28.02.2005</c:v>
                </c:pt>
                <c:pt idx="39">
                  <c:v>01.03.2005</c:v>
                </c:pt>
                <c:pt idx="40">
                  <c:v>02.03.2005</c:v>
                </c:pt>
                <c:pt idx="41">
                  <c:v>03.03.2005</c:v>
                </c:pt>
                <c:pt idx="42">
                  <c:v>04.03.2005</c:v>
                </c:pt>
                <c:pt idx="43">
                  <c:v>07.03.2005</c:v>
                </c:pt>
                <c:pt idx="44">
                  <c:v>08.03.2005</c:v>
                </c:pt>
                <c:pt idx="45">
                  <c:v>09.03.2005</c:v>
                </c:pt>
                <c:pt idx="46">
                  <c:v>10.03.2005</c:v>
                </c:pt>
                <c:pt idx="47">
                  <c:v>11.03.2005</c:v>
                </c:pt>
                <c:pt idx="48">
                  <c:v>14.03.2005</c:v>
                </c:pt>
                <c:pt idx="49">
                  <c:v>15.03.2005</c:v>
                </c:pt>
                <c:pt idx="50">
                  <c:v>16.03.2005</c:v>
                </c:pt>
                <c:pt idx="51">
                  <c:v>17.03.2005</c:v>
                </c:pt>
                <c:pt idx="52">
                  <c:v>18.03.2005</c:v>
                </c:pt>
                <c:pt idx="53">
                  <c:v>21.03.2005</c:v>
                </c:pt>
                <c:pt idx="54">
                  <c:v>22.03.2005</c:v>
                </c:pt>
                <c:pt idx="55">
                  <c:v>23.03.2005</c:v>
                </c:pt>
                <c:pt idx="56">
                  <c:v>24.03.2005</c:v>
                </c:pt>
                <c:pt idx="57">
                  <c:v>28.03.2005</c:v>
                </c:pt>
                <c:pt idx="58">
                  <c:v>29.03.2005</c:v>
                </c:pt>
                <c:pt idx="59">
                  <c:v>30.03.2005</c:v>
                </c:pt>
                <c:pt idx="60">
                  <c:v>31.03.2005</c:v>
                </c:pt>
                <c:pt idx="61">
                  <c:v>01.04.2005</c:v>
                </c:pt>
                <c:pt idx="62">
                  <c:v>04.04.2005</c:v>
                </c:pt>
                <c:pt idx="63">
                  <c:v>05.04.2005</c:v>
                </c:pt>
                <c:pt idx="64">
                  <c:v>06.04.2005</c:v>
                </c:pt>
                <c:pt idx="65">
                  <c:v>07.04.2005</c:v>
                </c:pt>
                <c:pt idx="66">
                  <c:v>08.04.2005</c:v>
                </c:pt>
                <c:pt idx="67">
                  <c:v>11.04.2005</c:v>
                </c:pt>
                <c:pt idx="68">
                  <c:v>12.04.2005</c:v>
                </c:pt>
                <c:pt idx="69">
                  <c:v>13.04.2005</c:v>
                </c:pt>
                <c:pt idx="70">
                  <c:v>14.04.2005</c:v>
                </c:pt>
                <c:pt idx="71">
                  <c:v>15.04.2005</c:v>
                </c:pt>
                <c:pt idx="72">
                  <c:v>18.04.2005</c:v>
                </c:pt>
                <c:pt idx="73">
                  <c:v>19.04.2005</c:v>
                </c:pt>
                <c:pt idx="74">
                  <c:v>20.04.2005</c:v>
                </c:pt>
                <c:pt idx="75">
                  <c:v>21.04.2005</c:v>
                </c:pt>
                <c:pt idx="76">
                  <c:v>22.04.2005</c:v>
                </c:pt>
                <c:pt idx="77">
                  <c:v>25.04.2005</c:v>
                </c:pt>
                <c:pt idx="78">
                  <c:v>26.04.2005</c:v>
                </c:pt>
                <c:pt idx="79">
                  <c:v>27.04.2005</c:v>
                </c:pt>
                <c:pt idx="80">
                  <c:v>28.04.2005</c:v>
                </c:pt>
                <c:pt idx="81">
                  <c:v>29.04.2005</c:v>
                </c:pt>
                <c:pt idx="82">
                  <c:v>02.05.2005</c:v>
                </c:pt>
                <c:pt idx="83">
                  <c:v>03.05.2005</c:v>
                </c:pt>
                <c:pt idx="84">
                  <c:v>04.05.2005</c:v>
                </c:pt>
                <c:pt idx="85">
                  <c:v>05.05.2005</c:v>
                </c:pt>
                <c:pt idx="86">
                  <c:v>06.05.2005</c:v>
                </c:pt>
                <c:pt idx="87">
                  <c:v>09.05.2005</c:v>
                </c:pt>
                <c:pt idx="88">
                  <c:v>10.05.2005</c:v>
                </c:pt>
                <c:pt idx="89">
                  <c:v>11.05.2005</c:v>
                </c:pt>
                <c:pt idx="90">
                  <c:v>12.05.2005</c:v>
                </c:pt>
                <c:pt idx="91">
                  <c:v>13.05.2005</c:v>
                </c:pt>
                <c:pt idx="92">
                  <c:v>16.05.2005</c:v>
                </c:pt>
                <c:pt idx="93">
                  <c:v>17.05.2005</c:v>
                </c:pt>
                <c:pt idx="94">
                  <c:v>18.05.2005</c:v>
                </c:pt>
                <c:pt idx="95">
                  <c:v>19.05.2005</c:v>
                </c:pt>
                <c:pt idx="96">
                  <c:v>20.05.2005</c:v>
                </c:pt>
                <c:pt idx="97">
                  <c:v>23.05.2005</c:v>
                </c:pt>
                <c:pt idx="98">
                  <c:v>24.05.2005</c:v>
                </c:pt>
                <c:pt idx="99">
                  <c:v>25.05.2005</c:v>
                </c:pt>
                <c:pt idx="100">
                  <c:v>26.05.2005</c:v>
                </c:pt>
                <c:pt idx="101">
                  <c:v>27.05.2005</c:v>
                </c:pt>
                <c:pt idx="102">
                  <c:v>31.05.2005</c:v>
                </c:pt>
                <c:pt idx="103">
                  <c:v>01.06.2005</c:v>
                </c:pt>
                <c:pt idx="104">
                  <c:v>02.06.2005</c:v>
                </c:pt>
                <c:pt idx="105">
                  <c:v>03.06.2005</c:v>
                </c:pt>
                <c:pt idx="106">
                  <c:v>06.06.2005</c:v>
                </c:pt>
                <c:pt idx="107">
                  <c:v>07.06.2005</c:v>
                </c:pt>
                <c:pt idx="108">
                  <c:v>08.06.2005</c:v>
                </c:pt>
                <c:pt idx="109">
                  <c:v>09.06.2005</c:v>
                </c:pt>
                <c:pt idx="110">
                  <c:v>10.06.2005</c:v>
                </c:pt>
                <c:pt idx="111">
                  <c:v>13.06.2005</c:v>
                </c:pt>
                <c:pt idx="112">
                  <c:v>14.06.2005</c:v>
                </c:pt>
                <c:pt idx="113">
                  <c:v>15.06.2005</c:v>
                </c:pt>
                <c:pt idx="114">
                  <c:v>16.06.2005</c:v>
                </c:pt>
                <c:pt idx="115">
                  <c:v>17.06.2005</c:v>
                </c:pt>
                <c:pt idx="116">
                  <c:v>20.06.2005</c:v>
                </c:pt>
                <c:pt idx="117">
                  <c:v>21.06.2005</c:v>
                </c:pt>
                <c:pt idx="118">
                  <c:v>22.06.2005</c:v>
                </c:pt>
                <c:pt idx="119">
                  <c:v>23.06.2005</c:v>
                </c:pt>
                <c:pt idx="120">
                  <c:v>24.06.2005</c:v>
                </c:pt>
                <c:pt idx="121">
                  <c:v>27.06.2005</c:v>
                </c:pt>
                <c:pt idx="122">
                  <c:v>28.06.2005</c:v>
                </c:pt>
                <c:pt idx="123">
                  <c:v>29.06.2005</c:v>
                </c:pt>
                <c:pt idx="124">
                  <c:v>30.06.2005</c:v>
                </c:pt>
                <c:pt idx="125">
                  <c:v>01.07.2005</c:v>
                </c:pt>
                <c:pt idx="126">
                  <c:v>05.07.2005</c:v>
                </c:pt>
                <c:pt idx="127">
                  <c:v>06.07.2005</c:v>
                </c:pt>
                <c:pt idx="128">
                  <c:v>07.07.2005</c:v>
                </c:pt>
                <c:pt idx="129">
                  <c:v>08.07.2005</c:v>
                </c:pt>
                <c:pt idx="130">
                  <c:v>11.07.2005</c:v>
                </c:pt>
                <c:pt idx="131">
                  <c:v>12.07.2005</c:v>
                </c:pt>
                <c:pt idx="132">
                  <c:v>13.07.2005</c:v>
                </c:pt>
                <c:pt idx="133">
                  <c:v>14.07.2005</c:v>
                </c:pt>
                <c:pt idx="134">
                  <c:v>15.07.2005</c:v>
                </c:pt>
                <c:pt idx="135">
                  <c:v>18.07.2005</c:v>
                </c:pt>
                <c:pt idx="136">
                  <c:v>19.07.2005</c:v>
                </c:pt>
                <c:pt idx="137">
                  <c:v>20.07.2005</c:v>
                </c:pt>
                <c:pt idx="138">
                  <c:v>21.07.2005</c:v>
                </c:pt>
                <c:pt idx="139">
                  <c:v>22.07.2005</c:v>
                </c:pt>
                <c:pt idx="140">
                  <c:v>25.07.2005</c:v>
                </c:pt>
                <c:pt idx="141">
                  <c:v>26.07.2005</c:v>
                </c:pt>
                <c:pt idx="142">
                  <c:v>27.07.2005</c:v>
                </c:pt>
                <c:pt idx="143">
                  <c:v>28.07.2005</c:v>
                </c:pt>
                <c:pt idx="144">
                  <c:v>29.07.2005</c:v>
                </c:pt>
                <c:pt idx="145">
                  <c:v>01.08.2005</c:v>
                </c:pt>
                <c:pt idx="146">
                  <c:v>02.08.2005</c:v>
                </c:pt>
                <c:pt idx="147">
                  <c:v>03.08.2005</c:v>
                </c:pt>
                <c:pt idx="148">
                  <c:v>04.08.2005</c:v>
                </c:pt>
                <c:pt idx="149">
                  <c:v>05.08.2005</c:v>
                </c:pt>
                <c:pt idx="150">
                  <c:v>08.08.2005</c:v>
                </c:pt>
                <c:pt idx="151">
                  <c:v>09.08.2005</c:v>
                </c:pt>
                <c:pt idx="152">
                  <c:v>10.08.2005</c:v>
                </c:pt>
                <c:pt idx="153">
                  <c:v>11.08.2005</c:v>
                </c:pt>
                <c:pt idx="154">
                  <c:v>12.08.2005</c:v>
                </c:pt>
                <c:pt idx="155">
                  <c:v>15.08.2005</c:v>
                </c:pt>
                <c:pt idx="156">
                  <c:v>16.08.2005</c:v>
                </c:pt>
                <c:pt idx="157">
                  <c:v>17.08.2005</c:v>
                </c:pt>
                <c:pt idx="158">
                  <c:v>18.08.2005</c:v>
                </c:pt>
                <c:pt idx="159">
                  <c:v>19.08.2005</c:v>
                </c:pt>
                <c:pt idx="160">
                  <c:v>22.08.2005</c:v>
                </c:pt>
                <c:pt idx="161">
                  <c:v>23.08.2005</c:v>
                </c:pt>
                <c:pt idx="162">
                  <c:v>24.08.2005</c:v>
                </c:pt>
                <c:pt idx="163">
                  <c:v>25.08.2005</c:v>
                </c:pt>
                <c:pt idx="164">
                  <c:v>26.08.2005</c:v>
                </c:pt>
                <c:pt idx="165">
                  <c:v>29.08.2005</c:v>
                </c:pt>
                <c:pt idx="166">
                  <c:v>30.08.2005</c:v>
                </c:pt>
                <c:pt idx="167">
                  <c:v>31.08.2005</c:v>
                </c:pt>
                <c:pt idx="168">
                  <c:v>01.09.2005</c:v>
                </c:pt>
                <c:pt idx="169">
                  <c:v>02.09.2005</c:v>
                </c:pt>
                <c:pt idx="170">
                  <c:v>06.09.2005</c:v>
                </c:pt>
                <c:pt idx="171">
                  <c:v>07.09.2005</c:v>
                </c:pt>
                <c:pt idx="172">
                  <c:v>08.09.2005</c:v>
                </c:pt>
                <c:pt idx="173">
                  <c:v>09.09.2005</c:v>
                </c:pt>
                <c:pt idx="174">
                  <c:v>12.09.2005</c:v>
                </c:pt>
                <c:pt idx="175">
                  <c:v>13.09.2005</c:v>
                </c:pt>
                <c:pt idx="176">
                  <c:v>14.09.2005</c:v>
                </c:pt>
                <c:pt idx="177">
                  <c:v>15.09.2005</c:v>
                </c:pt>
                <c:pt idx="178">
                  <c:v>16.09.2005</c:v>
                </c:pt>
                <c:pt idx="179">
                  <c:v>19.09.2005</c:v>
                </c:pt>
                <c:pt idx="180">
                  <c:v>20.09.2005</c:v>
                </c:pt>
                <c:pt idx="181">
                  <c:v>21.09.2005</c:v>
                </c:pt>
                <c:pt idx="182">
                  <c:v>22.09.2005</c:v>
                </c:pt>
                <c:pt idx="183">
                  <c:v>23.09.2005</c:v>
                </c:pt>
                <c:pt idx="184">
                  <c:v>26.09.2005</c:v>
                </c:pt>
                <c:pt idx="185">
                  <c:v>27.09.2005</c:v>
                </c:pt>
                <c:pt idx="186">
                  <c:v>28.09.2005</c:v>
                </c:pt>
                <c:pt idx="187">
                  <c:v>29.09.2005</c:v>
                </c:pt>
                <c:pt idx="188">
                  <c:v>30.09.2005</c:v>
                </c:pt>
                <c:pt idx="189">
                  <c:v>03.10.2005</c:v>
                </c:pt>
                <c:pt idx="190">
                  <c:v>04.10.2005</c:v>
                </c:pt>
                <c:pt idx="191">
                  <c:v>05.10.2005</c:v>
                </c:pt>
                <c:pt idx="192">
                  <c:v>06.10.2005</c:v>
                </c:pt>
                <c:pt idx="193">
                  <c:v>07.10.2005</c:v>
                </c:pt>
                <c:pt idx="194">
                  <c:v>11.10.2005</c:v>
                </c:pt>
                <c:pt idx="195">
                  <c:v>12.10.2005</c:v>
                </c:pt>
                <c:pt idx="196">
                  <c:v>13.10.2005</c:v>
                </c:pt>
                <c:pt idx="197">
                  <c:v>14.10.2005</c:v>
                </c:pt>
                <c:pt idx="198">
                  <c:v>17.10.2005</c:v>
                </c:pt>
                <c:pt idx="199">
                  <c:v>18.10.2005</c:v>
                </c:pt>
                <c:pt idx="200">
                  <c:v>19.10.2005</c:v>
                </c:pt>
                <c:pt idx="201">
                  <c:v>20.10.2005</c:v>
                </c:pt>
                <c:pt idx="202">
                  <c:v>21.10.2005</c:v>
                </c:pt>
                <c:pt idx="203">
                  <c:v>24.10.2005</c:v>
                </c:pt>
                <c:pt idx="204">
                  <c:v>25.10.2005</c:v>
                </c:pt>
                <c:pt idx="205">
                  <c:v>26.10.2005</c:v>
                </c:pt>
                <c:pt idx="206">
                  <c:v>27.10.2005</c:v>
                </c:pt>
                <c:pt idx="207">
                  <c:v>28.10.2005</c:v>
                </c:pt>
                <c:pt idx="208">
                  <c:v>31.10.2005</c:v>
                </c:pt>
                <c:pt idx="209">
                  <c:v>01.11.2005</c:v>
                </c:pt>
                <c:pt idx="210">
                  <c:v>02.11.2005</c:v>
                </c:pt>
                <c:pt idx="211">
                  <c:v>03.11.2005</c:v>
                </c:pt>
                <c:pt idx="212">
                  <c:v>04.11.2005</c:v>
                </c:pt>
                <c:pt idx="213">
                  <c:v>07.11.2005</c:v>
                </c:pt>
                <c:pt idx="214">
                  <c:v>08.11.2005</c:v>
                </c:pt>
                <c:pt idx="215">
                  <c:v>09.11.2005</c:v>
                </c:pt>
                <c:pt idx="216">
                  <c:v>10.11.2005</c:v>
                </c:pt>
                <c:pt idx="217">
                  <c:v>14.11.2005</c:v>
                </c:pt>
                <c:pt idx="218">
                  <c:v>15.11.2005</c:v>
                </c:pt>
                <c:pt idx="219">
                  <c:v>16.11.2005</c:v>
                </c:pt>
                <c:pt idx="220">
                  <c:v>17.11.2005</c:v>
                </c:pt>
                <c:pt idx="221">
                  <c:v>18.11.2005</c:v>
                </c:pt>
                <c:pt idx="222">
                  <c:v>21.11.2005</c:v>
                </c:pt>
                <c:pt idx="223">
                  <c:v>22.11.2005</c:v>
                </c:pt>
                <c:pt idx="224">
                  <c:v>23.11.2005</c:v>
                </c:pt>
                <c:pt idx="225">
                  <c:v>25.11.2005</c:v>
                </c:pt>
                <c:pt idx="226">
                  <c:v>28.11.2005</c:v>
                </c:pt>
                <c:pt idx="227">
                  <c:v>29.11.2005</c:v>
                </c:pt>
                <c:pt idx="228">
                  <c:v>30.11.2005</c:v>
                </c:pt>
                <c:pt idx="229">
                  <c:v>01.12.2005</c:v>
                </c:pt>
                <c:pt idx="230">
                  <c:v>02.12.2005</c:v>
                </c:pt>
                <c:pt idx="231">
                  <c:v>05.12.2005</c:v>
                </c:pt>
                <c:pt idx="232">
                  <c:v>06.12.2005</c:v>
                </c:pt>
                <c:pt idx="233">
                  <c:v>07.12.2005</c:v>
                </c:pt>
                <c:pt idx="234">
                  <c:v>08.12.2005</c:v>
                </c:pt>
                <c:pt idx="235">
                  <c:v>09.12.2005</c:v>
                </c:pt>
                <c:pt idx="236">
                  <c:v>12.12.2005</c:v>
                </c:pt>
                <c:pt idx="237">
                  <c:v>13.12.2005</c:v>
                </c:pt>
                <c:pt idx="238">
                  <c:v>14.12.2005</c:v>
                </c:pt>
                <c:pt idx="239">
                  <c:v>15.12.2005</c:v>
                </c:pt>
                <c:pt idx="240">
                  <c:v>16.12.2005</c:v>
                </c:pt>
                <c:pt idx="241">
                  <c:v>19.12.2005</c:v>
                </c:pt>
                <c:pt idx="242">
                  <c:v>20.12.2005</c:v>
                </c:pt>
                <c:pt idx="243">
                  <c:v>21.12.2005</c:v>
                </c:pt>
                <c:pt idx="244">
                  <c:v>22.12.2005</c:v>
                </c:pt>
                <c:pt idx="245">
                  <c:v>23.12.2005</c:v>
                </c:pt>
                <c:pt idx="246">
                  <c:v>27.12.2005</c:v>
                </c:pt>
                <c:pt idx="247">
                  <c:v>28.12.2005</c:v>
                </c:pt>
                <c:pt idx="248">
                  <c:v>29.12.2005</c:v>
                </c:pt>
                <c:pt idx="249">
                  <c:v>30.12.2005</c:v>
                </c:pt>
                <c:pt idx="250">
                  <c:v>03.01.2006</c:v>
                </c:pt>
                <c:pt idx="251">
                  <c:v>04.01.2006</c:v>
                </c:pt>
                <c:pt idx="252">
                  <c:v>05.01.2006</c:v>
                </c:pt>
                <c:pt idx="253">
                  <c:v>06.01.2006</c:v>
                </c:pt>
                <c:pt idx="254">
                  <c:v>09.01.2006</c:v>
                </c:pt>
                <c:pt idx="255">
                  <c:v>10.01.2006</c:v>
                </c:pt>
                <c:pt idx="256">
                  <c:v>11.01.2006</c:v>
                </c:pt>
                <c:pt idx="257">
                  <c:v>12.01.2006</c:v>
                </c:pt>
                <c:pt idx="258">
                  <c:v>13.01.2006</c:v>
                </c:pt>
                <c:pt idx="259">
                  <c:v>17.01.2006</c:v>
                </c:pt>
                <c:pt idx="260">
                  <c:v>18.01.2006</c:v>
                </c:pt>
                <c:pt idx="261">
                  <c:v>19.01.2006</c:v>
                </c:pt>
                <c:pt idx="262">
                  <c:v>20.01.2006</c:v>
                </c:pt>
                <c:pt idx="263">
                  <c:v>23.01.2006</c:v>
                </c:pt>
                <c:pt idx="264">
                  <c:v>24.01.2006</c:v>
                </c:pt>
                <c:pt idx="265">
                  <c:v>25.01.2006</c:v>
                </c:pt>
                <c:pt idx="266">
                  <c:v>26.01.2006</c:v>
                </c:pt>
                <c:pt idx="267">
                  <c:v>27.01.2006</c:v>
                </c:pt>
                <c:pt idx="268">
                  <c:v>30.01.2006</c:v>
                </c:pt>
                <c:pt idx="269">
                  <c:v>31.01.2006</c:v>
                </c:pt>
                <c:pt idx="270">
                  <c:v>01.02.2006</c:v>
                </c:pt>
                <c:pt idx="271">
                  <c:v>02.02.2006</c:v>
                </c:pt>
                <c:pt idx="272">
                  <c:v>03.02.2006</c:v>
                </c:pt>
                <c:pt idx="273">
                  <c:v>06.02.2006</c:v>
                </c:pt>
                <c:pt idx="274">
                  <c:v>07.02.2006</c:v>
                </c:pt>
                <c:pt idx="275">
                  <c:v>08.02.2006</c:v>
                </c:pt>
                <c:pt idx="276">
                  <c:v>09.02.2006</c:v>
                </c:pt>
                <c:pt idx="277">
                  <c:v>10.02.2006</c:v>
                </c:pt>
                <c:pt idx="278">
                  <c:v>13.02.2006</c:v>
                </c:pt>
                <c:pt idx="279">
                  <c:v>14.02.2006</c:v>
                </c:pt>
                <c:pt idx="280">
                  <c:v>15.02.2006</c:v>
                </c:pt>
                <c:pt idx="281">
                  <c:v>16.02.2006</c:v>
                </c:pt>
                <c:pt idx="282">
                  <c:v>17.02.2006</c:v>
                </c:pt>
                <c:pt idx="283">
                  <c:v>21.02.2006</c:v>
                </c:pt>
                <c:pt idx="284">
                  <c:v>22.02.2006</c:v>
                </c:pt>
                <c:pt idx="285">
                  <c:v>23.02.2006</c:v>
                </c:pt>
                <c:pt idx="286">
                  <c:v>24.02.2006</c:v>
                </c:pt>
                <c:pt idx="287">
                  <c:v>27.02.2006</c:v>
                </c:pt>
                <c:pt idx="288">
                  <c:v>28.02.2006</c:v>
                </c:pt>
                <c:pt idx="289">
                  <c:v>01.03.2006</c:v>
                </c:pt>
                <c:pt idx="290">
                  <c:v>02.03.2006</c:v>
                </c:pt>
                <c:pt idx="291">
                  <c:v>03.03.2006</c:v>
                </c:pt>
                <c:pt idx="292">
                  <c:v>06.03.2006</c:v>
                </c:pt>
                <c:pt idx="293">
                  <c:v>07.03.2006</c:v>
                </c:pt>
                <c:pt idx="294">
                  <c:v>08.03.2006</c:v>
                </c:pt>
                <c:pt idx="295">
                  <c:v>09.03.2006</c:v>
                </c:pt>
                <c:pt idx="296">
                  <c:v>10.03.2006</c:v>
                </c:pt>
                <c:pt idx="297">
                  <c:v>13.03.2006</c:v>
                </c:pt>
                <c:pt idx="298">
                  <c:v>14.03.2006</c:v>
                </c:pt>
                <c:pt idx="299">
                  <c:v>15.03.2006</c:v>
                </c:pt>
                <c:pt idx="300">
                  <c:v>16.03.2006</c:v>
                </c:pt>
                <c:pt idx="301">
                  <c:v>17.03.2006</c:v>
                </c:pt>
                <c:pt idx="302">
                  <c:v>20.03.2006</c:v>
                </c:pt>
                <c:pt idx="303">
                  <c:v>21.03.2006</c:v>
                </c:pt>
                <c:pt idx="304">
                  <c:v>22.03.2006</c:v>
                </c:pt>
                <c:pt idx="305">
                  <c:v>23.03.2006</c:v>
                </c:pt>
                <c:pt idx="306">
                  <c:v>24.03.2006</c:v>
                </c:pt>
                <c:pt idx="307">
                  <c:v>27.03.2006</c:v>
                </c:pt>
                <c:pt idx="308">
                  <c:v>28.03.2006</c:v>
                </c:pt>
                <c:pt idx="309">
                  <c:v>29.03.2006</c:v>
                </c:pt>
                <c:pt idx="310">
                  <c:v>30.03.2006</c:v>
                </c:pt>
                <c:pt idx="311">
                  <c:v>31.03.2006</c:v>
                </c:pt>
                <c:pt idx="312">
                  <c:v>03.04.2006</c:v>
                </c:pt>
                <c:pt idx="313">
                  <c:v>04.04.2006</c:v>
                </c:pt>
                <c:pt idx="314">
                  <c:v>05.04.2006</c:v>
                </c:pt>
                <c:pt idx="315">
                  <c:v>06.04.2006</c:v>
                </c:pt>
                <c:pt idx="316">
                  <c:v>07.04.2006</c:v>
                </c:pt>
                <c:pt idx="317">
                  <c:v>10.04.2006</c:v>
                </c:pt>
                <c:pt idx="318">
                  <c:v>11.04.2006</c:v>
                </c:pt>
                <c:pt idx="319">
                  <c:v>12.04.2006</c:v>
                </c:pt>
                <c:pt idx="320">
                  <c:v>13.04.2006</c:v>
                </c:pt>
                <c:pt idx="321">
                  <c:v>17.04.2006</c:v>
                </c:pt>
                <c:pt idx="322">
                  <c:v>18.04.2006</c:v>
                </c:pt>
                <c:pt idx="323">
                  <c:v>19.04.2006</c:v>
                </c:pt>
                <c:pt idx="324">
                  <c:v>20.04.2006</c:v>
                </c:pt>
                <c:pt idx="325">
                  <c:v>21.04.2006</c:v>
                </c:pt>
                <c:pt idx="326">
                  <c:v>24.04.2006</c:v>
                </c:pt>
                <c:pt idx="327">
                  <c:v>25.04.2006</c:v>
                </c:pt>
                <c:pt idx="328">
                  <c:v>26.04.2006</c:v>
                </c:pt>
                <c:pt idx="329">
                  <c:v>27.04.2006</c:v>
                </c:pt>
                <c:pt idx="330">
                  <c:v>28.04.2006</c:v>
                </c:pt>
                <c:pt idx="331">
                  <c:v>01.05.2006</c:v>
                </c:pt>
                <c:pt idx="332">
                  <c:v>02.05.2006</c:v>
                </c:pt>
                <c:pt idx="333">
                  <c:v>03.05.2006</c:v>
                </c:pt>
                <c:pt idx="334">
                  <c:v>04.05.2006</c:v>
                </c:pt>
                <c:pt idx="335">
                  <c:v>05.05.2006</c:v>
                </c:pt>
                <c:pt idx="336">
                  <c:v>08.05.2006</c:v>
                </c:pt>
                <c:pt idx="337">
                  <c:v>09.05.2006</c:v>
                </c:pt>
                <c:pt idx="338">
                  <c:v>10.05.2006</c:v>
                </c:pt>
                <c:pt idx="339">
                  <c:v>11.05.2006</c:v>
                </c:pt>
                <c:pt idx="340">
                  <c:v>12.05.2006</c:v>
                </c:pt>
                <c:pt idx="341">
                  <c:v>15.05.2006</c:v>
                </c:pt>
                <c:pt idx="342">
                  <c:v>16.05.2006</c:v>
                </c:pt>
                <c:pt idx="343">
                  <c:v>17.05.2006</c:v>
                </c:pt>
                <c:pt idx="344">
                  <c:v>18.05.2006</c:v>
                </c:pt>
                <c:pt idx="345">
                  <c:v>19.05.2006</c:v>
                </c:pt>
                <c:pt idx="346">
                  <c:v>22.05.2006</c:v>
                </c:pt>
                <c:pt idx="347">
                  <c:v>23.05.2006</c:v>
                </c:pt>
                <c:pt idx="348">
                  <c:v>24.05.2006</c:v>
                </c:pt>
                <c:pt idx="349">
                  <c:v>25.05.2006</c:v>
                </c:pt>
                <c:pt idx="350">
                  <c:v>26.05.2006</c:v>
                </c:pt>
                <c:pt idx="351">
                  <c:v>30.05.2006</c:v>
                </c:pt>
                <c:pt idx="352">
                  <c:v>31.05.2006</c:v>
                </c:pt>
                <c:pt idx="353">
                  <c:v>01.06.2006</c:v>
                </c:pt>
                <c:pt idx="354">
                  <c:v>02.06.2006</c:v>
                </c:pt>
                <c:pt idx="355">
                  <c:v>05.06.2006</c:v>
                </c:pt>
                <c:pt idx="356">
                  <c:v>06.06.2006</c:v>
                </c:pt>
                <c:pt idx="357">
                  <c:v>07.06.2006</c:v>
                </c:pt>
                <c:pt idx="358">
                  <c:v>08.06.2006</c:v>
                </c:pt>
                <c:pt idx="359">
                  <c:v>09.06.2006</c:v>
                </c:pt>
                <c:pt idx="360">
                  <c:v>12.06.2006</c:v>
                </c:pt>
                <c:pt idx="361">
                  <c:v>13.06.2006</c:v>
                </c:pt>
                <c:pt idx="362">
                  <c:v>14.06.2006</c:v>
                </c:pt>
                <c:pt idx="363">
                  <c:v>15.06.2006</c:v>
                </c:pt>
                <c:pt idx="364">
                  <c:v>16.06.2006</c:v>
                </c:pt>
                <c:pt idx="365">
                  <c:v>19.06.2006</c:v>
                </c:pt>
                <c:pt idx="366">
                  <c:v>20.06.2006</c:v>
                </c:pt>
                <c:pt idx="367">
                  <c:v>21.06.2006</c:v>
                </c:pt>
                <c:pt idx="368">
                  <c:v>22.06.2006</c:v>
                </c:pt>
                <c:pt idx="369">
                  <c:v>23.06.2006</c:v>
                </c:pt>
                <c:pt idx="370">
                  <c:v>26.06.2006</c:v>
                </c:pt>
                <c:pt idx="371">
                  <c:v>27.06.2006</c:v>
                </c:pt>
                <c:pt idx="372">
                  <c:v>28.06.2006</c:v>
                </c:pt>
                <c:pt idx="373">
                  <c:v>29.06.2006</c:v>
                </c:pt>
                <c:pt idx="374">
                  <c:v>30.06.2006</c:v>
                </c:pt>
                <c:pt idx="375">
                  <c:v>03.07.2006</c:v>
                </c:pt>
                <c:pt idx="376">
                  <c:v>05.07.2006</c:v>
                </c:pt>
                <c:pt idx="377">
                  <c:v>06.07.2006</c:v>
                </c:pt>
                <c:pt idx="378">
                  <c:v>07.07.2006</c:v>
                </c:pt>
                <c:pt idx="379">
                  <c:v>10.07.2006</c:v>
                </c:pt>
                <c:pt idx="380">
                  <c:v>11.07.2006</c:v>
                </c:pt>
                <c:pt idx="381">
                  <c:v>12.07.2006</c:v>
                </c:pt>
                <c:pt idx="382">
                  <c:v>13.07.2006</c:v>
                </c:pt>
                <c:pt idx="383">
                  <c:v>14.07.2006</c:v>
                </c:pt>
                <c:pt idx="384">
                  <c:v>17.07.2006</c:v>
                </c:pt>
                <c:pt idx="385">
                  <c:v>18.07.2006</c:v>
                </c:pt>
                <c:pt idx="386">
                  <c:v>19.07.2006</c:v>
                </c:pt>
                <c:pt idx="387">
                  <c:v>20.07.2006</c:v>
                </c:pt>
                <c:pt idx="388">
                  <c:v>21.07.2006</c:v>
                </c:pt>
                <c:pt idx="389">
                  <c:v>24.07.2006</c:v>
                </c:pt>
                <c:pt idx="390">
                  <c:v>25.07.2006</c:v>
                </c:pt>
                <c:pt idx="391">
                  <c:v>26.07.2006</c:v>
                </c:pt>
                <c:pt idx="392">
                  <c:v>27.07.2006</c:v>
                </c:pt>
                <c:pt idx="393">
                  <c:v>28.07.2006</c:v>
                </c:pt>
                <c:pt idx="394">
                  <c:v>31.07.2006</c:v>
                </c:pt>
                <c:pt idx="395">
                  <c:v>01.08.2006</c:v>
                </c:pt>
                <c:pt idx="396">
                  <c:v>02.08.2006</c:v>
                </c:pt>
                <c:pt idx="397">
                  <c:v>03.08.2006</c:v>
                </c:pt>
                <c:pt idx="398">
                  <c:v>04.08.2006</c:v>
                </c:pt>
                <c:pt idx="399">
                  <c:v>07.08.2006</c:v>
                </c:pt>
                <c:pt idx="400">
                  <c:v>08.08.2006</c:v>
                </c:pt>
                <c:pt idx="401">
                  <c:v>09.08.2006</c:v>
                </c:pt>
                <c:pt idx="402">
                  <c:v>10.08.2006</c:v>
                </c:pt>
                <c:pt idx="403">
                  <c:v>11.08.2006</c:v>
                </c:pt>
                <c:pt idx="404">
                  <c:v>14.08.2006</c:v>
                </c:pt>
                <c:pt idx="405">
                  <c:v>15.08.2006</c:v>
                </c:pt>
                <c:pt idx="406">
                  <c:v>16.08.2006</c:v>
                </c:pt>
                <c:pt idx="407">
                  <c:v>17.08.2006</c:v>
                </c:pt>
                <c:pt idx="408">
                  <c:v>18.08.2006</c:v>
                </c:pt>
                <c:pt idx="409">
                  <c:v>21.08.2006</c:v>
                </c:pt>
                <c:pt idx="410">
                  <c:v>22.08.2006</c:v>
                </c:pt>
                <c:pt idx="411">
                  <c:v>23.08.2006</c:v>
                </c:pt>
                <c:pt idx="412">
                  <c:v>24.08.2006</c:v>
                </c:pt>
                <c:pt idx="413">
                  <c:v>25.08.2006</c:v>
                </c:pt>
                <c:pt idx="414">
                  <c:v>28.08.2006</c:v>
                </c:pt>
                <c:pt idx="415">
                  <c:v>29.08.2006</c:v>
                </c:pt>
                <c:pt idx="416">
                  <c:v>30.08.2006</c:v>
                </c:pt>
                <c:pt idx="417">
                  <c:v>31.08.2006</c:v>
                </c:pt>
                <c:pt idx="418">
                  <c:v>01.09.2006</c:v>
                </c:pt>
                <c:pt idx="419">
                  <c:v>05.09.2006</c:v>
                </c:pt>
                <c:pt idx="420">
                  <c:v>06.09.2006</c:v>
                </c:pt>
                <c:pt idx="421">
                  <c:v>07.09.2006</c:v>
                </c:pt>
                <c:pt idx="422">
                  <c:v>08.09.2006</c:v>
                </c:pt>
                <c:pt idx="423">
                  <c:v>11.09.2006</c:v>
                </c:pt>
                <c:pt idx="424">
                  <c:v>12.09.2006</c:v>
                </c:pt>
                <c:pt idx="425">
                  <c:v>13.09.2006</c:v>
                </c:pt>
                <c:pt idx="426">
                  <c:v>14.09.2006</c:v>
                </c:pt>
                <c:pt idx="427">
                  <c:v>15.09.2006</c:v>
                </c:pt>
                <c:pt idx="428">
                  <c:v>18.09.2006</c:v>
                </c:pt>
                <c:pt idx="429">
                  <c:v>19.09.2006</c:v>
                </c:pt>
                <c:pt idx="430">
                  <c:v>20.09.2006</c:v>
                </c:pt>
                <c:pt idx="431">
                  <c:v>21.09.2006</c:v>
                </c:pt>
                <c:pt idx="432">
                  <c:v>22.09.2006</c:v>
                </c:pt>
                <c:pt idx="433">
                  <c:v>25.09.2006</c:v>
                </c:pt>
                <c:pt idx="434">
                  <c:v>26.09.2006</c:v>
                </c:pt>
                <c:pt idx="435">
                  <c:v>27.09.2006</c:v>
                </c:pt>
                <c:pt idx="436">
                  <c:v>28.09.2006</c:v>
                </c:pt>
                <c:pt idx="437">
                  <c:v>29.09.2006</c:v>
                </c:pt>
                <c:pt idx="438">
                  <c:v>02.10.2006</c:v>
                </c:pt>
                <c:pt idx="439">
                  <c:v>03.10.2006</c:v>
                </c:pt>
                <c:pt idx="440">
                  <c:v>04.10.2006</c:v>
                </c:pt>
                <c:pt idx="441">
                  <c:v>05.10.2006</c:v>
                </c:pt>
                <c:pt idx="442">
                  <c:v>06.10.2006</c:v>
                </c:pt>
                <c:pt idx="443">
                  <c:v>10.10.2006</c:v>
                </c:pt>
                <c:pt idx="444">
                  <c:v>11.10.2006</c:v>
                </c:pt>
                <c:pt idx="445">
                  <c:v>12.10.2006</c:v>
                </c:pt>
                <c:pt idx="446">
                  <c:v>13.10.2006</c:v>
                </c:pt>
                <c:pt idx="447">
                  <c:v>16.10.2006</c:v>
                </c:pt>
                <c:pt idx="448">
                  <c:v>17.10.2006</c:v>
                </c:pt>
                <c:pt idx="449">
                  <c:v>18.10.2006</c:v>
                </c:pt>
                <c:pt idx="450">
                  <c:v>19.10.2006</c:v>
                </c:pt>
                <c:pt idx="451">
                  <c:v>20.10.2006</c:v>
                </c:pt>
                <c:pt idx="452">
                  <c:v>23.10.2006</c:v>
                </c:pt>
                <c:pt idx="453">
                  <c:v>24.10.2006</c:v>
                </c:pt>
                <c:pt idx="454">
                  <c:v>25.10.2006</c:v>
                </c:pt>
                <c:pt idx="455">
                  <c:v>26.10.2006</c:v>
                </c:pt>
                <c:pt idx="456">
                  <c:v>27.10.2006</c:v>
                </c:pt>
                <c:pt idx="457">
                  <c:v>30.10.2006</c:v>
                </c:pt>
                <c:pt idx="458">
                  <c:v>31.10.2006</c:v>
                </c:pt>
                <c:pt idx="459">
                  <c:v>01.11.2006</c:v>
                </c:pt>
                <c:pt idx="460">
                  <c:v>02.11.2006</c:v>
                </c:pt>
                <c:pt idx="461">
                  <c:v>03.11.2006</c:v>
                </c:pt>
                <c:pt idx="462">
                  <c:v>06.11.2006</c:v>
                </c:pt>
                <c:pt idx="463">
                  <c:v>07.11.2006</c:v>
                </c:pt>
                <c:pt idx="464">
                  <c:v>08.11.2006</c:v>
                </c:pt>
                <c:pt idx="465">
                  <c:v>09.11.2006</c:v>
                </c:pt>
                <c:pt idx="466">
                  <c:v>10.11.2006</c:v>
                </c:pt>
                <c:pt idx="467">
                  <c:v>13.11.2006</c:v>
                </c:pt>
                <c:pt idx="468">
                  <c:v>14.11.2006</c:v>
                </c:pt>
                <c:pt idx="469">
                  <c:v>15.11.2006</c:v>
                </c:pt>
                <c:pt idx="470">
                  <c:v>16.11.2006</c:v>
                </c:pt>
                <c:pt idx="471">
                  <c:v>17.11.2006</c:v>
                </c:pt>
                <c:pt idx="472">
                  <c:v>20.11.2006</c:v>
                </c:pt>
                <c:pt idx="473">
                  <c:v>21.11.2006</c:v>
                </c:pt>
                <c:pt idx="474">
                  <c:v>22.11.2006</c:v>
                </c:pt>
                <c:pt idx="475">
                  <c:v>24.11.2006</c:v>
                </c:pt>
                <c:pt idx="476">
                  <c:v>27.11.2006</c:v>
                </c:pt>
                <c:pt idx="477">
                  <c:v>28.11.2006</c:v>
                </c:pt>
                <c:pt idx="478">
                  <c:v>29.11.2006</c:v>
                </c:pt>
                <c:pt idx="479">
                  <c:v>30.11.2006</c:v>
                </c:pt>
                <c:pt idx="480">
                  <c:v>01.12.2006</c:v>
                </c:pt>
                <c:pt idx="481">
                  <c:v>04.12.2006</c:v>
                </c:pt>
                <c:pt idx="482">
                  <c:v>05.12.2006</c:v>
                </c:pt>
                <c:pt idx="483">
                  <c:v>06.12.2006</c:v>
                </c:pt>
                <c:pt idx="484">
                  <c:v>07.12.2006</c:v>
                </c:pt>
                <c:pt idx="485">
                  <c:v>08.12.2006</c:v>
                </c:pt>
                <c:pt idx="486">
                  <c:v>11.12.2006</c:v>
                </c:pt>
                <c:pt idx="487">
                  <c:v>12.12.2006</c:v>
                </c:pt>
                <c:pt idx="488">
                  <c:v>13.12.2006</c:v>
                </c:pt>
                <c:pt idx="489">
                  <c:v>14.12.2006</c:v>
                </c:pt>
                <c:pt idx="490">
                  <c:v>15.12.2006</c:v>
                </c:pt>
                <c:pt idx="491">
                  <c:v>18.12.2006</c:v>
                </c:pt>
                <c:pt idx="492">
                  <c:v>19.12.2006</c:v>
                </c:pt>
                <c:pt idx="493">
                  <c:v>20.12.2006</c:v>
                </c:pt>
                <c:pt idx="494">
                  <c:v>21.12.2006</c:v>
                </c:pt>
                <c:pt idx="495">
                  <c:v>22.12.2006</c:v>
                </c:pt>
                <c:pt idx="496">
                  <c:v>26.12.2006</c:v>
                </c:pt>
                <c:pt idx="497">
                  <c:v>27.12.2006</c:v>
                </c:pt>
                <c:pt idx="498">
                  <c:v>28.12.2006</c:v>
                </c:pt>
                <c:pt idx="499">
                  <c:v>29.12.2006</c:v>
                </c:pt>
                <c:pt idx="500">
                  <c:v>03.01.2007</c:v>
                </c:pt>
                <c:pt idx="501">
                  <c:v>02.01.2007</c:v>
                </c:pt>
                <c:pt idx="502">
                  <c:v>04.01.2007</c:v>
                </c:pt>
                <c:pt idx="503">
                  <c:v>05.01.2007</c:v>
                </c:pt>
                <c:pt idx="504">
                  <c:v>08.01.2007</c:v>
                </c:pt>
                <c:pt idx="505">
                  <c:v>09.01.2007</c:v>
                </c:pt>
                <c:pt idx="506">
                  <c:v>10.01.2007</c:v>
                </c:pt>
                <c:pt idx="507">
                  <c:v>11.01.2007</c:v>
                </c:pt>
                <c:pt idx="508">
                  <c:v>12.01.2007</c:v>
                </c:pt>
                <c:pt idx="509">
                  <c:v>16.01.2007</c:v>
                </c:pt>
                <c:pt idx="510">
                  <c:v>17.01.2007</c:v>
                </c:pt>
                <c:pt idx="511">
                  <c:v>18.01.2007</c:v>
                </c:pt>
                <c:pt idx="512">
                  <c:v>19.01.2007</c:v>
                </c:pt>
                <c:pt idx="513">
                  <c:v>22.01.2007</c:v>
                </c:pt>
                <c:pt idx="514">
                  <c:v>23.01.2007</c:v>
                </c:pt>
                <c:pt idx="515">
                  <c:v>24.01.2007</c:v>
                </c:pt>
                <c:pt idx="516">
                  <c:v>25.01.2007</c:v>
                </c:pt>
                <c:pt idx="517">
                  <c:v>26.01.2007</c:v>
                </c:pt>
                <c:pt idx="518">
                  <c:v>29.01.2007</c:v>
                </c:pt>
                <c:pt idx="519">
                  <c:v>30.01.2007</c:v>
                </c:pt>
                <c:pt idx="520">
                  <c:v>31.01.2007</c:v>
                </c:pt>
                <c:pt idx="521">
                  <c:v>01.02.2007</c:v>
                </c:pt>
                <c:pt idx="522">
                  <c:v>02.02.2007</c:v>
                </c:pt>
                <c:pt idx="523">
                  <c:v>05.02.2007</c:v>
                </c:pt>
                <c:pt idx="524">
                  <c:v>06.02.2007</c:v>
                </c:pt>
                <c:pt idx="525">
                  <c:v>07.02.2007</c:v>
                </c:pt>
                <c:pt idx="526">
                  <c:v>08.02.2007</c:v>
                </c:pt>
                <c:pt idx="527">
                  <c:v>09.02.2007</c:v>
                </c:pt>
                <c:pt idx="528">
                  <c:v>12.02.2007</c:v>
                </c:pt>
                <c:pt idx="529">
                  <c:v>13.02.2007</c:v>
                </c:pt>
                <c:pt idx="530">
                  <c:v>14.02.2007</c:v>
                </c:pt>
                <c:pt idx="531">
                  <c:v>15.02.2007</c:v>
                </c:pt>
                <c:pt idx="532">
                  <c:v>16.02.2007</c:v>
                </c:pt>
                <c:pt idx="533">
                  <c:v>20.02.2007</c:v>
                </c:pt>
                <c:pt idx="534">
                  <c:v>21.02.2007</c:v>
                </c:pt>
                <c:pt idx="535">
                  <c:v>22.02.2007</c:v>
                </c:pt>
                <c:pt idx="536">
                  <c:v>23.02.2007</c:v>
                </c:pt>
                <c:pt idx="537">
                  <c:v>26.02.2007</c:v>
                </c:pt>
                <c:pt idx="538">
                  <c:v>27.02.2007</c:v>
                </c:pt>
                <c:pt idx="539">
                  <c:v>28.02.2007</c:v>
                </c:pt>
                <c:pt idx="540">
                  <c:v>01.03.2007</c:v>
                </c:pt>
                <c:pt idx="541">
                  <c:v>02.03.2007</c:v>
                </c:pt>
                <c:pt idx="542">
                  <c:v>05.03.2007</c:v>
                </c:pt>
                <c:pt idx="543">
                  <c:v>06.03.2007</c:v>
                </c:pt>
                <c:pt idx="544">
                  <c:v>07.03.2007</c:v>
                </c:pt>
                <c:pt idx="545">
                  <c:v>08.03.2007</c:v>
                </c:pt>
                <c:pt idx="546">
                  <c:v>09.03.2007</c:v>
                </c:pt>
                <c:pt idx="547">
                  <c:v>12.03.2007</c:v>
                </c:pt>
                <c:pt idx="548">
                  <c:v>13.03.2007</c:v>
                </c:pt>
                <c:pt idx="549">
                  <c:v>14.03.2007</c:v>
                </c:pt>
                <c:pt idx="550">
                  <c:v>15.03.2007</c:v>
                </c:pt>
                <c:pt idx="551">
                  <c:v>16.03.2007</c:v>
                </c:pt>
                <c:pt idx="552">
                  <c:v>19.03.2007</c:v>
                </c:pt>
                <c:pt idx="553">
                  <c:v>20.03.2007</c:v>
                </c:pt>
                <c:pt idx="554">
                  <c:v>21.03.2007</c:v>
                </c:pt>
                <c:pt idx="555">
                  <c:v>22.03.2007</c:v>
                </c:pt>
                <c:pt idx="556">
                  <c:v>23.03.2007</c:v>
                </c:pt>
                <c:pt idx="557">
                  <c:v>26.03.2007</c:v>
                </c:pt>
                <c:pt idx="558">
                  <c:v>27.03.2007</c:v>
                </c:pt>
                <c:pt idx="559">
                  <c:v>28.03.2007</c:v>
                </c:pt>
                <c:pt idx="560">
                  <c:v>29.03.2007</c:v>
                </c:pt>
                <c:pt idx="561">
                  <c:v>30.03.2007</c:v>
                </c:pt>
                <c:pt idx="562">
                  <c:v>02.04.2007</c:v>
                </c:pt>
                <c:pt idx="563">
                  <c:v>03.04.2007</c:v>
                </c:pt>
                <c:pt idx="564">
                  <c:v>04.04.2007</c:v>
                </c:pt>
                <c:pt idx="565">
                  <c:v>05.04.2007</c:v>
                </c:pt>
                <c:pt idx="566">
                  <c:v>09.04.2007</c:v>
                </c:pt>
                <c:pt idx="567">
                  <c:v>10.04.2007</c:v>
                </c:pt>
                <c:pt idx="568">
                  <c:v>11.04.2007</c:v>
                </c:pt>
                <c:pt idx="569">
                  <c:v>12.04.2007</c:v>
                </c:pt>
                <c:pt idx="570">
                  <c:v>13.04.2007</c:v>
                </c:pt>
                <c:pt idx="571">
                  <c:v>16.04.2007</c:v>
                </c:pt>
                <c:pt idx="572">
                  <c:v>17.04.2007</c:v>
                </c:pt>
                <c:pt idx="573">
                  <c:v>18.04.2007</c:v>
                </c:pt>
                <c:pt idx="574">
                  <c:v>19.04.2007</c:v>
                </c:pt>
                <c:pt idx="575">
                  <c:v>20.04.2007</c:v>
                </c:pt>
                <c:pt idx="576">
                  <c:v>23.04.2007</c:v>
                </c:pt>
                <c:pt idx="577">
                  <c:v>24.04.2007</c:v>
                </c:pt>
                <c:pt idx="578">
                  <c:v>25.04.2007</c:v>
                </c:pt>
                <c:pt idx="579">
                  <c:v>26.04.2007</c:v>
                </c:pt>
                <c:pt idx="580">
                  <c:v>27.04.2007</c:v>
                </c:pt>
                <c:pt idx="581">
                  <c:v>30.04.2007</c:v>
                </c:pt>
                <c:pt idx="582">
                  <c:v>01.05.2007</c:v>
                </c:pt>
                <c:pt idx="583">
                  <c:v>02.05.2007</c:v>
                </c:pt>
                <c:pt idx="584">
                  <c:v>03.05.2007</c:v>
                </c:pt>
                <c:pt idx="585">
                  <c:v>04.05.2007</c:v>
                </c:pt>
                <c:pt idx="586">
                  <c:v>07.05.2007</c:v>
                </c:pt>
                <c:pt idx="587">
                  <c:v>08.05.2007</c:v>
                </c:pt>
                <c:pt idx="588">
                  <c:v>09.05.2007</c:v>
                </c:pt>
                <c:pt idx="589">
                  <c:v>10.05.2007</c:v>
                </c:pt>
                <c:pt idx="590">
                  <c:v>11.05.2007</c:v>
                </c:pt>
                <c:pt idx="591">
                  <c:v>14.05.2007</c:v>
                </c:pt>
                <c:pt idx="592">
                  <c:v>15.05.2007</c:v>
                </c:pt>
                <c:pt idx="593">
                  <c:v>16.05.2007</c:v>
                </c:pt>
                <c:pt idx="594">
                  <c:v>17.05.2007</c:v>
                </c:pt>
                <c:pt idx="595">
                  <c:v>18.05.2007</c:v>
                </c:pt>
                <c:pt idx="596">
                  <c:v>21.05.2007</c:v>
                </c:pt>
                <c:pt idx="597">
                  <c:v>22.05.2007</c:v>
                </c:pt>
                <c:pt idx="598">
                  <c:v>23.05.2007</c:v>
                </c:pt>
                <c:pt idx="599">
                  <c:v>24.05.2007</c:v>
                </c:pt>
                <c:pt idx="600">
                  <c:v>25.05.2007</c:v>
                </c:pt>
                <c:pt idx="601">
                  <c:v>29.05.2007</c:v>
                </c:pt>
                <c:pt idx="602">
                  <c:v>30.05.2007</c:v>
                </c:pt>
                <c:pt idx="603">
                  <c:v>31.05.2007</c:v>
                </c:pt>
                <c:pt idx="604">
                  <c:v>01.06.2007</c:v>
                </c:pt>
                <c:pt idx="605">
                  <c:v>04.06.2007</c:v>
                </c:pt>
                <c:pt idx="606">
                  <c:v>05.06.2007</c:v>
                </c:pt>
                <c:pt idx="607">
                  <c:v>06.06.2007</c:v>
                </c:pt>
                <c:pt idx="608">
                  <c:v>07.06.2007</c:v>
                </c:pt>
                <c:pt idx="609">
                  <c:v>08.06.2007</c:v>
                </c:pt>
                <c:pt idx="610">
                  <c:v>11.06.2007</c:v>
                </c:pt>
                <c:pt idx="611">
                  <c:v>12.06.2007</c:v>
                </c:pt>
                <c:pt idx="612">
                  <c:v>13.06.2007</c:v>
                </c:pt>
                <c:pt idx="613">
                  <c:v>14.06.2007</c:v>
                </c:pt>
                <c:pt idx="614">
                  <c:v>15.06.2007</c:v>
                </c:pt>
                <c:pt idx="615">
                  <c:v>18.06.2007</c:v>
                </c:pt>
                <c:pt idx="616">
                  <c:v>19.06.2007</c:v>
                </c:pt>
                <c:pt idx="617">
                  <c:v>20.06.2007</c:v>
                </c:pt>
                <c:pt idx="618">
                  <c:v>21.06.2007</c:v>
                </c:pt>
                <c:pt idx="619">
                  <c:v>22.06.2007</c:v>
                </c:pt>
                <c:pt idx="620">
                  <c:v>25.06.2007</c:v>
                </c:pt>
                <c:pt idx="621">
                  <c:v>26.06.2007</c:v>
                </c:pt>
                <c:pt idx="622">
                  <c:v>27.06.2007</c:v>
                </c:pt>
                <c:pt idx="623">
                  <c:v>28.06.2007</c:v>
                </c:pt>
                <c:pt idx="624">
                  <c:v>29.06.2007</c:v>
                </c:pt>
                <c:pt idx="625">
                  <c:v>02.07.2007</c:v>
                </c:pt>
                <c:pt idx="626">
                  <c:v>03.07.2007</c:v>
                </c:pt>
                <c:pt idx="627">
                  <c:v>05.07.2007</c:v>
                </c:pt>
                <c:pt idx="628">
                  <c:v>06.07.2007</c:v>
                </c:pt>
                <c:pt idx="629">
                  <c:v>09.07.2007</c:v>
                </c:pt>
                <c:pt idx="630">
                  <c:v>10.07.2007</c:v>
                </c:pt>
                <c:pt idx="631">
                  <c:v>11.07.2007</c:v>
                </c:pt>
                <c:pt idx="632">
                  <c:v>12.07.2007</c:v>
                </c:pt>
                <c:pt idx="633">
                  <c:v>13.07.2007</c:v>
                </c:pt>
                <c:pt idx="634">
                  <c:v>16.07.2007</c:v>
                </c:pt>
                <c:pt idx="635">
                  <c:v>17.07.2007</c:v>
                </c:pt>
                <c:pt idx="636">
                  <c:v>18.07.2007</c:v>
                </c:pt>
                <c:pt idx="637">
                  <c:v>19.07.2007</c:v>
                </c:pt>
                <c:pt idx="638">
                  <c:v>20.07.2007</c:v>
                </c:pt>
                <c:pt idx="639">
                  <c:v>23.07.2007</c:v>
                </c:pt>
                <c:pt idx="640">
                  <c:v>24.07.2007</c:v>
                </c:pt>
                <c:pt idx="641">
                  <c:v>25.07.2007</c:v>
                </c:pt>
                <c:pt idx="642">
                  <c:v>26.07.2007</c:v>
                </c:pt>
                <c:pt idx="643">
                  <c:v>27.07.2007</c:v>
                </c:pt>
                <c:pt idx="644">
                  <c:v>30.07.2007</c:v>
                </c:pt>
                <c:pt idx="645">
                  <c:v>31.07.2007</c:v>
                </c:pt>
                <c:pt idx="646">
                  <c:v>01.08.2007</c:v>
                </c:pt>
                <c:pt idx="647">
                  <c:v>02.08.2007</c:v>
                </c:pt>
                <c:pt idx="648">
                  <c:v>03.08.2007</c:v>
                </c:pt>
                <c:pt idx="649">
                  <c:v>06.08.2007</c:v>
                </c:pt>
                <c:pt idx="650">
                  <c:v>07.08.2007</c:v>
                </c:pt>
                <c:pt idx="651">
                  <c:v>08.08.2007</c:v>
                </c:pt>
                <c:pt idx="652">
                  <c:v>09.08.2007</c:v>
                </c:pt>
                <c:pt idx="653">
                  <c:v>10.08.2007</c:v>
                </c:pt>
                <c:pt idx="654">
                  <c:v>13.08.2007</c:v>
                </c:pt>
                <c:pt idx="655">
                  <c:v>14.08.2007</c:v>
                </c:pt>
                <c:pt idx="656">
                  <c:v>15.08.2007</c:v>
                </c:pt>
                <c:pt idx="657">
                  <c:v>16.08.2007</c:v>
                </c:pt>
                <c:pt idx="658">
                  <c:v>17.08.2007</c:v>
                </c:pt>
                <c:pt idx="659">
                  <c:v>20.08.2007</c:v>
                </c:pt>
                <c:pt idx="660">
                  <c:v>21.08.2007</c:v>
                </c:pt>
                <c:pt idx="661">
                  <c:v>22.08.2007</c:v>
                </c:pt>
                <c:pt idx="662">
                  <c:v>23.08.2007</c:v>
                </c:pt>
                <c:pt idx="663">
                  <c:v>24.08.2007</c:v>
                </c:pt>
                <c:pt idx="664">
                  <c:v>27.08.2007</c:v>
                </c:pt>
                <c:pt idx="665">
                  <c:v>28.08.2007</c:v>
                </c:pt>
                <c:pt idx="666">
                  <c:v>29.08.2007</c:v>
                </c:pt>
                <c:pt idx="667">
                  <c:v>30.08.2007</c:v>
                </c:pt>
                <c:pt idx="668">
                  <c:v>31.08.2007</c:v>
                </c:pt>
                <c:pt idx="669">
                  <c:v>04.09.2007</c:v>
                </c:pt>
                <c:pt idx="670">
                  <c:v>05.09.2007</c:v>
                </c:pt>
                <c:pt idx="671">
                  <c:v>06.09.2007</c:v>
                </c:pt>
                <c:pt idx="672">
                  <c:v>07.09.2007</c:v>
                </c:pt>
                <c:pt idx="673">
                  <c:v>10.09.2007</c:v>
                </c:pt>
                <c:pt idx="674">
                  <c:v>11.09.2007</c:v>
                </c:pt>
                <c:pt idx="675">
                  <c:v>12.09.2007</c:v>
                </c:pt>
                <c:pt idx="676">
                  <c:v>13.09.2007</c:v>
                </c:pt>
                <c:pt idx="677">
                  <c:v>14.09.2007</c:v>
                </c:pt>
                <c:pt idx="678">
                  <c:v>17.09.2007</c:v>
                </c:pt>
                <c:pt idx="679">
                  <c:v>18.09.2007</c:v>
                </c:pt>
                <c:pt idx="680">
                  <c:v>19.09.2007</c:v>
                </c:pt>
                <c:pt idx="681">
                  <c:v>20.09.2007</c:v>
                </c:pt>
                <c:pt idx="682">
                  <c:v>21.09.2007</c:v>
                </c:pt>
                <c:pt idx="683">
                  <c:v>24.09.2007</c:v>
                </c:pt>
                <c:pt idx="684">
                  <c:v>25.09.2007</c:v>
                </c:pt>
                <c:pt idx="685">
                  <c:v>26.09.2007</c:v>
                </c:pt>
                <c:pt idx="686">
                  <c:v>27.09.2007</c:v>
                </c:pt>
                <c:pt idx="687">
                  <c:v>28.09.2007</c:v>
                </c:pt>
              </c:strCache>
            </c:strRef>
          </c:cat>
          <c:val>
            <c:numRef>
              <c:f>'График 1.2.6'!$G$5:$G$692</c:f>
              <c:numCache>
                <c:formatCode>General</c:formatCode>
                <c:ptCount val="688"/>
                <c:pt idx="0">
                  <c:v>217</c:v>
                </c:pt>
                <c:pt idx="1">
                  <c:v>211</c:v>
                </c:pt>
                <c:pt idx="2">
                  <c:v>222</c:v>
                </c:pt>
                <c:pt idx="3">
                  <c:v>226</c:v>
                </c:pt>
                <c:pt idx="4">
                  <c:v>220</c:v>
                </c:pt>
                <c:pt idx="5">
                  <c:v>222</c:v>
                </c:pt>
                <c:pt idx="6">
                  <c:v>226</c:v>
                </c:pt>
                <c:pt idx="7">
                  <c:v>220</c:v>
                </c:pt>
                <c:pt idx="8">
                  <c:v>218</c:v>
                </c:pt>
                <c:pt idx="9">
                  <c:v>221</c:v>
                </c:pt>
                <c:pt idx="10">
                  <c:v>229</c:v>
                </c:pt>
                <c:pt idx="11">
                  <c:v>228</c:v>
                </c:pt>
                <c:pt idx="12">
                  <c:v>230</c:v>
                </c:pt>
                <c:pt idx="13">
                  <c:v>226</c:v>
                </c:pt>
                <c:pt idx="14">
                  <c:v>222</c:v>
                </c:pt>
                <c:pt idx="15">
                  <c:v>215</c:v>
                </c:pt>
                <c:pt idx="16">
                  <c:v>213</c:v>
                </c:pt>
                <c:pt idx="17">
                  <c:v>214</c:v>
                </c:pt>
                <c:pt idx="18">
                  <c:v>215</c:v>
                </c:pt>
                <c:pt idx="19">
                  <c:v>213</c:v>
                </c:pt>
                <c:pt idx="20">
                  <c:v>211</c:v>
                </c:pt>
                <c:pt idx="21">
                  <c:v>211</c:v>
                </c:pt>
                <c:pt idx="22">
                  <c:v>206</c:v>
                </c:pt>
                <c:pt idx="23">
                  <c:v>206</c:v>
                </c:pt>
                <c:pt idx="24">
                  <c:v>203</c:v>
                </c:pt>
                <c:pt idx="25">
                  <c:v>201</c:v>
                </c:pt>
                <c:pt idx="26">
                  <c:v>205</c:v>
                </c:pt>
                <c:pt idx="27">
                  <c:v>201</c:v>
                </c:pt>
                <c:pt idx="28">
                  <c:v>199</c:v>
                </c:pt>
                <c:pt idx="29">
                  <c:v>201</c:v>
                </c:pt>
                <c:pt idx="30">
                  <c:v>199</c:v>
                </c:pt>
                <c:pt idx="31">
                  <c:v>199</c:v>
                </c:pt>
                <c:pt idx="32">
                  <c:v>196</c:v>
                </c:pt>
                <c:pt idx="33">
                  <c:v>194</c:v>
                </c:pt>
                <c:pt idx="34">
                  <c:v>197</c:v>
                </c:pt>
                <c:pt idx="35">
                  <c:v>195</c:v>
                </c:pt>
                <c:pt idx="36">
                  <c:v>192</c:v>
                </c:pt>
                <c:pt idx="37">
                  <c:v>191</c:v>
                </c:pt>
                <c:pt idx="38">
                  <c:v>184</c:v>
                </c:pt>
                <c:pt idx="39">
                  <c:v>187</c:v>
                </c:pt>
                <c:pt idx="40">
                  <c:v>189</c:v>
                </c:pt>
                <c:pt idx="41">
                  <c:v>188</c:v>
                </c:pt>
                <c:pt idx="42">
                  <c:v>186</c:v>
                </c:pt>
                <c:pt idx="43">
                  <c:v>180</c:v>
                </c:pt>
                <c:pt idx="44">
                  <c:v>179</c:v>
                </c:pt>
                <c:pt idx="45">
                  <c:v>179</c:v>
                </c:pt>
                <c:pt idx="46">
                  <c:v>192</c:v>
                </c:pt>
                <c:pt idx="47">
                  <c:v>187</c:v>
                </c:pt>
                <c:pt idx="48">
                  <c:v>200</c:v>
                </c:pt>
                <c:pt idx="49">
                  <c:v>202</c:v>
                </c:pt>
                <c:pt idx="50">
                  <c:v>204</c:v>
                </c:pt>
                <c:pt idx="51">
                  <c:v>206</c:v>
                </c:pt>
                <c:pt idx="52">
                  <c:v>204</c:v>
                </c:pt>
                <c:pt idx="53">
                  <c:v>211</c:v>
                </c:pt>
                <c:pt idx="54">
                  <c:v>207</c:v>
                </c:pt>
                <c:pt idx="55">
                  <c:v>219</c:v>
                </c:pt>
                <c:pt idx="56">
                  <c:v>221</c:v>
                </c:pt>
                <c:pt idx="57">
                  <c:v>221</c:v>
                </c:pt>
                <c:pt idx="58">
                  <c:v>224</c:v>
                </c:pt>
                <c:pt idx="59">
                  <c:v>222</c:v>
                </c:pt>
                <c:pt idx="60">
                  <c:v>223</c:v>
                </c:pt>
                <c:pt idx="61">
                  <c:v>225</c:v>
                </c:pt>
                <c:pt idx="62">
                  <c:v>232</c:v>
                </c:pt>
                <c:pt idx="63">
                  <c:v>226</c:v>
                </c:pt>
                <c:pt idx="64">
                  <c:v>212</c:v>
                </c:pt>
                <c:pt idx="65">
                  <c:v>209</c:v>
                </c:pt>
                <c:pt idx="66">
                  <c:v>210</c:v>
                </c:pt>
                <c:pt idx="67">
                  <c:v>212</c:v>
                </c:pt>
                <c:pt idx="68">
                  <c:v>215</c:v>
                </c:pt>
                <c:pt idx="69">
                  <c:v>209</c:v>
                </c:pt>
                <c:pt idx="70">
                  <c:v>221</c:v>
                </c:pt>
                <c:pt idx="71">
                  <c:v>233</c:v>
                </c:pt>
                <c:pt idx="72">
                  <c:v>236</c:v>
                </c:pt>
                <c:pt idx="73">
                  <c:v>230</c:v>
                </c:pt>
                <c:pt idx="74">
                  <c:v>228</c:v>
                </c:pt>
                <c:pt idx="75">
                  <c:v>212</c:v>
                </c:pt>
                <c:pt idx="76">
                  <c:v>218</c:v>
                </c:pt>
                <c:pt idx="77">
                  <c:v>218</c:v>
                </c:pt>
                <c:pt idx="78">
                  <c:v>217</c:v>
                </c:pt>
                <c:pt idx="79">
                  <c:v>218</c:v>
                </c:pt>
                <c:pt idx="80">
                  <c:v>226</c:v>
                </c:pt>
                <c:pt idx="81">
                  <c:v>221</c:v>
                </c:pt>
                <c:pt idx="82">
                  <c:v>223</c:v>
                </c:pt>
                <c:pt idx="83">
                  <c:v>216</c:v>
                </c:pt>
                <c:pt idx="84">
                  <c:v>208</c:v>
                </c:pt>
                <c:pt idx="85">
                  <c:v>209</c:v>
                </c:pt>
                <c:pt idx="86">
                  <c:v>202</c:v>
                </c:pt>
                <c:pt idx="87">
                  <c:v>200</c:v>
                </c:pt>
                <c:pt idx="88">
                  <c:v>209</c:v>
                </c:pt>
                <c:pt idx="89">
                  <c:v>213</c:v>
                </c:pt>
                <c:pt idx="90">
                  <c:v>213</c:v>
                </c:pt>
                <c:pt idx="91">
                  <c:v>216</c:v>
                </c:pt>
                <c:pt idx="92">
                  <c:v>217</c:v>
                </c:pt>
                <c:pt idx="93">
                  <c:v>218</c:v>
                </c:pt>
                <c:pt idx="94">
                  <c:v>217</c:v>
                </c:pt>
                <c:pt idx="95">
                  <c:v>210</c:v>
                </c:pt>
                <c:pt idx="96">
                  <c:v>208</c:v>
                </c:pt>
                <c:pt idx="97">
                  <c:v>211</c:v>
                </c:pt>
                <c:pt idx="98">
                  <c:v>213</c:v>
                </c:pt>
                <c:pt idx="99">
                  <c:v>205</c:v>
                </c:pt>
                <c:pt idx="100">
                  <c:v>204</c:v>
                </c:pt>
                <c:pt idx="101">
                  <c:v>202</c:v>
                </c:pt>
                <c:pt idx="102">
                  <c:v>202</c:v>
                </c:pt>
                <c:pt idx="103">
                  <c:v>202</c:v>
                </c:pt>
                <c:pt idx="104">
                  <c:v>192</c:v>
                </c:pt>
                <c:pt idx="105">
                  <c:v>187</c:v>
                </c:pt>
                <c:pt idx="106">
                  <c:v>199</c:v>
                </c:pt>
                <c:pt idx="107">
                  <c:v>200</c:v>
                </c:pt>
                <c:pt idx="108">
                  <c:v>196</c:v>
                </c:pt>
                <c:pt idx="109">
                  <c:v>198</c:v>
                </c:pt>
                <c:pt idx="110">
                  <c:v>191</c:v>
                </c:pt>
                <c:pt idx="111">
                  <c:v>193</c:v>
                </c:pt>
                <c:pt idx="112">
                  <c:v>190</c:v>
                </c:pt>
                <c:pt idx="113">
                  <c:v>192</c:v>
                </c:pt>
                <c:pt idx="114">
                  <c:v>195</c:v>
                </c:pt>
                <c:pt idx="115">
                  <c:v>190</c:v>
                </c:pt>
                <c:pt idx="116">
                  <c:v>189</c:v>
                </c:pt>
                <c:pt idx="117">
                  <c:v>192</c:v>
                </c:pt>
                <c:pt idx="118">
                  <c:v>195</c:v>
                </c:pt>
                <c:pt idx="119">
                  <c:v>192</c:v>
                </c:pt>
                <c:pt idx="120">
                  <c:v>195</c:v>
                </c:pt>
                <c:pt idx="121">
                  <c:v>194</c:v>
                </c:pt>
                <c:pt idx="122">
                  <c:v>191</c:v>
                </c:pt>
                <c:pt idx="123">
                  <c:v>188</c:v>
                </c:pt>
                <c:pt idx="124">
                  <c:v>188</c:v>
                </c:pt>
                <c:pt idx="125">
                  <c:v>183</c:v>
                </c:pt>
                <c:pt idx="126">
                  <c:v>181</c:v>
                </c:pt>
                <c:pt idx="127">
                  <c:v>184</c:v>
                </c:pt>
                <c:pt idx="128">
                  <c:v>187</c:v>
                </c:pt>
                <c:pt idx="129">
                  <c:v>179</c:v>
                </c:pt>
                <c:pt idx="130">
                  <c:v>185</c:v>
                </c:pt>
                <c:pt idx="131">
                  <c:v>175</c:v>
                </c:pt>
                <c:pt idx="132">
                  <c:v>175</c:v>
                </c:pt>
                <c:pt idx="133">
                  <c:v>173</c:v>
                </c:pt>
                <c:pt idx="134">
                  <c:v>176</c:v>
                </c:pt>
                <c:pt idx="135">
                  <c:v>171</c:v>
                </c:pt>
                <c:pt idx="136">
                  <c:v>177</c:v>
                </c:pt>
                <c:pt idx="137">
                  <c:v>180</c:v>
                </c:pt>
                <c:pt idx="138">
                  <c:v>171</c:v>
                </c:pt>
                <c:pt idx="139">
                  <c:v>174</c:v>
                </c:pt>
                <c:pt idx="140">
                  <c:v>172</c:v>
                </c:pt>
                <c:pt idx="141">
                  <c:v>175</c:v>
                </c:pt>
                <c:pt idx="142">
                  <c:v>171</c:v>
                </c:pt>
                <c:pt idx="143">
                  <c:v>172</c:v>
                </c:pt>
                <c:pt idx="144">
                  <c:v>171</c:v>
                </c:pt>
                <c:pt idx="145">
                  <c:v>171</c:v>
                </c:pt>
                <c:pt idx="146">
                  <c:v>169</c:v>
                </c:pt>
                <c:pt idx="147">
                  <c:v>168</c:v>
                </c:pt>
                <c:pt idx="148">
                  <c:v>165</c:v>
                </c:pt>
                <c:pt idx="149">
                  <c:v>161</c:v>
                </c:pt>
                <c:pt idx="150">
                  <c:v>162</c:v>
                </c:pt>
                <c:pt idx="151">
                  <c:v>170</c:v>
                </c:pt>
                <c:pt idx="152">
                  <c:v>160</c:v>
                </c:pt>
                <c:pt idx="153">
                  <c:v>172</c:v>
                </c:pt>
                <c:pt idx="154">
                  <c:v>174</c:v>
                </c:pt>
                <c:pt idx="155">
                  <c:v>169</c:v>
                </c:pt>
                <c:pt idx="156">
                  <c:v>170</c:v>
                </c:pt>
                <c:pt idx="157">
                  <c:v>170</c:v>
                </c:pt>
                <c:pt idx="158">
                  <c:v>173</c:v>
                </c:pt>
                <c:pt idx="159">
                  <c:v>177</c:v>
                </c:pt>
                <c:pt idx="160">
                  <c:v>176</c:v>
                </c:pt>
                <c:pt idx="161">
                  <c:v>174</c:v>
                </c:pt>
                <c:pt idx="162">
                  <c:v>176</c:v>
                </c:pt>
                <c:pt idx="163">
                  <c:v>178</c:v>
                </c:pt>
                <c:pt idx="164">
                  <c:v>172</c:v>
                </c:pt>
                <c:pt idx="165">
                  <c:v>174</c:v>
                </c:pt>
                <c:pt idx="166">
                  <c:v>177</c:v>
                </c:pt>
                <c:pt idx="167">
                  <c:v>174</c:v>
                </c:pt>
                <c:pt idx="168">
                  <c:v>170</c:v>
                </c:pt>
                <c:pt idx="169">
                  <c:v>168</c:v>
                </c:pt>
                <c:pt idx="170">
                  <c:v>165</c:v>
                </c:pt>
                <c:pt idx="171">
                  <c:v>162</c:v>
                </c:pt>
                <c:pt idx="172">
                  <c:v>155</c:v>
                </c:pt>
                <c:pt idx="173">
                  <c:v>155</c:v>
                </c:pt>
                <c:pt idx="174">
                  <c:v>154</c:v>
                </c:pt>
                <c:pt idx="175">
                  <c:v>155</c:v>
                </c:pt>
                <c:pt idx="176">
                  <c:v>152</c:v>
                </c:pt>
                <c:pt idx="177">
                  <c:v>148</c:v>
                </c:pt>
                <c:pt idx="178">
                  <c:v>145</c:v>
                </c:pt>
                <c:pt idx="179">
                  <c:v>147</c:v>
                </c:pt>
                <c:pt idx="180">
                  <c:v>149</c:v>
                </c:pt>
                <c:pt idx="181">
                  <c:v>147</c:v>
                </c:pt>
                <c:pt idx="182">
                  <c:v>148</c:v>
                </c:pt>
                <c:pt idx="183">
                  <c:v>145</c:v>
                </c:pt>
                <c:pt idx="184">
                  <c:v>139</c:v>
                </c:pt>
                <c:pt idx="185">
                  <c:v>138</c:v>
                </c:pt>
                <c:pt idx="186">
                  <c:v>139</c:v>
                </c:pt>
                <c:pt idx="187">
                  <c:v>135</c:v>
                </c:pt>
                <c:pt idx="188">
                  <c:v>133</c:v>
                </c:pt>
                <c:pt idx="189">
                  <c:v>130</c:v>
                </c:pt>
                <c:pt idx="190">
                  <c:v>130</c:v>
                </c:pt>
                <c:pt idx="191">
                  <c:v>135</c:v>
                </c:pt>
                <c:pt idx="192">
                  <c:v>149</c:v>
                </c:pt>
                <c:pt idx="193">
                  <c:v>144</c:v>
                </c:pt>
                <c:pt idx="194">
                  <c:v>141</c:v>
                </c:pt>
                <c:pt idx="195">
                  <c:v>151</c:v>
                </c:pt>
                <c:pt idx="196">
                  <c:v>159</c:v>
                </c:pt>
                <c:pt idx="197">
                  <c:v>162</c:v>
                </c:pt>
                <c:pt idx="198">
                  <c:v>156</c:v>
                </c:pt>
                <c:pt idx="199">
                  <c:v>151</c:v>
                </c:pt>
                <c:pt idx="200">
                  <c:v>155</c:v>
                </c:pt>
                <c:pt idx="201">
                  <c:v>161</c:v>
                </c:pt>
                <c:pt idx="202">
                  <c:v>165</c:v>
                </c:pt>
                <c:pt idx="203">
                  <c:v>159</c:v>
                </c:pt>
                <c:pt idx="204">
                  <c:v>149</c:v>
                </c:pt>
                <c:pt idx="205">
                  <c:v>149</c:v>
                </c:pt>
                <c:pt idx="206">
                  <c:v>156</c:v>
                </c:pt>
                <c:pt idx="207">
                  <c:v>152</c:v>
                </c:pt>
                <c:pt idx="208">
                  <c:v>149</c:v>
                </c:pt>
                <c:pt idx="209">
                  <c:v>146</c:v>
                </c:pt>
                <c:pt idx="210">
                  <c:v>147</c:v>
                </c:pt>
                <c:pt idx="211">
                  <c:v>148</c:v>
                </c:pt>
                <c:pt idx="212">
                  <c:v>152</c:v>
                </c:pt>
                <c:pt idx="213">
                  <c:v>152</c:v>
                </c:pt>
                <c:pt idx="214">
                  <c:v>151</c:v>
                </c:pt>
                <c:pt idx="215">
                  <c:v>149</c:v>
                </c:pt>
                <c:pt idx="216">
                  <c:v>155</c:v>
                </c:pt>
                <c:pt idx="217">
                  <c:v>147</c:v>
                </c:pt>
                <c:pt idx="218">
                  <c:v>148</c:v>
                </c:pt>
                <c:pt idx="219">
                  <c:v>149</c:v>
                </c:pt>
                <c:pt idx="220">
                  <c:v>147</c:v>
                </c:pt>
                <c:pt idx="221">
                  <c:v>147</c:v>
                </c:pt>
                <c:pt idx="222">
                  <c:v>148</c:v>
                </c:pt>
                <c:pt idx="223">
                  <c:v>149</c:v>
                </c:pt>
                <c:pt idx="224">
                  <c:v>143</c:v>
                </c:pt>
                <c:pt idx="225">
                  <c:v>140</c:v>
                </c:pt>
                <c:pt idx="226">
                  <c:v>142</c:v>
                </c:pt>
                <c:pt idx="227">
                  <c:v>140</c:v>
                </c:pt>
                <c:pt idx="228">
                  <c:v>148</c:v>
                </c:pt>
                <c:pt idx="229">
                  <c:v>148</c:v>
                </c:pt>
                <c:pt idx="230">
                  <c:v>145</c:v>
                </c:pt>
                <c:pt idx="231">
                  <c:v>144</c:v>
                </c:pt>
                <c:pt idx="232">
                  <c:v>146</c:v>
                </c:pt>
                <c:pt idx="233">
                  <c:v>145</c:v>
                </c:pt>
                <c:pt idx="234">
                  <c:v>151</c:v>
                </c:pt>
                <c:pt idx="235">
                  <c:v>148</c:v>
                </c:pt>
                <c:pt idx="236">
                  <c:v>147</c:v>
                </c:pt>
                <c:pt idx="237">
                  <c:v>148</c:v>
                </c:pt>
                <c:pt idx="238">
                  <c:v>147</c:v>
                </c:pt>
                <c:pt idx="239">
                  <c:v>150</c:v>
                </c:pt>
                <c:pt idx="240">
                  <c:v>150</c:v>
                </c:pt>
                <c:pt idx="241">
                  <c:v>151</c:v>
                </c:pt>
                <c:pt idx="242">
                  <c:v>149</c:v>
                </c:pt>
                <c:pt idx="243">
                  <c:v>148</c:v>
                </c:pt>
                <c:pt idx="244">
                  <c:v>145</c:v>
                </c:pt>
                <c:pt idx="245">
                  <c:v>150</c:v>
                </c:pt>
                <c:pt idx="246">
                  <c:v>151</c:v>
                </c:pt>
                <c:pt idx="247">
                  <c:v>150</c:v>
                </c:pt>
                <c:pt idx="248">
                  <c:v>148</c:v>
                </c:pt>
                <c:pt idx="249">
                  <c:v>151</c:v>
                </c:pt>
                <c:pt idx="250">
                  <c:v>147</c:v>
                </c:pt>
                <c:pt idx="251">
                  <c:v>142</c:v>
                </c:pt>
                <c:pt idx="252">
                  <c:v>144</c:v>
                </c:pt>
                <c:pt idx="253">
                  <c:v>142</c:v>
                </c:pt>
                <c:pt idx="254">
                  <c:v>143</c:v>
                </c:pt>
                <c:pt idx="255">
                  <c:v>146</c:v>
                </c:pt>
                <c:pt idx="256">
                  <c:v>142</c:v>
                </c:pt>
                <c:pt idx="257">
                  <c:v>149</c:v>
                </c:pt>
                <c:pt idx="258">
                  <c:v>154</c:v>
                </c:pt>
                <c:pt idx="259">
                  <c:v>154</c:v>
                </c:pt>
                <c:pt idx="260">
                  <c:v>150</c:v>
                </c:pt>
                <c:pt idx="261">
                  <c:v>147</c:v>
                </c:pt>
                <c:pt idx="262">
                  <c:v>145</c:v>
                </c:pt>
                <c:pt idx="263">
                  <c:v>147</c:v>
                </c:pt>
                <c:pt idx="264">
                  <c:v>141</c:v>
                </c:pt>
                <c:pt idx="265">
                  <c:v>137</c:v>
                </c:pt>
                <c:pt idx="266">
                  <c:v>138</c:v>
                </c:pt>
                <c:pt idx="267">
                  <c:v>138</c:v>
                </c:pt>
                <c:pt idx="268">
                  <c:v>141</c:v>
                </c:pt>
                <c:pt idx="269">
                  <c:v>143</c:v>
                </c:pt>
                <c:pt idx="270">
                  <c:v>141</c:v>
                </c:pt>
                <c:pt idx="271">
                  <c:v>140</c:v>
                </c:pt>
                <c:pt idx="272">
                  <c:v>144</c:v>
                </c:pt>
                <c:pt idx="273">
                  <c:v>141</c:v>
                </c:pt>
                <c:pt idx="274">
                  <c:v>140</c:v>
                </c:pt>
                <c:pt idx="275">
                  <c:v>139</c:v>
                </c:pt>
                <c:pt idx="276">
                  <c:v>142</c:v>
                </c:pt>
                <c:pt idx="277">
                  <c:v>135</c:v>
                </c:pt>
                <c:pt idx="278">
                  <c:v>135</c:v>
                </c:pt>
                <c:pt idx="279">
                  <c:v>132</c:v>
                </c:pt>
                <c:pt idx="280">
                  <c:v>132</c:v>
                </c:pt>
                <c:pt idx="281">
                  <c:v>133</c:v>
                </c:pt>
                <c:pt idx="282">
                  <c:v>134</c:v>
                </c:pt>
                <c:pt idx="283">
                  <c:v>133</c:v>
                </c:pt>
                <c:pt idx="284">
                  <c:v>137</c:v>
                </c:pt>
                <c:pt idx="285">
                  <c:v>130</c:v>
                </c:pt>
                <c:pt idx="286">
                  <c:v>127</c:v>
                </c:pt>
                <c:pt idx="287">
                  <c:v>123</c:v>
                </c:pt>
                <c:pt idx="288">
                  <c:v>126</c:v>
                </c:pt>
                <c:pt idx="289">
                  <c:v>121</c:v>
                </c:pt>
                <c:pt idx="290">
                  <c:v>120</c:v>
                </c:pt>
                <c:pt idx="291">
                  <c:v>123</c:v>
                </c:pt>
                <c:pt idx="292">
                  <c:v>124</c:v>
                </c:pt>
                <c:pt idx="293">
                  <c:v>132</c:v>
                </c:pt>
                <c:pt idx="294">
                  <c:v>135</c:v>
                </c:pt>
                <c:pt idx="295">
                  <c:v>135</c:v>
                </c:pt>
                <c:pt idx="296">
                  <c:v>132</c:v>
                </c:pt>
                <c:pt idx="297">
                  <c:v>131</c:v>
                </c:pt>
                <c:pt idx="298">
                  <c:v>135</c:v>
                </c:pt>
                <c:pt idx="299">
                  <c:v>132</c:v>
                </c:pt>
                <c:pt idx="300">
                  <c:v>133</c:v>
                </c:pt>
                <c:pt idx="301">
                  <c:v>131</c:v>
                </c:pt>
                <c:pt idx="302">
                  <c:v>133</c:v>
                </c:pt>
                <c:pt idx="303">
                  <c:v>131</c:v>
                </c:pt>
                <c:pt idx="304">
                  <c:v>132</c:v>
                </c:pt>
                <c:pt idx="305">
                  <c:v>130</c:v>
                </c:pt>
                <c:pt idx="306">
                  <c:v>134</c:v>
                </c:pt>
                <c:pt idx="307">
                  <c:v>134</c:v>
                </c:pt>
                <c:pt idx="308">
                  <c:v>132</c:v>
                </c:pt>
                <c:pt idx="309">
                  <c:v>133</c:v>
                </c:pt>
                <c:pt idx="310">
                  <c:v>131</c:v>
                </c:pt>
                <c:pt idx="311">
                  <c:v>129</c:v>
                </c:pt>
                <c:pt idx="312">
                  <c:v>129</c:v>
                </c:pt>
                <c:pt idx="313">
                  <c:v>130</c:v>
                </c:pt>
                <c:pt idx="314">
                  <c:v>132</c:v>
                </c:pt>
                <c:pt idx="315">
                  <c:v>133</c:v>
                </c:pt>
                <c:pt idx="316">
                  <c:v>132</c:v>
                </c:pt>
                <c:pt idx="317">
                  <c:v>135</c:v>
                </c:pt>
                <c:pt idx="318">
                  <c:v>138</c:v>
                </c:pt>
                <c:pt idx="319">
                  <c:v>134</c:v>
                </c:pt>
                <c:pt idx="320">
                  <c:v>133</c:v>
                </c:pt>
                <c:pt idx="321">
                  <c:v>136</c:v>
                </c:pt>
                <c:pt idx="322">
                  <c:v>135</c:v>
                </c:pt>
                <c:pt idx="323">
                  <c:v>127</c:v>
                </c:pt>
                <c:pt idx="324">
                  <c:v>123</c:v>
                </c:pt>
                <c:pt idx="325">
                  <c:v>125</c:v>
                </c:pt>
                <c:pt idx="326">
                  <c:v>125</c:v>
                </c:pt>
                <c:pt idx="327">
                  <c:v>123</c:v>
                </c:pt>
                <c:pt idx="328">
                  <c:v>124</c:v>
                </c:pt>
                <c:pt idx="329">
                  <c:v>122</c:v>
                </c:pt>
                <c:pt idx="330">
                  <c:v>123</c:v>
                </c:pt>
                <c:pt idx="331">
                  <c:v>116</c:v>
                </c:pt>
                <c:pt idx="332">
                  <c:v>122</c:v>
                </c:pt>
                <c:pt idx="333">
                  <c:v>120</c:v>
                </c:pt>
                <c:pt idx="334">
                  <c:v>122</c:v>
                </c:pt>
                <c:pt idx="335">
                  <c:v>125</c:v>
                </c:pt>
                <c:pt idx="336">
                  <c:v>125</c:v>
                </c:pt>
                <c:pt idx="337">
                  <c:v>127</c:v>
                </c:pt>
                <c:pt idx="338">
                  <c:v>125</c:v>
                </c:pt>
                <c:pt idx="339">
                  <c:v>129</c:v>
                </c:pt>
                <c:pt idx="340">
                  <c:v>134</c:v>
                </c:pt>
                <c:pt idx="341">
                  <c:v>144</c:v>
                </c:pt>
                <c:pt idx="342">
                  <c:v>141</c:v>
                </c:pt>
                <c:pt idx="343">
                  <c:v>144</c:v>
                </c:pt>
                <c:pt idx="344">
                  <c:v>148</c:v>
                </c:pt>
                <c:pt idx="345">
                  <c:v>149</c:v>
                </c:pt>
                <c:pt idx="346">
                  <c:v>160</c:v>
                </c:pt>
                <c:pt idx="347">
                  <c:v>152</c:v>
                </c:pt>
                <c:pt idx="348">
                  <c:v>159</c:v>
                </c:pt>
                <c:pt idx="349">
                  <c:v>153</c:v>
                </c:pt>
                <c:pt idx="350">
                  <c:v>153</c:v>
                </c:pt>
                <c:pt idx="351">
                  <c:v>154</c:v>
                </c:pt>
                <c:pt idx="352">
                  <c:v>158</c:v>
                </c:pt>
                <c:pt idx="353">
                  <c:v>156</c:v>
                </c:pt>
                <c:pt idx="354">
                  <c:v>166</c:v>
                </c:pt>
                <c:pt idx="355">
                  <c:v>163</c:v>
                </c:pt>
                <c:pt idx="356">
                  <c:v>168</c:v>
                </c:pt>
                <c:pt idx="357">
                  <c:v>163</c:v>
                </c:pt>
                <c:pt idx="358">
                  <c:v>170</c:v>
                </c:pt>
                <c:pt idx="359">
                  <c:v>170</c:v>
                </c:pt>
                <c:pt idx="360">
                  <c:v>171</c:v>
                </c:pt>
                <c:pt idx="361">
                  <c:v>179</c:v>
                </c:pt>
                <c:pt idx="362">
                  <c:v>171</c:v>
                </c:pt>
                <c:pt idx="363">
                  <c:v>169</c:v>
                </c:pt>
                <c:pt idx="364">
                  <c:v>171</c:v>
                </c:pt>
                <c:pt idx="365">
                  <c:v>166</c:v>
                </c:pt>
                <c:pt idx="366">
                  <c:v>171</c:v>
                </c:pt>
                <c:pt idx="367">
                  <c:v>178</c:v>
                </c:pt>
                <c:pt idx="368">
                  <c:v>179</c:v>
                </c:pt>
                <c:pt idx="369">
                  <c:v>189</c:v>
                </c:pt>
                <c:pt idx="370">
                  <c:v>194</c:v>
                </c:pt>
                <c:pt idx="371">
                  <c:v>198</c:v>
                </c:pt>
                <c:pt idx="372">
                  <c:v>190</c:v>
                </c:pt>
                <c:pt idx="373">
                  <c:v>188</c:v>
                </c:pt>
                <c:pt idx="374">
                  <c:v>182</c:v>
                </c:pt>
                <c:pt idx="375">
                  <c:v>175</c:v>
                </c:pt>
                <c:pt idx="376">
                  <c:v>177</c:v>
                </c:pt>
                <c:pt idx="377">
                  <c:v>172</c:v>
                </c:pt>
                <c:pt idx="378">
                  <c:v>176</c:v>
                </c:pt>
                <c:pt idx="379">
                  <c:v>171</c:v>
                </c:pt>
                <c:pt idx="380">
                  <c:v>169</c:v>
                </c:pt>
                <c:pt idx="381">
                  <c:v>172</c:v>
                </c:pt>
                <c:pt idx="382">
                  <c:v>180</c:v>
                </c:pt>
                <c:pt idx="383">
                  <c:v>180</c:v>
                </c:pt>
                <c:pt idx="384">
                  <c:v>181</c:v>
                </c:pt>
                <c:pt idx="385">
                  <c:v>175</c:v>
                </c:pt>
                <c:pt idx="386">
                  <c:v>175</c:v>
                </c:pt>
                <c:pt idx="387">
                  <c:v>173</c:v>
                </c:pt>
                <c:pt idx="388">
                  <c:v>170</c:v>
                </c:pt>
                <c:pt idx="389">
                  <c:v>168</c:v>
                </c:pt>
                <c:pt idx="390">
                  <c:v>162</c:v>
                </c:pt>
                <c:pt idx="391">
                  <c:v>162</c:v>
                </c:pt>
                <c:pt idx="392">
                  <c:v>156</c:v>
                </c:pt>
                <c:pt idx="393">
                  <c:v>159</c:v>
                </c:pt>
                <c:pt idx="394">
                  <c:v>157</c:v>
                </c:pt>
                <c:pt idx="395">
                  <c:v>160</c:v>
                </c:pt>
                <c:pt idx="396">
                  <c:v>158</c:v>
                </c:pt>
                <c:pt idx="397">
                  <c:v>156</c:v>
                </c:pt>
                <c:pt idx="398">
                  <c:v>150</c:v>
                </c:pt>
                <c:pt idx="399">
                  <c:v>147</c:v>
                </c:pt>
                <c:pt idx="400">
                  <c:v>148</c:v>
                </c:pt>
                <c:pt idx="401">
                  <c:v>145</c:v>
                </c:pt>
                <c:pt idx="402">
                  <c:v>145</c:v>
                </c:pt>
                <c:pt idx="403">
                  <c:v>142</c:v>
                </c:pt>
                <c:pt idx="404">
                  <c:v>141</c:v>
                </c:pt>
                <c:pt idx="405">
                  <c:v>147</c:v>
                </c:pt>
                <c:pt idx="406">
                  <c:v>143</c:v>
                </c:pt>
                <c:pt idx="407">
                  <c:v>139</c:v>
                </c:pt>
                <c:pt idx="408">
                  <c:v>144</c:v>
                </c:pt>
                <c:pt idx="409">
                  <c:v>144</c:v>
                </c:pt>
                <c:pt idx="410">
                  <c:v>144</c:v>
                </c:pt>
                <c:pt idx="411">
                  <c:v>148</c:v>
                </c:pt>
                <c:pt idx="412">
                  <c:v>152</c:v>
                </c:pt>
                <c:pt idx="413">
                  <c:v>154</c:v>
                </c:pt>
                <c:pt idx="414">
                  <c:v>152</c:v>
                </c:pt>
                <c:pt idx="415">
                  <c:v>157</c:v>
                </c:pt>
                <c:pt idx="416">
                  <c:v>152</c:v>
                </c:pt>
                <c:pt idx="417">
                  <c:v>152</c:v>
                </c:pt>
                <c:pt idx="418">
                  <c:v>153</c:v>
                </c:pt>
                <c:pt idx="419">
                  <c:v>145</c:v>
                </c:pt>
                <c:pt idx="420">
                  <c:v>146</c:v>
                </c:pt>
                <c:pt idx="421">
                  <c:v>148</c:v>
                </c:pt>
                <c:pt idx="422">
                  <c:v>150</c:v>
                </c:pt>
                <c:pt idx="423">
                  <c:v>151</c:v>
                </c:pt>
                <c:pt idx="424">
                  <c:v>154</c:v>
                </c:pt>
                <c:pt idx="425">
                  <c:v>150</c:v>
                </c:pt>
                <c:pt idx="426">
                  <c:v>149</c:v>
                </c:pt>
                <c:pt idx="427">
                  <c:v>147</c:v>
                </c:pt>
                <c:pt idx="428">
                  <c:v>148</c:v>
                </c:pt>
                <c:pt idx="429">
                  <c:v>153</c:v>
                </c:pt>
                <c:pt idx="430">
                  <c:v>153</c:v>
                </c:pt>
                <c:pt idx="431">
                  <c:v>162</c:v>
                </c:pt>
                <c:pt idx="432">
                  <c:v>165</c:v>
                </c:pt>
                <c:pt idx="433">
                  <c:v>167</c:v>
                </c:pt>
                <c:pt idx="434">
                  <c:v>166</c:v>
                </c:pt>
                <c:pt idx="435">
                  <c:v>162</c:v>
                </c:pt>
                <c:pt idx="436">
                  <c:v>163</c:v>
                </c:pt>
                <c:pt idx="437">
                  <c:v>166</c:v>
                </c:pt>
                <c:pt idx="438">
                  <c:v>165</c:v>
                </c:pt>
                <c:pt idx="439">
                  <c:v>166</c:v>
                </c:pt>
                <c:pt idx="440">
                  <c:v>170</c:v>
                </c:pt>
                <c:pt idx="441">
                  <c:v>165</c:v>
                </c:pt>
                <c:pt idx="442">
                  <c:v>158</c:v>
                </c:pt>
                <c:pt idx="443">
                  <c:v>155</c:v>
                </c:pt>
                <c:pt idx="444">
                  <c:v>153</c:v>
                </c:pt>
                <c:pt idx="445">
                  <c:v>152</c:v>
                </c:pt>
                <c:pt idx="446">
                  <c:v>151</c:v>
                </c:pt>
                <c:pt idx="447">
                  <c:v>152</c:v>
                </c:pt>
                <c:pt idx="448">
                  <c:v>152</c:v>
                </c:pt>
                <c:pt idx="449">
                  <c:v>151</c:v>
                </c:pt>
                <c:pt idx="450">
                  <c:v>148</c:v>
                </c:pt>
                <c:pt idx="451">
                  <c:v>150</c:v>
                </c:pt>
                <c:pt idx="452">
                  <c:v>150</c:v>
                </c:pt>
                <c:pt idx="453">
                  <c:v>150</c:v>
                </c:pt>
                <c:pt idx="454">
                  <c:v>151</c:v>
                </c:pt>
                <c:pt idx="455">
                  <c:v>150</c:v>
                </c:pt>
                <c:pt idx="456">
                  <c:v>153</c:v>
                </c:pt>
                <c:pt idx="457">
                  <c:v>155</c:v>
                </c:pt>
                <c:pt idx="458">
                  <c:v>161</c:v>
                </c:pt>
                <c:pt idx="459">
                  <c:v>162</c:v>
                </c:pt>
                <c:pt idx="460">
                  <c:v>161</c:v>
                </c:pt>
                <c:pt idx="461">
                  <c:v>154</c:v>
                </c:pt>
                <c:pt idx="462">
                  <c:v>154</c:v>
                </c:pt>
                <c:pt idx="463">
                  <c:v>153</c:v>
                </c:pt>
                <c:pt idx="464">
                  <c:v>157</c:v>
                </c:pt>
                <c:pt idx="465">
                  <c:v>155</c:v>
                </c:pt>
                <c:pt idx="466">
                  <c:v>158</c:v>
                </c:pt>
                <c:pt idx="467">
                  <c:v>158</c:v>
                </c:pt>
                <c:pt idx="468">
                  <c:v>160</c:v>
                </c:pt>
                <c:pt idx="469">
                  <c:v>156</c:v>
                </c:pt>
                <c:pt idx="470">
                  <c:v>152</c:v>
                </c:pt>
                <c:pt idx="471">
                  <c:v>158</c:v>
                </c:pt>
                <c:pt idx="472">
                  <c:v>160</c:v>
                </c:pt>
                <c:pt idx="473">
                  <c:v>162</c:v>
                </c:pt>
                <c:pt idx="474">
                  <c:v>162</c:v>
                </c:pt>
                <c:pt idx="475">
                  <c:v>163</c:v>
                </c:pt>
                <c:pt idx="476">
                  <c:v>165</c:v>
                </c:pt>
                <c:pt idx="477">
                  <c:v>167</c:v>
                </c:pt>
                <c:pt idx="478">
                  <c:v>162</c:v>
                </c:pt>
                <c:pt idx="479">
                  <c:v>164</c:v>
                </c:pt>
                <c:pt idx="480">
                  <c:v>167</c:v>
                </c:pt>
                <c:pt idx="481">
                  <c:v>167</c:v>
                </c:pt>
                <c:pt idx="482">
                  <c:v>165</c:v>
                </c:pt>
                <c:pt idx="483">
                  <c:v>160</c:v>
                </c:pt>
                <c:pt idx="484">
                  <c:v>155</c:v>
                </c:pt>
                <c:pt idx="485">
                  <c:v>150</c:v>
                </c:pt>
                <c:pt idx="486">
                  <c:v>154</c:v>
                </c:pt>
                <c:pt idx="487">
                  <c:v>155</c:v>
                </c:pt>
                <c:pt idx="488">
                  <c:v>146</c:v>
                </c:pt>
                <c:pt idx="489">
                  <c:v>144</c:v>
                </c:pt>
                <c:pt idx="490">
                  <c:v>142</c:v>
                </c:pt>
                <c:pt idx="491">
                  <c:v>145</c:v>
                </c:pt>
                <c:pt idx="492">
                  <c:v>144</c:v>
                </c:pt>
                <c:pt idx="493">
                  <c:v>144</c:v>
                </c:pt>
                <c:pt idx="494">
                  <c:v>144</c:v>
                </c:pt>
                <c:pt idx="495">
                  <c:v>141</c:v>
                </c:pt>
                <c:pt idx="496">
                  <c:v>143</c:v>
                </c:pt>
                <c:pt idx="497">
                  <c:v>140</c:v>
                </c:pt>
                <c:pt idx="498">
                  <c:v>136</c:v>
                </c:pt>
                <c:pt idx="499">
                  <c:v>139</c:v>
                </c:pt>
                <c:pt idx="500">
                  <c:v>138</c:v>
                </c:pt>
                <c:pt idx="501">
                  <c:v>140</c:v>
                </c:pt>
                <c:pt idx="502">
                  <c:v>142</c:v>
                </c:pt>
                <c:pt idx="503">
                  <c:v>146</c:v>
                </c:pt>
                <c:pt idx="504">
                  <c:v>147</c:v>
                </c:pt>
                <c:pt idx="505">
                  <c:v>147</c:v>
                </c:pt>
                <c:pt idx="506">
                  <c:v>148</c:v>
                </c:pt>
                <c:pt idx="507">
                  <c:v>143</c:v>
                </c:pt>
                <c:pt idx="508">
                  <c:v>140</c:v>
                </c:pt>
                <c:pt idx="509">
                  <c:v>142</c:v>
                </c:pt>
                <c:pt idx="510">
                  <c:v>138</c:v>
                </c:pt>
                <c:pt idx="511">
                  <c:v>142</c:v>
                </c:pt>
                <c:pt idx="512">
                  <c:v>139</c:v>
                </c:pt>
                <c:pt idx="513">
                  <c:v>140</c:v>
                </c:pt>
                <c:pt idx="514">
                  <c:v>136</c:v>
                </c:pt>
                <c:pt idx="515">
                  <c:v>137</c:v>
                </c:pt>
                <c:pt idx="516">
                  <c:v>134</c:v>
                </c:pt>
                <c:pt idx="517">
                  <c:v>138</c:v>
                </c:pt>
                <c:pt idx="518">
                  <c:v>137</c:v>
                </c:pt>
                <c:pt idx="519">
                  <c:v>139</c:v>
                </c:pt>
                <c:pt idx="520">
                  <c:v>144</c:v>
                </c:pt>
                <c:pt idx="521">
                  <c:v>139</c:v>
                </c:pt>
                <c:pt idx="522">
                  <c:v>140</c:v>
                </c:pt>
                <c:pt idx="523">
                  <c:v>141</c:v>
                </c:pt>
                <c:pt idx="524">
                  <c:v>142</c:v>
                </c:pt>
                <c:pt idx="525">
                  <c:v>142</c:v>
                </c:pt>
                <c:pt idx="526">
                  <c:v>145</c:v>
                </c:pt>
                <c:pt idx="527">
                  <c:v>142</c:v>
                </c:pt>
                <c:pt idx="528">
                  <c:v>142</c:v>
                </c:pt>
                <c:pt idx="529">
                  <c:v>141</c:v>
                </c:pt>
                <c:pt idx="530">
                  <c:v>145</c:v>
                </c:pt>
                <c:pt idx="531">
                  <c:v>144</c:v>
                </c:pt>
                <c:pt idx="532">
                  <c:v>145</c:v>
                </c:pt>
                <c:pt idx="533">
                  <c:v>146</c:v>
                </c:pt>
                <c:pt idx="534">
                  <c:v>145</c:v>
                </c:pt>
                <c:pt idx="535">
                  <c:v>141</c:v>
                </c:pt>
                <c:pt idx="536">
                  <c:v>144</c:v>
                </c:pt>
                <c:pt idx="537">
                  <c:v>149</c:v>
                </c:pt>
                <c:pt idx="538">
                  <c:v>168</c:v>
                </c:pt>
                <c:pt idx="539">
                  <c:v>161</c:v>
                </c:pt>
                <c:pt idx="540">
                  <c:v>162</c:v>
                </c:pt>
                <c:pt idx="541">
                  <c:v>166</c:v>
                </c:pt>
                <c:pt idx="542">
                  <c:v>168</c:v>
                </c:pt>
                <c:pt idx="543">
                  <c:v>165</c:v>
                </c:pt>
                <c:pt idx="544">
                  <c:v>166</c:v>
                </c:pt>
                <c:pt idx="545">
                  <c:v>162</c:v>
                </c:pt>
                <c:pt idx="546">
                  <c:v>156</c:v>
                </c:pt>
                <c:pt idx="547">
                  <c:v>159</c:v>
                </c:pt>
                <c:pt idx="548">
                  <c:v>165</c:v>
                </c:pt>
                <c:pt idx="549">
                  <c:v>163</c:v>
                </c:pt>
                <c:pt idx="550">
                  <c:v>161</c:v>
                </c:pt>
                <c:pt idx="551">
                  <c:v>159</c:v>
                </c:pt>
                <c:pt idx="552">
                  <c:v>155</c:v>
                </c:pt>
                <c:pt idx="553">
                  <c:v>156</c:v>
                </c:pt>
                <c:pt idx="554">
                  <c:v>158</c:v>
                </c:pt>
                <c:pt idx="555">
                  <c:v>149</c:v>
                </c:pt>
                <c:pt idx="556">
                  <c:v>147</c:v>
                </c:pt>
                <c:pt idx="557">
                  <c:v>150</c:v>
                </c:pt>
                <c:pt idx="558">
                  <c:v>149</c:v>
                </c:pt>
                <c:pt idx="559">
                  <c:v>149</c:v>
                </c:pt>
                <c:pt idx="560">
                  <c:v>149</c:v>
                </c:pt>
                <c:pt idx="561">
                  <c:v>147</c:v>
                </c:pt>
                <c:pt idx="562">
                  <c:v>147</c:v>
                </c:pt>
                <c:pt idx="563">
                  <c:v>146</c:v>
                </c:pt>
                <c:pt idx="564">
                  <c:v>146</c:v>
                </c:pt>
                <c:pt idx="565">
                  <c:v>145</c:v>
                </c:pt>
                <c:pt idx="566">
                  <c:v>138</c:v>
                </c:pt>
                <c:pt idx="567">
                  <c:v>142</c:v>
                </c:pt>
                <c:pt idx="568">
                  <c:v>140</c:v>
                </c:pt>
                <c:pt idx="569">
                  <c:v>141</c:v>
                </c:pt>
                <c:pt idx="570">
                  <c:v>140</c:v>
                </c:pt>
                <c:pt idx="571">
                  <c:v>139</c:v>
                </c:pt>
                <c:pt idx="572">
                  <c:v>140</c:v>
                </c:pt>
                <c:pt idx="573">
                  <c:v>142</c:v>
                </c:pt>
                <c:pt idx="574">
                  <c:v>140</c:v>
                </c:pt>
                <c:pt idx="575">
                  <c:v>139</c:v>
                </c:pt>
                <c:pt idx="576">
                  <c:v>139</c:v>
                </c:pt>
                <c:pt idx="577">
                  <c:v>138</c:v>
                </c:pt>
                <c:pt idx="578">
                  <c:v>136</c:v>
                </c:pt>
                <c:pt idx="579">
                  <c:v>135</c:v>
                </c:pt>
                <c:pt idx="580">
                  <c:v>135</c:v>
                </c:pt>
                <c:pt idx="581">
                  <c:v>147</c:v>
                </c:pt>
                <c:pt idx="582">
                  <c:v>145</c:v>
                </c:pt>
                <c:pt idx="583">
                  <c:v>144</c:v>
                </c:pt>
                <c:pt idx="584">
                  <c:v>142</c:v>
                </c:pt>
                <c:pt idx="585">
                  <c:v>144</c:v>
                </c:pt>
                <c:pt idx="586">
                  <c:v>143</c:v>
                </c:pt>
                <c:pt idx="587">
                  <c:v>143</c:v>
                </c:pt>
                <c:pt idx="588">
                  <c:v>139</c:v>
                </c:pt>
                <c:pt idx="589">
                  <c:v>142</c:v>
                </c:pt>
                <c:pt idx="590">
                  <c:v>138</c:v>
                </c:pt>
                <c:pt idx="591">
                  <c:v>138</c:v>
                </c:pt>
                <c:pt idx="592">
                  <c:v>137</c:v>
                </c:pt>
                <c:pt idx="593">
                  <c:v>138</c:v>
                </c:pt>
                <c:pt idx="594">
                  <c:v>134</c:v>
                </c:pt>
                <c:pt idx="595">
                  <c:v>129</c:v>
                </c:pt>
                <c:pt idx="596">
                  <c:v>134</c:v>
                </c:pt>
                <c:pt idx="597">
                  <c:v>128</c:v>
                </c:pt>
                <c:pt idx="598">
                  <c:v>128</c:v>
                </c:pt>
                <c:pt idx="599">
                  <c:v>131</c:v>
                </c:pt>
                <c:pt idx="600">
                  <c:v>130</c:v>
                </c:pt>
                <c:pt idx="601">
                  <c:v>128</c:v>
                </c:pt>
                <c:pt idx="602">
                  <c:v>129</c:v>
                </c:pt>
                <c:pt idx="603">
                  <c:v>128</c:v>
                </c:pt>
                <c:pt idx="604">
                  <c:v>124</c:v>
                </c:pt>
                <c:pt idx="605">
                  <c:v>128</c:v>
                </c:pt>
                <c:pt idx="606">
                  <c:v>124</c:v>
                </c:pt>
                <c:pt idx="607">
                  <c:v>129</c:v>
                </c:pt>
                <c:pt idx="608">
                  <c:v>128</c:v>
                </c:pt>
                <c:pt idx="609">
                  <c:v>135</c:v>
                </c:pt>
                <c:pt idx="610">
                  <c:v>130</c:v>
                </c:pt>
                <c:pt idx="611">
                  <c:v>126</c:v>
                </c:pt>
                <c:pt idx="612">
                  <c:v>137</c:v>
                </c:pt>
                <c:pt idx="613">
                  <c:v>134</c:v>
                </c:pt>
                <c:pt idx="614">
                  <c:v>132</c:v>
                </c:pt>
                <c:pt idx="615">
                  <c:v>130</c:v>
                </c:pt>
                <c:pt idx="616">
                  <c:v>132</c:v>
                </c:pt>
                <c:pt idx="617">
                  <c:v>130</c:v>
                </c:pt>
                <c:pt idx="618">
                  <c:v>127</c:v>
                </c:pt>
                <c:pt idx="619">
                  <c:v>134</c:v>
                </c:pt>
                <c:pt idx="620">
                  <c:v>140</c:v>
                </c:pt>
                <c:pt idx="621">
                  <c:v>137</c:v>
                </c:pt>
                <c:pt idx="622">
                  <c:v>139</c:v>
                </c:pt>
                <c:pt idx="623">
                  <c:v>133</c:v>
                </c:pt>
                <c:pt idx="624">
                  <c:v>140</c:v>
                </c:pt>
                <c:pt idx="625">
                  <c:v>140</c:v>
                </c:pt>
                <c:pt idx="626">
                  <c:v>141</c:v>
                </c:pt>
                <c:pt idx="627">
                  <c:v>135</c:v>
                </c:pt>
                <c:pt idx="628">
                  <c:v>129</c:v>
                </c:pt>
                <c:pt idx="629">
                  <c:v>129</c:v>
                </c:pt>
                <c:pt idx="630">
                  <c:v>141</c:v>
                </c:pt>
                <c:pt idx="631">
                  <c:v>135</c:v>
                </c:pt>
                <c:pt idx="632">
                  <c:v>132</c:v>
                </c:pt>
                <c:pt idx="633">
                  <c:v>136</c:v>
                </c:pt>
                <c:pt idx="634">
                  <c:v>140</c:v>
                </c:pt>
                <c:pt idx="635">
                  <c:v>136</c:v>
                </c:pt>
                <c:pt idx="636">
                  <c:v>143</c:v>
                </c:pt>
                <c:pt idx="637">
                  <c:v>140</c:v>
                </c:pt>
                <c:pt idx="638">
                  <c:v>145</c:v>
                </c:pt>
                <c:pt idx="639">
                  <c:v>144</c:v>
                </c:pt>
                <c:pt idx="640">
                  <c:v>148</c:v>
                </c:pt>
                <c:pt idx="641">
                  <c:v>153</c:v>
                </c:pt>
                <c:pt idx="642">
                  <c:v>169</c:v>
                </c:pt>
                <c:pt idx="643">
                  <c:v>174</c:v>
                </c:pt>
                <c:pt idx="644">
                  <c:v>175</c:v>
                </c:pt>
                <c:pt idx="645">
                  <c:v>174</c:v>
                </c:pt>
                <c:pt idx="646">
                  <c:v>176</c:v>
                </c:pt>
                <c:pt idx="647">
                  <c:v>171</c:v>
                </c:pt>
                <c:pt idx="648">
                  <c:v>173</c:v>
                </c:pt>
                <c:pt idx="649">
                  <c:v>167</c:v>
                </c:pt>
                <c:pt idx="650">
                  <c:v>165</c:v>
                </c:pt>
                <c:pt idx="651">
                  <c:v>152</c:v>
                </c:pt>
                <c:pt idx="652">
                  <c:v>159</c:v>
                </c:pt>
                <c:pt idx="653">
                  <c:v>163</c:v>
                </c:pt>
                <c:pt idx="654">
                  <c:v>162</c:v>
                </c:pt>
                <c:pt idx="655">
                  <c:v>170</c:v>
                </c:pt>
                <c:pt idx="656">
                  <c:v>175</c:v>
                </c:pt>
                <c:pt idx="657">
                  <c:v>197</c:v>
                </c:pt>
                <c:pt idx="658">
                  <c:v>186</c:v>
                </c:pt>
                <c:pt idx="659">
                  <c:v>188</c:v>
                </c:pt>
                <c:pt idx="660">
                  <c:v>194</c:v>
                </c:pt>
                <c:pt idx="661">
                  <c:v>183</c:v>
                </c:pt>
                <c:pt idx="662">
                  <c:v>183</c:v>
                </c:pt>
                <c:pt idx="663">
                  <c:v>182</c:v>
                </c:pt>
                <c:pt idx="664">
                  <c:v>184</c:v>
                </c:pt>
                <c:pt idx="665">
                  <c:v>189</c:v>
                </c:pt>
                <c:pt idx="666">
                  <c:v>184</c:v>
                </c:pt>
                <c:pt idx="667">
                  <c:v>187</c:v>
                </c:pt>
                <c:pt idx="668">
                  <c:v>177</c:v>
                </c:pt>
                <c:pt idx="669">
                  <c:v>178</c:v>
                </c:pt>
                <c:pt idx="670">
                  <c:v>187</c:v>
                </c:pt>
                <c:pt idx="671">
                  <c:v>184</c:v>
                </c:pt>
                <c:pt idx="672">
                  <c:v>190</c:v>
                </c:pt>
                <c:pt idx="673">
                  <c:v>199</c:v>
                </c:pt>
                <c:pt idx="674">
                  <c:v>194</c:v>
                </c:pt>
                <c:pt idx="675">
                  <c:v>187</c:v>
                </c:pt>
                <c:pt idx="676">
                  <c:v>177</c:v>
                </c:pt>
                <c:pt idx="677">
                  <c:v>180</c:v>
                </c:pt>
                <c:pt idx="678">
                  <c:v>180</c:v>
                </c:pt>
                <c:pt idx="679">
                  <c:v>174</c:v>
                </c:pt>
                <c:pt idx="680">
                  <c:v>165</c:v>
                </c:pt>
                <c:pt idx="681">
                  <c:v>156</c:v>
                </c:pt>
                <c:pt idx="682">
                  <c:v>162</c:v>
                </c:pt>
                <c:pt idx="683">
                  <c:v>161</c:v>
                </c:pt>
                <c:pt idx="684">
                  <c:v>162</c:v>
                </c:pt>
                <c:pt idx="685">
                  <c:v>163</c:v>
                </c:pt>
                <c:pt idx="686">
                  <c:v>167</c:v>
                </c:pt>
                <c:pt idx="687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C1-45D9-85B2-84784B82447D}"/>
            </c:ext>
          </c:extLst>
        </c:ser>
        <c:ser>
          <c:idx val="5"/>
          <c:order val="5"/>
          <c:tx>
            <c:strRef>
              <c:f>'График 1.2.6'!$H$4</c:f>
              <c:strCache>
                <c:ptCount val="1"/>
                <c:pt idx="0">
                  <c:v>EMBI+ Лат.Америка спрэд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'График 1.2.6'!$B$5:$B$692</c:f>
              <c:strCache>
                <c:ptCount val="688"/>
                <c:pt idx="0">
                  <c:v>03.01.2005</c:v>
                </c:pt>
                <c:pt idx="1">
                  <c:v>04.01.2005</c:v>
                </c:pt>
                <c:pt idx="2">
                  <c:v>05.01.2005</c:v>
                </c:pt>
                <c:pt idx="3">
                  <c:v>06.01.2005</c:v>
                </c:pt>
                <c:pt idx="4">
                  <c:v>07.01.2005</c:v>
                </c:pt>
                <c:pt idx="5">
                  <c:v>10.01.2005</c:v>
                </c:pt>
                <c:pt idx="6">
                  <c:v>11.01.2005</c:v>
                </c:pt>
                <c:pt idx="7">
                  <c:v>12.01.2005</c:v>
                </c:pt>
                <c:pt idx="8">
                  <c:v>13.01.2005</c:v>
                </c:pt>
                <c:pt idx="9">
                  <c:v>14.01.2005</c:v>
                </c:pt>
                <c:pt idx="10">
                  <c:v>18.01.2005</c:v>
                </c:pt>
                <c:pt idx="11">
                  <c:v>19.01.2005</c:v>
                </c:pt>
                <c:pt idx="12">
                  <c:v>20.01.2005</c:v>
                </c:pt>
                <c:pt idx="13">
                  <c:v>21.01.2005</c:v>
                </c:pt>
                <c:pt idx="14">
                  <c:v>24.01.2005</c:v>
                </c:pt>
                <c:pt idx="15">
                  <c:v>25.01.2005</c:v>
                </c:pt>
                <c:pt idx="16">
                  <c:v>26.01.2005</c:v>
                </c:pt>
                <c:pt idx="17">
                  <c:v>27.01.2005</c:v>
                </c:pt>
                <c:pt idx="18">
                  <c:v>28.01.2005</c:v>
                </c:pt>
                <c:pt idx="19">
                  <c:v>31.01.2005</c:v>
                </c:pt>
                <c:pt idx="20">
                  <c:v>01.02.2005</c:v>
                </c:pt>
                <c:pt idx="21">
                  <c:v>02.02.2005</c:v>
                </c:pt>
                <c:pt idx="22">
                  <c:v>03.02.2005</c:v>
                </c:pt>
                <c:pt idx="23">
                  <c:v>04.02.2005</c:v>
                </c:pt>
                <c:pt idx="24">
                  <c:v>07.02.2005</c:v>
                </c:pt>
                <c:pt idx="25">
                  <c:v>08.02.2005</c:v>
                </c:pt>
                <c:pt idx="26">
                  <c:v>09.02.2005</c:v>
                </c:pt>
                <c:pt idx="27">
                  <c:v>10.02.2005</c:v>
                </c:pt>
                <c:pt idx="28">
                  <c:v>11.02.2005</c:v>
                </c:pt>
                <c:pt idx="29">
                  <c:v>14.02.2005</c:v>
                </c:pt>
                <c:pt idx="30">
                  <c:v>15.02.2005</c:v>
                </c:pt>
                <c:pt idx="31">
                  <c:v>16.02.2005</c:v>
                </c:pt>
                <c:pt idx="32">
                  <c:v>17.02.2005</c:v>
                </c:pt>
                <c:pt idx="33">
                  <c:v>18.02.2005</c:v>
                </c:pt>
                <c:pt idx="34">
                  <c:v>22.02.2005</c:v>
                </c:pt>
                <c:pt idx="35">
                  <c:v>23.02.2005</c:v>
                </c:pt>
                <c:pt idx="36">
                  <c:v>24.02.2005</c:v>
                </c:pt>
                <c:pt idx="37">
                  <c:v>25.02.2005</c:v>
                </c:pt>
                <c:pt idx="38">
                  <c:v>28.02.2005</c:v>
                </c:pt>
                <c:pt idx="39">
                  <c:v>01.03.2005</c:v>
                </c:pt>
                <c:pt idx="40">
                  <c:v>02.03.2005</c:v>
                </c:pt>
                <c:pt idx="41">
                  <c:v>03.03.2005</c:v>
                </c:pt>
                <c:pt idx="42">
                  <c:v>04.03.2005</c:v>
                </c:pt>
                <c:pt idx="43">
                  <c:v>07.03.2005</c:v>
                </c:pt>
                <c:pt idx="44">
                  <c:v>08.03.2005</c:v>
                </c:pt>
                <c:pt idx="45">
                  <c:v>09.03.2005</c:v>
                </c:pt>
                <c:pt idx="46">
                  <c:v>10.03.2005</c:v>
                </c:pt>
                <c:pt idx="47">
                  <c:v>11.03.2005</c:v>
                </c:pt>
                <c:pt idx="48">
                  <c:v>14.03.2005</c:v>
                </c:pt>
                <c:pt idx="49">
                  <c:v>15.03.2005</c:v>
                </c:pt>
                <c:pt idx="50">
                  <c:v>16.03.2005</c:v>
                </c:pt>
                <c:pt idx="51">
                  <c:v>17.03.2005</c:v>
                </c:pt>
                <c:pt idx="52">
                  <c:v>18.03.2005</c:v>
                </c:pt>
                <c:pt idx="53">
                  <c:v>21.03.2005</c:v>
                </c:pt>
                <c:pt idx="54">
                  <c:v>22.03.2005</c:v>
                </c:pt>
                <c:pt idx="55">
                  <c:v>23.03.2005</c:v>
                </c:pt>
                <c:pt idx="56">
                  <c:v>24.03.2005</c:v>
                </c:pt>
                <c:pt idx="57">
                  <c:v>28.03.2005</c:v>
                </c:pt>
                <c:pt idx="58">
                  <c:v>29.03.2005</c:v>
                </c:pt>
                <c:pt idx="59">
                  <c:v>30.03.2005</c:v>
                </c:pt>
                <c:pt idx="60">
                  <c:v>31.03.2005</c:v>
                </c:pt>
                <c:pt idx="61">
                  <c:v>01.04.2005</c:v>
                </c:pt>
                <c:pt idx="62">
                  <c:v>04.04.2005</c:v>
                </c:pt>
                <c:pt idx="63">
                  <c:v>05.04.2005</c:v>
                </c:pt>
                <c:pt idx="64">
                  <c:v>06.04.2005</c:v>
                </c:pt>
                <c:pt idx="65">
                  <c:v>07.04.2005</c:v>
                </c:pt>
                <c:pt idx="66">
                  <c:v>08.04.2005</c:v>
                </c:pt>
                <c:pt idx="67">
                  <c:v>11.04.2005</c:v>
                </c:pt>
                <c:pt idx="68">
                  <c:v>12.04.2005</c:v>
                </c:pt>
                <c:pt idx="69">
                  <c:v>13.04.2005</c:v>
                </c:pt>
                <c:pt idx="70">
                  <c:v>14.04.2005</c:v>
                </c:pt>
                <c:pt idx="71">
                  <c:v>15.04.2005</c:v>
                </c:pt>
                <c:pt idx="72">
                  <c:v>18.04.2005</c:v>
                </c:pt>
                <c:pt idx="73">
                  <c:v>19.04.2005</c:v>
                </c:pt>
                <c:pt idx="74">
                  <c:v>20.04.2005</c:v>
                </c:pt>
                <c:pt idx="75">
                  <c:v>21.04.2005</c:v>
                </c:pt>
                <c:pt idx="76">
                  <c:v>22.04.2005</c:v>
                </c:pt>
                <c:pt idx="77">
                  <c:v>25.04.2005</c:v>
                </c:pt>
                <c:pt idx="78">
                  <c:v>26.04.2005</c:v>
                </c:pt>
                <c:pt idx="79">
                  <c:v>27.04.2005</c:v>
                </c:pt>
                <c:pt idx="80">
                  <c:v>28.04.2005</c:v>
                </c:pt>
                <c:pt idx="81">
                  <c:v>29.04.2005</c:v>
                </c:pt>
                <c:pt idx="82">
                  <c:v>02.05.2005</c:v>
                </c:pt>
                <c:pt idx="83">
                  <c:v>03.05.2005</c:v>
                </c:pt>
                <c:pt idx="84">
                  <c:v>04.05.2005</c:v>
                </c:pt>
                <c:pt idx="85">
                  <c:v>05.05.2005</c:v>
                </c:pt>
                <c:pt idx="86">
                  <c:v>06.05.2005</c:v>
                </c:pt>
                <c:pt idx="87">
                  <c:v>09.05.2005</c:v>
                </c:pt>
                <c:pt idx="88">
                  <c:v>10.05.2005</c:v>
                </c:pt>
                <c:pt idx="89">
                  <c:v>11.05.2005</c:v>
                </c:pt>
                <c:pt idx="90">
                  <c:v>12.05.2005</c:v>
                </c:pt>
                <c:pt idx="91">
                  <c:v>13.05.2005</c:v>
                </c:pt>
                <c:pt idx="92">
                  <c:v>16.05.2005</c:v>
                </c:pt>
                <c:pt idx="93">
                  <c:v>17.05.2005</c:v>
                </c:pt>
                <c:pt idx="94">
                  <c:v>18.05.2005</c:v>
                </c:pt>
                <c:pt idx="95">
                  <c:v>19.05.2005</c:v>
                </c:pt>
                <c:pt idx="96">
                  <c:v>20.05.2005</c:v>
                </c:pt>
                <c:pt idx="97">
                  <c:v>23.05.2005</c:v>
                </c:pt>
                <c:pt idx="98">
                  <c:v>24.05.2005</c:v>
                </c:pt>
                <c:pt idx="99">
                  <c:v>25.05.2005</c:v>
                </c:pt>
                <c:pt idx="100">
                  <c:v>26.05.2005</c:v>
                </c:pt>
                <c:pt idx="101">
                  <c:v>27.05.2005</c:v>
                </c:pt>
                <c:pt idx="102">
                  <c:v>31.05.2005</c:v>
                </c:pt>
                <c:pt idx="103">
                  <c:v>01.06.2005</c:v>
                </c:pt>
                <c:pt idx="104">
                  <c:v>02.06.2005</c:v>
                </c:pt>
                <c:pt idx="105">
                  <c:v>03.06.2005</c:v>
                </c:pt>
                <c:pt idx="106">
                  <c:v>06.06.2005</c:v>
                </c:pt>
                <c:pt idx="107">
                  <c:v>07.06.2005</c:v>
                </c:pt>
                <c:pt idx="108">
                  <c:v>08.06.2005</c:v>
                </c:pt>
                <c:pt idx="109">
                  <c:v>09.06.2005</c:v>
                </c:pt>
                <c:pt idx="110">
                  <c:v>10.06.2005</c:v>
                </c:pt>
                <c:pt idx="111">
                  <c:v>13.06.2005</c:v>
                </c:pt>
                <c:pt idx="112">
                  <c:v>14.06.2005</c:v>
                </c:pt>
                <c:pt idx="113">
                  <c:v>15.06.2005</c:v>
                </c:pt>
                <c:pt idx="114">
                  <c:v>16.06.2005</c:v>
                </c:pt>
                <c:pt idx="115">
                  <c:v>17.06.2005</c:v>
                </c:pt>
                <c:pt idx="116">
                  <c:v>20.06.2005</c:v>
                </c:pt>
                <c:pt idx="117">
                  <c:v>21.06.2005</c:v>
                </c:pt>
                <c:pt idx="118">
                  <c:v>22.06.2005</c:v>
                </c:pt>
                <c:pt idx="119">
                  <c:v>23.06.2005</c:v>
                </c:pt>
                <c:pt idx="120">
                  <c:v>24.06.2005</c:v>
                </c:pt>
                <c:pt idx="121">
                  <c:v>27.06.2005</c:v>
                </c:pt>
                <c:pt idx="122">
                  <c:v>28.06.2005</c:v>
                </c:pt>
                <c:pt idx="123">
                  <c:v>29.06.2005</c:v>
                </c:pt>
                <c:pt idx="124">
                  <c:v>30.06.2005</c:v>
                </c:pt>
                <c:pt idx="125">
                  <c:v>01.07.2005</c:v>
                </c:pt>
                <c:pt idx="126">
                  <c:v>05.07.2005</c:v>
                </c:pt>
                <c:pt idx="127">
                  <c:v>06.07.2005</c:v>
                </c:pt>
                <c:pt idx="128">
                  <c:v>07.07.2005</c:v>
                </c:pt>
                <c:pt idx="129">
                  <c:v>08.07.2005</c:v>
                </c:pt>
                <c:pt idx="130">
                  <c:v>11.07.2005</c:v>
                </c:pt>
                <c:pt idx="131">
                  <c:v>12.07.2005</c:v>
                </c:pt>
                <c:pt idx="132">
                  <c:v>13.07.2005</c:v>
                </c:pt>
                <c:pt idx="133">
                  <c:v>14.07.2005</c:v>
                </c:pt>
                <c:pt idx="134">
                  <c:v>15.07.2005</c:v>
                </c:pt>
                <c:pt idx="135">
                  <c:v>18.07.2005</c:v>
                </c:pt>
                <c:pt idx="136">
                  <c:v>19.07.2005</c:v>
                </c:pt>
                <c:pt idx="137">
                  <c:v>20.07.2005</c:v>
                </c:pt>
                <c:pt idx="138">
                  <c:v>21.07.2005</c:v>
                </c:pt>
                <c:pt idx="139">
                  <c:v>22.07.2005</c:v>
                </c:pt>
                <c:pt idx="140">
                  <c:v>25.07.2005</c:v>
                </c:pt>
                <c:pt idx="141">
                  <c:v>26.07.2005</c:v>
                </c:pt>
                <c:pt idx="142">
                  <c:v>27.07.2005</c:v>
                </c:pt>
                <c:pt idx="143">
                  <c:v>28.07.2005</c:v>
                </c:pt>
                <c:pt idx="144">
                  <c:v>29.07.2005</c:v>
                </c:pt>
                <c:pt idx="145">
                  <c:v>01.08.2005</c:v>
                </c:pt>
                <c:pt idx="146">
                  <c:v>02.08.2005</c:v>
                </c:pt>
                <c:pt idx="147">
                  <c:v>03.08.2005</c:v>
                </c:pt>
                <c:pt idx="148">
                  <c:v>04.08.2005</c:v>
                </c:pt>
                <c:pt idx="149">
                  <c:v>05.08.2005</c:v>
                </c:pt>
                <c:pt idx="150">
                  <c:v>08.08.2005</c:v>
                </c:pt>
                <c:pt idx="151">
                  <c:v>09.08.2005</c:v>
                </c:pt>
                <c:pt idx="152">
                  <c:v>10.08.2005</c:v>
                </c:pt>
                <c:pt idx="153">
                  <c:v>11.08.2005</c:v>
                </c:pt>
                <c:pt idx="154">
                  <c:v>12.08.2005</c:v>
                </c:pt>
                <c:pt idx="155">
                  <c:v>15.08.2005</c:v>
                </c:pt>
                <c:pt idx="156">
                  <c:v>16.08.2005</c:v>
                </c:pt>
                <c:pt idx="157">
                  <c:v>17.08.2005</c:v>
                </c:pt>
                <c:pt idx="158">
                  <c:v>18.08.2005</c:v>
                </c:pt>
                <c:pt idx="159">
                  <c:v>19.08.2005</c:v>
                </c:pt>
                <c:pt idx="160">
                  <c:v>22.08.2005</c:v>
                </c:pt>
                <c:pt idx="161">
                  <c:v>23.08.2005</c:v>
                </c:pt>
                <c:pt idx="162">
                  <c:v>24.08.2005</c:v>
                </c:pt>
                <c:pt idx="163">
                  <c:v>25.08.2005</c:v>
                </c:pt>
                <c:pt idx="164">
                  <c:v>26.08.2005</c:v>
                </c:pt>
                <c:pt idx="165">
                  <c:v>29.08.2005</c:v>
                </c:pt>
                <c:pt idx="166">
                  <c:v>30.08.2005</c:v>
                </c:pt>
                <c:pt idx="167">
                  <c:v>31.08.2005</c:v>
                </c:pt>
                <c:pt idx="168">
                  <c:v>01.09.2005</c:v>
                </c:pt>
                <c:pt idx="169">
                  <c:v>02.09.2005</c:v>
                </c:pt>
                <c:pt idx="170">
                  <c:v>06.09.2005</c:v>
                </c:pt>
                <c:pt idx="171">
                  <c:v>07.09.2005</c:v>
                </c:pt>
                <c:pt idx="172">
                  <c:v>08.09.2005</c:v>
                </c:pt>
                <c:pt idx="173">
                  <c:v>09.09.2005</c:v>
                </c:pt>
                <c:pt idx="174">
                  <c:v>12.09.2005</c:v>
                </c:pt>
                <c:pt idx="175">
                  <c:v>13.09.2005</c:v>
                </c:pt>
                <c:pt idx="176">
                  <c:v>14.09.2005</c:v>
                </c:pt>
                <c:pt idx="177">
                  <c:v>15.09.2005</c:v>
                </c:pt>
                <c:pt idx="178">
                  <c:v>16.09.2005</c:v>
                </c:pt>
                <c:pt idx="179">
                  <c:v>19.09.2005</c:v>
                </c:pt>
                <c:pt idx="180">
                  <c:v>20.09.2005</c:v>
                </c:pt>
                <c:pt idx="181">
                  <c:v>21.09.2005</c:v>
                </c:pt>
                <c:pt idx="182">
                  <c:v>22.09.2005</c:v>
                </c:pt>
                <c:pt idx="183">
                  <c:v>23.09.2005</c:v>
                </c:pt>
                <c:pt idx="184">
                  <c:v>26.09.2005</c:v>
                </c:pt>
                <c:pt idx="185">
                  <c:v>27.09.2005</c:v>
                </c:pt>
                <c:pt idx="186">
                  <c:v>28.09.2005</c:v>
                </c:pt>
                <c:pt idx="187">
                  <c:v>29.09.2005</c:v>
                </c:pt>
                <c:pt idx="188">
                  <c:v>30.09.2005</c:v>
                </c:pt>
                <c:pt idx="189">
                  <c:v>03.10.2005</c:v>
                </c:pt>
                <c:pt idx="190">
                  <c:v>04.10.2005</c:v>
                </c:pt>
                <c:pt idx="191">
                  <c:v>05.10.2005</c:v>
                </c:pt>
                <c:pt idx="192">
                  <c:v>06.10.2005</c:v>
                </c:pt>
                <c:pt idx="193">
                  <c:v>07.10.2005</c:v>
                </c:pt>
                <c:pt idx="194">
                  <c:v>11.10.2005</c:v>
                </c:pt>
                <c:pt idx="195">
                  <c:v>12.10.2005</c:v>
                </c:pt>
                <c:pt idx="196">
                  <c:v>13.10.2005</c:v>
                </c:pt>
                <c:pt idx="197">
                  <c:v>14.10.2005</c:v>
                </c:pt>
                <c:pt idx="198">
                  <c:v>17.10.2005</c:v>
                </c:pt>
                <c:pt idx="199">
                  <c:v>18.10.2005</c:v>
                </c:pt>
                <c:pt idx="200">
                  <c:v>19.10.2005</c:v>
                </c:pt>
                <c:pt idx="201">
                  <c:v>20.10.2005</c:v>
                </c:pt>
                <c:pt idx="202">
                  <c:v>21.10.2005</c:v>
                </c:pt>
                <c:pt idx="203">
                  <c:v>24.10.2005</c:v>
                </c:pt>
                <c:pt idx="204">
                  <c:v>25.10.2005</c:v>
                </c:pt>
                <c:pt idx="205">
                  <c:v>26.10.2005</c:v>
                </c:pt>
                <c:pt idx="206">
                  <c:v>27.10.2005</c:v>
                </c:pt>
                <c:pt idx="207">
                  <c:v>28.10.2005</c:v>
                </c:pt>
                <c:pt idx="208">
                  <c:v>31.10.2005</c:v>
                </c:pt>
                <c:pt idx="209">
                  <c:v>01.11.2005</c:v>
                </c:pt>
                <c:pt idx="210">
                  <c:v>02.11.2005</c:v>
                </c:pt>
                <c:pt idx="211">
                  <c:v>03.11.2005</c:v>
                </c:pt>
                <c:pt idx="212">
                  <c:v>04.11.2005</c:v>
                </c:pt>
                <c:pt idx="213">
                  <c:v>07.11.2005</c:v>
                </c:pt>
                <c:pt idx="214">
                  <c:v>08.11.2005</c:v>
                </c:pt>
                <c:pt idx="215">
                  <c:v>09.11.2005</c:v>
                </c:pt>
                <c:pt idx="216">
                  <c:v>10.11.2005</c:v>
                </c:pt>
                <c:pt idx="217">
                  <c:v>14.11.2005</c:v>
                </c:pt>
                <c:pt idx="218">
                  <c:v>15.11.2005</c:v>
                </c:pt>
                <c:pt idx="219">
                  <c:v>16.11.2005</c:v>
                </c:pt>
                <c:pt idx="220">
                  <c:v>17.11.2005</c:v>
                </c:pt>
                <c:pt idx="221">
                  <c:v>18.11.2005</c:v>
                </c:pt>
                <c:pt idx="222">
                  <c:v>21.11.2005</c:v>
                </c:pt>
                <c:pt idx="223">
                  <c:v>22.11.2005</c:v>
                </c:pt>
                <c:pt idx="224">
                  <c:v>23.11.2005</c:v>
                </c:pt>
                <c:pt idx="225">
                  <c:v>25.11.2005</c:v>
                </c:pt>
                <c:pt idx="226">
                  <c:v>28.11.2005</c:v>
                </c:pt>
                <c:pt idx="227">
                  <c:v>29.11.2005</c:v>
                </c:pt>
                <c:pt idx="228">
                  <c:v>30.11.2005</c:v>
                </c:pt>
                <c:pt idx="229">
                  <c:v>01.12.2005</c:v>
                </c:pt>
                <c:pt idx="230">
                  <c:v>02.12.2005</c:v>
                </c:pt>
                <c:pt idx="231">
                  <c:v>05.12.2005</c:v>
                </c:pt>
                <c:pt idx="232">
                  <c:v>06.12.2005</c:v>
                </c:pt>
                <c:pt idx="233">
                  <c:v>07.12.2005</c:v>
                </c:pt>
                <c:pt idx="234">
                  <c:v>08.12.2005</c:v>
                </c:pt>
                <c:pt idx="235">
                  <c:v>09.12.2005</c:v>
                </c:pt>
                <c:pt idx="236">
                  <c:v>12.12.2005</c:v>
                </c:pt>
                <c:pt idx="237">
                  <c:v>13.12.2005</c:v>
                </c:pt>
                <c:pt idx="238">
                  <c:v>14.12.2005</c:v>
                </c:pt>
                <c:pt idx="239">
                  <c:v>15.12.2005</c:v>
                </c:pt>
                <c:pt idx="240">
                  <c:v>16.12.2005</c:v>
                </c:pt>
                <c:pt idx="241">
                  <c:v>19.12.2005</c:v>
                </c:pt>
                <c:pt idx="242">
                  <c:v>20.12.2005</c:v>
                </c:pt>
                <c:pt idx="243">
                  <c:v>21.12.2005</c:v>
                </c:pt>
                <c:pt idx="244">
                  <c:v>22.12.2005</c:v>
                </c:pt>
                <c:pt idx="245">
                  <c:v>23.12.2005</c:v>
                </c:pt>
                <c:pt idx="246">
                  <c:v>27.12.2005</c:v>
                </c:pt>
                <c:pt idx="247">
                  <c:v>28.12.2005</c:v>
                </c:pt>
                <c:pt idx="248">
                  <c:v>29.12.2005</c:v>
                </c:pt>
                <c:pt idx="249">
                  <c:v>30.12.2005</c:v>
                </c:pt>
                <c:pt idx="250">
                  <c:v>03.01.2006</c:v>
                </c:pt>
                <c:pt idx="251">
                  <c:v>04.01.2006</c:v>
                </c:pt>
                <c:pt idx="252">
                  <c:v>05.01.2006</c:v>
                </c:pt>
                <c:pt idx="253">
                  <c:v>06.01.2006</c:v>
                </c:pt>
                <c:pt idx="254">
                  <c:v>09.01.2006</c:v>
                </c:pt>
                <c:pt idx="255">
                  <c:v>10.01.2006</c:v>
                </c:pt>
                <c:pt idx="256">
                  <c:v>11.01.2006</c:v>
                </c:pt>
                <c:pt idx="257">
                  <c:v>12.01.2006</c:v>
                </c:pt>
                <c:pt idx="258">
                  <c:v>13.01.2006</c:v>
                </c:pt>
                <c:pt idx="259">
                  <c:v>17.01.2006</c:v>
                </c:pt>
                <c:pt idx="260">
                  <c:v>18.01.2006</c:v>
                </c:pt>
                <c:pt idx="261">
                  <c:v>19.01.2006</c:v>
                </c:pt>
                <c:pt idx="262">
                  <c:v>20.01.2006</c:v>
                </c:pt>
                <c:pt idx="263">
                  <c:v>23.01.2006</c:v>
                </c:pt>
                <c:pt idx="264">
                  <c:v>24.01.2006</c:v>
                </c:pt>
                <c:pt idx="265">
                  <c:v>25.01.2006</c:v>
                </c:pt>
                <c:pt idx="266">
                  <c:v>26.01.2006</c:v>
                </c:pt>
                <c:pt idx="267">
                  <c:v>27.01.2006</c:v>
                </c:pt>
                <c:pt idx="268">
                  <c:v>30.01.2006</c:v>
                </c:pt>
                <c:pt idx="269">
                  <c:v>31.01.2006</c:v>
                </c:pt>
                <c:pt idx="270">
                  <c:v>01.02.2006</c:v>
                </c:pt>
                <c:pt idx="271">
                  <c:v>02.02.2006</c:v>
                </c:pt>
                <c:pt idx="272">
                  <c:v>03.02.2006</c:v>
                </c:pt>
                <c:pt idx="273">
                  <c:v>06.02.2006</c:v>
                </c:pt>
                <c:pt idx="274">
                  <c:v>07.02.2006</c:v>
                </c:pt>
                <c:pt idx="275">
                  <c:v>08.02.2006</c:v>
                </c:pt>
                <c:pt idx="276">
                  <c:v>09.02.2006</c:v>
                </c:pt>
                <c:pt idx="277">
                  <c:v>10.02.2006</c:v>
                </c:pt>
                <c:pt idx="278">
                  <c:v>13.02.2006</c:v>
                </c:pt>
                <c:pt idx="279">
                  <c:v>14.02.2006</c:v>
                </c:pt>
                <c:pt idx="280">
                  <c:v>15.02.2006</c:v>
                </c:pt>
                <c:pt idx="281">
                  <c:v>16.02.2006</c:v>
                </c:pt>
                <c:pt idx="282">
                  <c:v>17.02.2006</c:v>
                </c:pt>
                <c:pt idx="283">
                  <c:v>21.02.2006</c:v>
                </c:pt>
                <c:pt idx="284">
                  <c:v>22.02.2006</c:v>
                </c:pt>
                <c:pt idx="285">
                  <c:v>23.02.2006</c:v>
                </c:pt>
                <c:pt idx="286">
                  <c:v>24.02.2006</c:v>
                </c:pt>
                <c:pt idx="287">
                  <c:v>27.02.2006</c:v>
                </c:pt>
                <c:pt idx="288">
                  <c:v>28.02.2006</c:v>
                </c:pt>
                <c:pt idx="289">
                  <c:v>01.03.2006</c:v>
                </c:pt>
                <c:pt idx="290">
                  <c:v>02.03.2006</c:v>
                </c:pt>
                <c:pt idx="291">
                  <c:v>03.03.2006</c:v>
                </c:pt>
                <c:pt idx="292">
                  <c:v>06.03.2006</c:v>
                </c:pt>
                <c:pt idx="293">
                  <c:v>07.03.2006</c:v>
                </c:pt>
                <c:pt idx="294">
                  <c:v>08.03.2006</c:v>
                </c:pt>
                <c:pt idx="295">
                  <c:v>09.03.2006</c:v>
                </c:pt>
                <c:pt idx="296">
                  <c:v>10.03.2006</c:v>
                </c:pt>
                <c:pt idx="297">
                  <c:v>13.03.2006</c:v>
                </c:pt>
                <c:pt idx="298">
                  <c:v>14.03.2006</c:v>
                </c:pt>
                <c:pt idx="299">
                  <c:v>15.03.2006</c:v>
                </c:pt>
                <c:pt idx="300">
                  <c:v>16.03.2006</c:v>
                </c:pt>
                <c:pt idx="301">
                  <c:v>17.03.2006</c:v>
                </c:pt>
                <c:pt idx="302">
                  <c:v>20.03.2006</c:v>
                </c:pt>
                <c:pt idx="303">
                  <c:v>21.03.2006</c:v>
                </c:pt>
                <c:pt idx="304">
                  <c:v>22.03.2006</c:v>
                </c:pt>
                <c:pt idx="305">
                  <c:v>23.03.2006</c:v>
                </c:pt>
                <c:pt idx="306">
                  <c:v>24.03.2006</c:v>
                </c:pt>
                <c:pt idx="307">
                  <c:v>27.03.2006</c:v>
                </c:pt>
                <c:pt idx="308">
                  <c:v>28.03.2006</c:v>
                </c:pt>
                <c:pt idx="309">
                  <c:v>29.03.2006</c:v>
                </c:pt>
                <c:pt idx="310">
                  <c:v>30.03.2006</c:v>
                </c:pt>
                <c:pt idx="311">
                  <c:v>31.03.2006</c:v>
                </c:pt>
                <c:pt idx="312">
                  <c:v>03.04.2006</c:v>
                </c:pt>
                <c:pt idx="313">
                  <c:v>04.04.2006</c:v>
                </c:pt>
                <c:pt idx="314">
                  <c:v>05.04.2006</c:v>
                </c:pt>
                <c:pt idx="315">
                  <c:v>06.04.2006</c:v>
                </c:pt>
                <c:pt idx="316">
                  <c:v>07.04.2006</c:v>
                </c:pt>
                <c:pt idx="317">
                  <c:v>10.04.2006</c:v>
                </c:pt>
                <c:pt idx="318">
                  <c:v>11.04.2006</c:v>
                </c:pt>
                <c:pt idx="319">
                  <c:v>12.04.2006</c:v>
                </c:pt>
                <c:pt idx="320">
                  <c:v>13.04.2006</c:v>
                </c:pt>
                <c:pt idx="321">
                  <c:v>17.04.2006</c:v>
                </c:pt>
                <c:pt idx="322">
                  <c:v>18.04.2006</c:v>
                </c:pt>
                <c:pt idx="323">
                  <c:v>19.04.2006</c:v>
                </c:pt>
                <c:pt idx="324">
                  <c:v>20.04.2006</c:v>
                </c:pt>
                <c:pt idx="325">
                  <c:v>21.04.2006</c:v>
                </c:pt>
                <c:pt idx="326">
                  <c:v>24.04.2006</c:v>
                </c:pt>
                <c:pt idx="327">
                  <c:v>25.04.2006</c:v>
                </c:pt>
                <c:pt idx="328">
                  <c:v>26.04.2006</c:v>
                </c:pt>
                <c:pt idx="329">
                  <c:v>27.04.2006</c:v>
                </c:pt>
                <c:pt idx="330">
                  <c:v>28.04.2006</c:v>
                </c:pt>
                <c:pt idx="331">
                  <c:v>01.05.2006</c:v>
                </c:pt>
                <c:pt idx="332">
                  <c:v>02.05.2006</c:v>
                </c:pt>
                <c:pt idx="333">
                  <c:v>03.05.2006</c:v>
                </c:pt>
                <c:pt idx="334">
                  <c:v>04.05.2006</c:v>
                </c:pt>
                <c:pt idx="335">
                  <c:v>05.05.2006</c:v>
                </c:pt>
                <c:pt idx="336">
                  <c:v>08.05.2006</c:v>
                </c:pt>
                <c:pt idx="337">
                  <c:v>09.05.2006</c:v>
                </c:pt>
                <c:pt idx="338">
                  <c:v>10.05.2006</c:v>
                </c:pt>
                <c:pt idx="339">
                  <c:v>11.05.2006</c:v>
                </c:pt>
                <c:pt idx="340">
                  <c:v>12.05.2006</c:v>
                </c:pt>
                <c:pt idx="341">
                  <c:v>15.05.2006</c:v>
                </c:pt>
                <c:pt idx="342">
                  <c:v>16.05.2006</c:v>
                </c:pt>
                <c:pt idx="343">
                  <c:v>17.05.2006</c:v>
                </c:pt>
                <c:pt idx="344">
                  <c:v>18.05.2006</c:v>
                </c:pt>
                <c:pt idx="345">
                  <c:v>19.05.2006</c:v>
                </c:pt>
                <c:pt idx="346">
                  <c:v>22.05.2006</c:v>
                </c:pt>
                <c:pt idx="347">
                  <c:v>23.05.2006</c:v>
                </c:pt>
                <c:pt idx="348">
                  <c:v>24.05.2006</c:v>
                </c:pt>
                <c:pt idx="349">
                  <c:v>25.05.2006</c:v>
                </c:pt>
                <c:pt idx="350">
                  <c:v>26.05.2006</c:v>
                </c:pt>
                <c:pt idx="351">
                  <c:v>30.05.2006</c:v>
                </c:pt>
                <c:pt idx="352">
                  <c:v>31.05.2006</c:v>
                </c:pt>
                <c:pt idx="353">
                  <c:v>01.06.2006</c:v>
                </c:pt>
                <c:pt idx="354">
                  <c:v>02.06.2006</c:v>
                </c:pt>
                <c:pt idx="355">
                  <c:v>05.06.2006</c:v>
                </c:pt>
                <c:pt idx="356">
                  <c:v>06.06.2006</c:v>
                </c:pt>
                <c:pt idx="357">
                  <c:v>07.06.2006</c:v>
                </c:pt>
                <c:pt idx="358">
                  <c:v>08.06.2006</c:v>
                </c:pt>
                <c:pt idx="359">
                  <c:v>09.06.2006</c:v>
                </c:pt>
                <c:pt idx="360">
                  <c:v>12.06.2006</c:v>
                </c:pt>
                <c:pt idx="361">
                  <c:v>13.06.2006</c:v>
                </c:pt>
                <c:pt idx="362">
                  <c:v>14.06.2006</c:v>
                </c:pt>
                <c:pt idx="363">
                  <c:v>15.06.2006</c:v>
                </c:pt>
                <c:pt idx="364">
                  <c:v>16.06.2006</c:v>
                </c:pt>
                <c:pt idx="365">
                  <c:v>19.06.2006</c:v>
                </c:pt>
                <c:pt idx="366">
                  <c:v>20.06.2006</c:v>
                </c:pt>
                <c:pt idx="367">
                  <c:v>21.06.2006</c:v>
                </c:pt>
                <c:pt idx="368">
                  <c:v>22.06.2006</c:v>
                </c:pt>
                <c:pt idx="369">
                  <c:v>23.06.2006</c:v>
                </c:pt>
                <c:pt idx="370">
                  <c:v>26.06.2006</c:v>
                </c:pt>
                <c:pt idx="371">
                  <c:v>27.06.2006</c:v>
                </c:pt>
                <c:pt idx="372">
                  <c:v>28.06.2006</c:v>
                </c:pt>
                <c:pt idx="373">
                  <c:v>29.06.2006</c:v>
                </c:pt>
                <c:pt idx="374">
                  <c:v>30.06.2006</c:v>
                </c:pt>
                <c:pt idx="375">
                  <c:v>03.07.2006</c:v>
                </c:pt>
                <c:pt idx="376">
                  <c:v>05.07.2006</c:v>
                </c:pt>
                <c:pt idx="377">
                  <c:v>06.07.2006</c:v>
                </c:pt>
                <c:pt idx="378">
                  <c:v>07.07.2006</c:v>
                </c:pt>
                <c:pt idx="379">
                  <c:v>10.07.2006</c:v>
                </c:pt>
                <c:pt idx="380">
                  <c:v>11.07.2006</c:v>
                </c:pt>
                <c:pt idx="381">
                  <c:v>12.07.2006</c:v>
                </c:pt>
                <c:pt idx="382">
                  <c:v>13.07.2006</c:v>
                </c:pt>
                <c:pt idx="383">
                  <c:v>14.07.2006</c:v>
                </c:pt>
                <c:pt idx="384">
                  <c:v>17.07.2006</c:v>
                </c:pt>
                <c:pt idx="385">
                  <c:v>18.07.2006</c:v>
                </c:pt>
                <c:pt idx="386">
                  <c:v>19.07.2006</c:v>
                </c:pt>
                <c:pt idx="387">
                  <c:v>20.07.2006</c:v>
                </c:pt>
                <c:pt idx="388">
                  <c:v>21.07.2006</c:v>
                </c:pt>
                <c:pt idx="389">
                  <c:v>24.07.2006</c:v>
                </c:pt>
                <c:pt idx="390">
                  <c:v>25.07.2006</c:v>
                </c:pt>
                <c:pt idx="391">
                  <c:v>26.07.2006</c:v>
                </c:pt>
                <c:pt idx="392">
                  <c:v>27.07.2006</c:v>
                </c:pt>
                <c:pt idx="393">
                  <c:v>28.07.2006</c:v>
                </c:pt>
                <c:pt idx="394">
                  <c:v>31.07.2006</c:v>
                </c:pt>
                <c:pt idx="395">
                  <c:v>01.08.2006</c:v>
                </c:pt>
                <c:pt idx="396">
                  <c:v>02.08.2006</c:v>
                </c:pt>
                <c:pt idx="397">
                  <c:v>03.08.2006</c:v>
                </c:pt>
                <c:pt idx="398">
                  <c:v>04.08.2006</c:v>
                </c:pt>
                <c:pt idx="399">
                  <c:v>07.08.2006</c:v>
                </c:pt>
                <c:pt idx="400">
                  <c:v>08.08.2006</c:v>
                </c:pt>
                <c:pt idx="401">
                  <c:v>09.08.2006</c:v>
                </c:pt>
                <c:pt idx="402">
                  <c:v>10.08.2006</c:v>
                </c:pt>
                <c:pt idx="403">
                  <c:v>11.08.2006</c:v>
                </c:pt>
                <c:pt idx="404">
                  <c:v>14.08.2006</c:v>
                </c:pt>
                <c:pt idx="405">
                  <c:v>15.08.2006</c:v>
                </c:pt>
                <c:pt idx="406">
                  <c:v>16.08.2006</c:v>
                </c:pt>
                <c:pt idx="407">
                  <c:v>17.08.2006</c:v>
                </c:pt>
                <c:pt idx="408">
                  <c:v>18.08.2006</c:v>
                </c:pt>
                <c:pt idx="409">
                  <c:v>21.08.2006</c:v>
                </c:pt>
                <c:pt idx="410">
                  <c:v>22.08.2006</c:v>
                </c:pt>
                <c:pt idx="411">
                  <c:v>23.08.2006</c:v>
                </c:pt>
                <c:pt idx="412">
                  <c:v>24.08.2006</c:v>
                </c:pt>
                <c:pt idx="413">
                  <c:v>25.08.2006</c:v>
                </c:pt>
                <c:pt idx="414">
                  <c:v>28.08.2006</c:v>
                </c:pt>
                <c:pt idx="415">
                  <c:v>29.08.2006</c:v>
                </c:pt>
                <c:pt idx="416">
                  <c:v>30.08.2006</c:v>
                </c:pt>
                <c:pt idx="417">
                  <c:v>31.08.2006</c:v>
                </c:pt>
                <c:pt idx="418">
                  <c:v>01.09.2006</c:v>
                </c:pt>
                <c:pt idx="419">
                  <c:v>05.09.2006</c:v>
                </c:pt>
                <c:pt idx="420">
                  <c:v>06.09.2006</c:v>
                </c:pt>
                <c:pt idx="421">
                  <c:v>07.09.2006</c:v>
                </c:pt>
                <c:pt idx="422">
                  <c:v>08.09.2006</c:v>
                </c:pt>
                <c:pt idx="423">
                  <c:v>11.09.2006</c:v>
                </c:pt>
                <c:pt idx="424">
                  <c:v>12.09.2006</c:v>
                </c:pt>
                <c:pt idx="425">
                  <c:v>13.09.2006</c:v>
                </c:pt>
                <c:pt idx="426">
                  <c:v>14.09.2006</c:v>
                </c:pt>
                <c:pt idx="427">
                  <c:v>15.09.2006</c:v>
                </c:pt>
                <c:pt idx="428">
                  <c:v>18.09.2006</c:v>
                </c:pt>
                <c:pt idx="429">
                  <c:v>19.09.2006</c:v>
                </c:pt>
                <c:pt idx="430">
                  <c:v>20.09.2006</c:v>
                </c:pt>
                <c:pt idx="431">
                  <c:v>21.09.2006</c:v>
                </c:pt>
                <c:pt idx="432">
                  <c:v>22.09.2006</c:v>
                </c:pt>
                <c:pt idx="433">
                  <c:v>25.09.2006</c:v>
                </c:pt>
                <c:pt idx="434">
                  <c:v>26.09.2006</c:v>
                </c:pt>
                <c:pt idx="435">
                  <c:v>27.09.2006</c:v>
                </c:pt>
                <c:pt idx="436">
                  <c:v>28.09.2006</c:v>
                </c:pt>
                <c:pt idx="437">
                  <c:v>29.09.2006</c:v>
                </c:pt>
                <c:pt idx="438">
                  <c:v>02.10.2006</c:v>
                </c:pt>
                <c:pt idx="439">
                  <c:v>03.10.2006</c:v>
                </c:pt>
                <c:pt idx="440">
                  <c:v>04.10.2006</c:v>
                </c:pt>
                <c:pt idx="441">
                  <c:v>05.10.2006</c:v>
                </c:pt>
                <c:pt idx="442">
                  <c:v>06.10.2006</c:v>
                </c:pt>
                <c:pt idx="443">
                  <c:v>10.10.2006</c:v>
                </c:pt>
                <c:pt idx="444">
                  <c:v>11.10.2006</c:v>
                </c:pt>
                <c:pt idx="445">
                  <c:v>12.10.2006</c:v>
                </c:pt>
                <c:pt idx="446">
                  <c:v>13.10.2006</c:v>
                </c:pt>
                <c:pt idx="447">
                  <c:v>16.10.2006</c:v>
                </c:pt>
                <c:pt idx="448">
                  <c:v>17.10.2006</c:v>
                </c:pt>
                <c:pt idx="449">
                  <c:v>18.10.2006</c:v>
                </c:pt>
                <c:pt idx="450">
                  <c:v>19.10.2006</c:v>
                </c:pt>
                <c:pt idx="451">
                  <c:v>20.10.2006</c:v>
                </c:pt>
                <c:pt idx="452">
                  <c:v>23.10.2006</c:v>
                </c:pt>
                <c:pt idx="453">
                  <c:v>24.10.2006</c:v>
                </c:pt>
                <c:pt idx="454">
                  <c:v>25.10.2006</c:v>
                </c:pt>
                <c:pt idx="455">
                  <c:v>26.10.2006</c:v>
                </c:pt>
                <c:pt idx="456">
                  <c:v>27.10.2006</c:v>
                </c:pt>
                <c:pt idx="457">
                  <c:v>30.10.2006</c:v>
                </c:pt>
                <c:pt idx="458">
                  <c:v>31.10.2006</c:v>
                </c:pt>
                <c:pt idx="459">
                  <c:v>01.11.2006</c:v>
                </c:pt>
                <c:pt idx="460">
                  <c:v>02.11.2006</c:v>
                </c:pt>
                <c:pt idx="461">
                  <c:v>03.11.2006</c:v>
                </c:pt>
                <c:pt idx="462">
                  <c:v>06.11.2006</c:v>
                </c:pt>
                <c:pt idx="463">
                  <c:v>07.11.2006</c:v>
                </c:pt>
                <c:pt idx="464">
                  <c:v>08.11.2006</c:v>
                </c:pt>
                <c:pt idx="465">
                  <c:v>09.11.2006</c:v>
                </c:pt>
                <c:pt idx="466">
                  <c:v>10.11.2006</c:v>
                </c:pt>
                <c:pt idx="467">
                  <c:v>13.11.2006</c:v>
                </c:pt>
                <c:pt idx="468">
                  <c:v>14.11.2006</c:v>
                </c:pt>
                <c:pt idx="469">
                  <c:v>15.11.2006</c:v>
                </c:pt>
                <c:pt idx="470">
                  <c:v>16.11.2006</c:v>
                </c:pt>
                <c:pt idx="471">
                  <c:v>17.11.2006</c:v>
                </c:pt>
                <c:pt idx="472">
                  <c:v>20.11.2006</c:v>
                </c:pt>
                <c:pt idx="473">
                  <c:v>21.11.2006</c:v>
                </c:pt>
                <c:pt idx="474">
                  <c:v>22.11.2006</c:v>
                </c:pt>
                <c:pt idx="475">
                  <c:v>24.11.2006</c:v>
                </c:pt>
                <c:pt idx="476">
                  <c:v>27.11.2006</c:v>
                </c:pt>
                <c:pt idx="477">
                  <c:v>28.11.2006</c:v>
                </c:pt>
                <c:pt idx="478">
                  <c:v>29.11.2006</c:v>
                </c:pt>
                <c:pt idx="479">
                  <c:v>30.11.2006</c:v>
                </c:pt>
                <c:pt idx="480">
                  <c:v>01.12.2006</c:v>
                </c:pt>
                <c:pt idx="481">
                  <c:v>04.12.2006</c:v>
                </c:pt>
                <c:pt idx="482">
                  <c:v>05.12.2006</c:v>
                </c:pt>
                <c:pt idx="483">
                  <c:v>06.12.2006</c:v>
                </c:pt>
                <c:pt idx="484">
                  <c:v>07.12.2006</c:v>
                </c:pt>
                <c:pt idx="485">
                  <c:v>08.12.2006</c:v>
                </c:pt>
                <c:pt idx="486">
                  <c:v>11.12.2006</c:v>
                </c:pt>
                <c:pt idx="487">
                  <c:v>12.12.2006</c:v>
                </c:pt>
                <c:pt idx="488">
                  <c:v>13.12.2006</c:v>
                </c:pt>
                <c:pt idx="489">
                  <c:v>14.12.2006</c:v>
                </c:pt>
                <c:pt idx="490">
                  <c:v>15.12.2006</c:v>
                </c:pt>
                <c:pt idx="491">
                  <c:v>18.12.2006</c:v>
                </c:pt>
                <c:pt idx="492">
                  <c:v>19.12.2006</c:v>
                </c:pt>
                <c:pt idx="493">
                  <c:v>20.12.2006</c:v>
                </c:pt>
                <c:pt idx="494">
                  <c:v>21.12.2006</c:v>
                </c:pt>
                <c:pt idx="495">
                  <c:v>22.12.2006</c:v>
                </c:pt>
                <c:pt idx="496">
                  <c:v>26.12.2006</c:v>
                </c:pt>
                <c:pt idx="497">
                  <c:v>27.12.2006</c:v>
                </c:pt>
                <c:pt idx="498">
                  <c:v>28.12.2006</c:v>
                </c:pt>
                <c:pt idx="499">
                  <c:v>29.12.2006</c:v>
                </c:pt>
                <c:pt idx="500">
                  <c:v>03.01.2007</c:v>
                </c:pt>
                <c:pt idx="501">
                  <c:v>02.01.2007</c:v>
                </c:pt>
                <c:pt idx="502">
                  <c:v>04.01.2007</c:v>
                </c:pt>
                <c:pt idx="503">
                  <c:v>05.01.2007</c:v>
                </c:pt>
                <c:pt idx="504">
                  <c:v>08.01.2007</c:v>
                </c:pt>
                <c:pt idx="505">
                  <c:v>09.01.2007</c:v>
                </c:pt>
                <c:pt idx="506">
                  <c:v>10.01.2007</c:v>
                </c:pt>
                <c:pt idx="507">
                  <c:v>11.01.2007</c:v>
                </c:pt>
                <c:pt idx="508">
                  <c:v>12.01.2007</c:v>
                </c:pt>
                <c:pt idx="509">
                  <c:v>16.01.2007</c:v>
                </c:pt>
                <c:pt idx="510">
                  <c:v>17.01.2007</c:v>
                </c:pt>
                <c:pt idx="511">
                  <c:v>18.01.2007</c:v>
                </c:pt>
                <c:pt idx="512">
                  <c:v>19.01.2007</c:v>
                </c:pt>
                <c:pt idx="513">
                  <c:v>22.01.2007</c:v>
                </c:pt>
                <c:pt idx="514">
                  <c:v>23.01.2007</c:v>
                </c:pt>
                <c:pt idx="515">
                  <c:v>24.01.2007</c:v>
                </c:pt>
                <c:pt idx="516">
                  <c:v>25.01.2007</c:v>
                </c:pt>
                <c:pt idx="517">
                  <c:v>26.01.2007</c:v>
                </c:pt>
                <c:pt idx="518">
                  <c:v>29.01.2007</c:v>
                </c:pt>
                <c:pt idx="519">
                  <c:v>30.01.2007</c:v>
                </c:pt>
                <c:pt idx="520">
                  <c:v>31.01.2007</c:v>
                </c:pt>
                <c:pt idx="521">
                  <c:v>01.02.2007</c:v>
                </c:pt>
                <c:pt idx="522">
                  <c:v>02.02.2007</c:v>
                </c:pt>
                <c:pt idx="523">
                  <c:v>05.02.2007</c:v>
                </c:pt>
                <c:pt idx="524">
                  <c:v>06.02.2007</c:v>
                </c:pt>
                <c:pt idx="525">
                  <c:v>07.02.2007</c:v>
                </c:pt>
                <c:pt idx="526">
                  <c:v>08.02.2007</c:v>
                </c:pt>
                <c:pt idx="527">
                  <c:v>09.02.2007</c:v>
                </c:pt>
                <c:pt idx="528">
                  <c:v>12.02.2007</c:v>
                </c:pt>
                <c:pt idx="529">
                  <c:v>13.02.2007</c:v>
                </c:pt>
                <c:pt idx="530">
                  <c:v>14.02.2007</c:v>
                </c:pt>
                <c:pt idx="531">
                  <c:v>15.02.2007</c:v>
                </c:pt>
                <c:pt idx="532">
                  <c:v>16.02.2007</c:v>
                </c:pt>
                <c:pt idx="533">
                  <c:v>20.02.2007</c:v>
                </c:pt>
                <c:pt idx="534">
                  <c:v>21.02.2007</c:v>
                </c:pt>
                <c:pt idx="535">
                  <c:v>22.02.2007</c:v>
                </c:pt>
                <c:pt idx="536">
                  <c:v>23.02.2007</c:v>
                </c:pt>
                <c:pt idx="537">
                  <c:v>26.02.2007</c:v>
                </c:pt>
                <c:pt idx="538">
                  <c:v>27.02.2007</c:v>
                </c:pt>
                <c:pt idx="539">
                  <c:v>28.02.2007</c:v>
                </c:pt>
                <c:pt idx="540">
                  <c:v>01.03.2007</c:v>
                </c:pt>
                <c:pt idx="541">
                  <c:v>02.03.2007</c:v>
                </c:pt>
                <c:pt idx="542">
                  <c:v>05.03.2007</c:v>
                </c:pt>
                <c:pt idx="543">
                  <c:v>06.03.2007</c:v>
                </c:pt>
                <c:pt idx="544">
                  <c:v>07.03.2007</c:v>
                </c:pt>
                <c:pt idx="545">
                  <c:v>08.03.2007</c:v>
                </c:pt>
                <c:pt idx="546">
                  <c:v>09.03.2007</c:v>
                </c:pt>
                <c:pt idx="547">
                  <c:v>12.03.2007</c:v>
                </c:pt>
                <c:pt idx="548">
                  <c:v>13.03.2007</c:v>
                </c:pt>
                <c:pt idx="549">
                  <c:v>14.03.2007</c:v>
                </c:pt>
                <c:pt idx="550">
                  <c:v>15.03.2007</c:v>
                </c:pt>
                <c:pt idx="551">
                  <c:v>16.03.2007</c:v>
                </c:pt>
                <c:pt idx="552">
                  <c:v>19.03.2007</c:v>
                </c:pt>
                <c:pt idx="553">
                  <c:v>20.03.2007</c:v>
                </c:pt>
                <c:pt idx="554">
                  <c:v>21.03.2007</c:v>
                </c:pt>
                <c:pt idx="555">
                  <c:v>22.03.2007</c:v>
                </c:pt>
                <c:pt idx="556">
                  <c:v>23.03.2007</c:v>
                </c:pt>
                <c:pt idx="557">
                  <c:v>26.03.2007</c:v>
                </c:pt>
                <c:pt idx="558">
                  <c:v>27.03.2007</c:v>
                </c:pt>
                <c:pt idx="559">
                  <c:v>28.03.2007</c:v>
                </c:pt>
                <c:pt idx="560">
                  <c:v>29.03.2007</c:v>
                </c:pt>
                <c:pt idx="561">
                  <c:v>30.03.2007</c:v>
                </c:pt>
                <c:pt idx="562">
                  <c:v>02.04.2007</c:v>
                </c:pt>
                <c:pt idx="563">
                  <c:v>03.04.2007</c:v>
                </c:pt>
                <c:pt idx="564">
                  <c:v>04.04.2007</c:v>
                </c:pt>
                <c:pt idx="565">
                  <c:v>05.04.2007</c:v>
                </c:pt>
                <c:pt idx="566">
                  <c:v>09.04.2007</c:v>
                </c:pt>
                <c:pt idx="567">
                  <c:v>10.04.2007</c:v>
                </c:pt>
                <c:pt idx="568">
                  <c:v>11.04.2007</c:v>
                </c:pt>
                <c:pt idx="569">
                  <c:v>12.04.2007</c:v>
                </c:pt>
                <c:pt idx="570">
                  <c:v>13.04.2007</c:v>
                </c:pt>
                <c:pt idx="571">
                  <c:v>16.04.2007</c:v>
                </c:pt>
                <c:pt idx="572">
                  <c:v>17.04.2007</c:v>
                </c:pt>
                <c:pt idx="573">
                  <c:v>18.04.2007</c:v>
                </c:pt>
                <c:pt idx="574">
                  <c:v>19.04.2007</c:v>
                </c:pt>
                <c:pt idx="575">
                  <c:v>20.04.2007</c:v>
                </c:pt>
                <c:pt idx="576">
                  <c:v>23.04.2007</c:v>
                </c:pt>
                <c:pt idx="577">
                  <c:v>24.04.2007</c:v>
                </c:pt>
                <c:pt idx="578">
                  <c:v>25.04.2007</c:v>
                </c:pt>
                <c:pt idx="579">
                  <c:v>26.04.2007</c:v>
                </c:pt>
                <c:pt idx="580">
                  <c:v>27.04.2007</c:v>
                </c:pt>
                <c:pt idx="581">
                  <c:v>30.04.2007</c:v>
                </c:pt>
                <c:pt idx="582">
                  <c:v>01.05.2007</c:v>
                </c:pt>
                <c:pt idx="583">
                  <c:v>02.05.2007</c:v>
                </c:pt>
                <c:pt idx="584">
                  <c:v>03.05.2007</c:v>
                </c:pt>
                <c:pt idx="585">
                  <c:v>04.05.2007</c:v>
                </c:pt>
                <c:pt idx="586">
                  <c:v>07.05.2007</c:v>
                </c:pt>
                <c:pt idx="587">
                  <c:v>08.05.2007</c:v>
                </c:pt>
                <c:pt idx="588">
                  <c:v>09.05.2007</c:v>
                </c:pt>
                <c:pt idx="589">
                  <c:v>10.05.2007</c:v>
                </c:pt>
                <c:pt idx="590">
                  <c:v>11.05.2007</c:v>
                </c:pt>
                <c:pt idx="591">
                  <c:v>14.05.2007</c:v>
                </c:pt>
                <c:pt idx="592">
                  <c:v>15.05.2007</c:v>
                </c:pt>
                <c:pt idx="593">
                  <c:v>16.05.2007</c:v>
                </c:pt>
                <c:pt idx="594">
                  <c:v>17.05.2007</c:v>
                </c:pt>
                <c:pt idx="595">
                  <c:v>18.05.2007</c:v>
                </c:pt>
                <c:pt idx="596">
                  <c:v>21.05.2007</c:v>
                </c:pt>
                <c:pt idx="597">
                  <c:v>22.05.2007</c:v>
                </c:pt>
                <c:pt idx="598">
                  <c:v>23.05.2007</c:v>
                </c:pt>
                <c:pt idx="599">
                  <c:v>24.05.2007</c:v>
                </c:pt>
                <c:pt idx="600">
                  <c:v>25.05.2007</c:v>
                </c:pt>
                <c:pt idx="601">
                  <c:v>29.05.2007</c:v>
                </c:pt>
                <c:pt idx="602">
                  <c:v>30.05.2007</c:v>
                </c:pt>
                <c:pt idx="603">
                  <c:v>31.05.2007</c:v>
                </c:pt>
                <c:pt idx="604">
                  <c:v>01.06.2007</c:v>
                </c:pt>
                <c:pt idx="605">
                  <c:v>04.06.2007</c:v>
                </c:pt>
                <c:pt idx="606">
                  <c:v>05.06.2007</c:v>
                </c:pt>
                <c:pt idx="607">
                  <c:v>06.06.2007</c:v>
                </c:pt>
                <c:pt idx="608">
                  <c:v>07.06.2007</c:v>
                </c:pt>
                <c:pt idx="609">
                  <c:v>08.06.2007</c:v>
                </c:pt>
                <c:pt idx="610">
                  <c:v>11.06.2007</c:v>
                </c:pt>
                <c:pt idx="611">
                  <c:v>12.06.2007</c:v>
                </c:pt>
                <c:pt idx="612">
                  <c:v>13.06.2007</c:v>
                </c:pt>
                <c:pt idx="613">
                  <c:v>14.06.2007</c:v>
                </c:pt>
                <c:pt idx="614">
                  <c:v>15.06.2007</c:v>
                </c:pt>
                <c:pt idx="615">
                  <c:v>18.06.2007</c:v>
                </c:pt>
                <c:pt idx="616">
                  <c:v>19.06.2007</c:v>
                </c:pt>
                <c:pt idx="617">
                  <c:v>20.06.2007</c:v>
                </c:pt>
                <c:pt idx="618">
                  <c:v>21.06.2007</c:v>
                </c:pt>
                <c:pt idx="619">
                  <c:v>22.06.2007</c:v>
                </c:pt>
                <c:pt idx="620">
                  <c:v>25.06.2007</c:v>
                </c:pt>
                <c:pt idx="621">
                  <c:v>26.06.2007</c:v>
                </c:pt>
                <c:pt idx="622">
                  <c:v>27.06.2007</c:v>
                </c:pt>
                <c:pt idx="623">
                  <c:v>28.06.2007</c:v>
                </c:pt>
                <c:pt idx="624">
                  <c:v>29.06.2007</c:v>
                </c:pt>
                <c:pt idx="625">
                  <c:v>02.07.2007</c:v>
                </c:pt>
                <c:pt idx="626">
                  <c:v>03.07.2007</c:v>
                </c:pt>
                <c:pt idx="627">
                  <c:v>05.07.2007</c:v>
                </c:pt>
                <c:pt idx="628">
                  <c:v>06.07.2007</c:v>
                </c:pt>
                <c:pt idx="629">
                  <c:v>09.07.2007</c:v>
                </c:pt>
                <c:pt idx="630">
                  <c:v>10.07.2007</c:v>
                </c:pt>
                <c:pt idx="631">
                  <c:v>11.07.2007</c:v>
                </c:pt>
                <c:pt idx="632">
                  <c:v>12.07.2007</c:v>
                </c:pt>
                <c:pt idx="633">
                  <c:v>13.07.2007</c:v>
                </c:pt>
                <c:pt idx="634">
                  <c:v>16.07.2007</c:v>
                </c:pt>
                <c:pt idx="635">
                  <c:v>17.07.2007</c:v>
                </c:pt>
                <c:pt idx="636">
                  <c:v>18.07.2007</c:v>
                </c:pt>
                <c:pt idx="637">
                  <c:v>19.07.2007</c:v>
                </c:pt>
                <c:pt idx="638">
                  <c:v>20.07.2007</c:v>
                </c:pt>
                <c:pt idx="639">
                  <c:v>23.07.2007</c:v>
                </c:pt>
                <c:pt idx="640">
                  <c:v>24.07.2007</c:v>
                </c:pt>
                <c:pt idx="641">
                  <c:v>25.07.2007</c:v>
                </c:pt>
                <c:pt idx="642">
                  <c:v>26.07.2007</c:v>
                </c:pt>
                <c:pt idx="643">
                  <c:v>27.07.2007</c:v>
                </c:pt>
                <c:pt idx="644">
                  <c:v>30.07.2007</c:v>
                </c:pt>
                <c:pt idx="645">
                  <c:v>31.07.2007</c:v>
                </c:pt>
                <c:pt idx="646">
                  <c:v>01.08.2007</c:v>
                </c:pt>
                <c:pt idx="647">
                  <c:v>02.08.2007</c:v>
                </c:pt>
                <c:pt idx="648">
                  <c:v>03.08.2007</c:v>
                </c:pt>
                <c:pt idx="649">
                  <c:v>06.08.2007</c:v>
                </c:pt>
                <c:pt idx="650">
                  <c:v>07.08.2007</c:v>
                </c:pt>
                <c:pt idx="651">
                  <c:v>08.08.2007</c:v>
                </c:pt>
                <c:pt idx="652">
                  <c:v>09.08.2007</c:v>
                </c:pt>
                <c:pt idx="653">
                  <c:v>10.08.2007</c:v>
                </c:pt>
                <c:pt idx="654">
                  <c:v>13.08.2007</c:v>
                </c:pt>
                <c:pt idx="655">
                  <c:v>14.08.2007</c:v>
                </c:pt>
                <c:pt idx="656">
                  <c:v>15.08.2007</c:v>
                </c:pt>
                <c:pt idx="657">
                  <c:v>16.08.2007</c:v>
                </c:pt>
                <c:pt idx="658">
                  <c:v>17.08.2007</c:v>
                </c:pt>
                <c:pt idx="659">
                  <c:v>20.08.2007</c:v>
                </c:pt>
                <c:pt idx="660">
                  <c:v>21.08.2007</c:v>
                </c:pt>
                <c:pt idx="661">
                  <c:v>22.08.2007</c:v>
                </c:pt>
                <c:pt idx="662">
                  <c:v>23.08.2007</c:v>
                </c:pt>
                <c:pt idx="663">
                  <c:v>24.08.2007</c:v>
                </c:pt>
                <c:pt idx="664">
                  <c:v>27.08.2007</c:v>
                </c:pt>
                <c:pt idx="665">
                  <c:v>28.08.2007</c:v>
                </c:pt>
                <c:pt idx="666">
                  <c:v>29.08.2007</c:v>
                </c:pt>
                <c:pt idx="667">
                  <c:v>30.08.2007</c:v>
                </c:pt>
                <c:pt idx="668">
                  <c:v>31.08.2007</c:v>
                </c:pt>
                <c:pt idx="669">
                  <c:v>04.09.2007</c:v>
                </c:pt>
                <c:pt idx="670">
                  <c:v>05.09.2007</c:v>
                </c:pt>
                <c:pt idx="671">
                  <c:v>06.09.2007</c:v>
                </c:pt>
                <c:pt idx="672">
                  <c:v>07.09.2007</c:v>
                </c:pt>
                <c:pt idx="673">
                  <c:v>10.09.2007</c:v>
                </c:pt>
                <c:pt idx="674">
                  <c:v>11.09.2007</c:v>
                </c:pt>
                <c:pt idx="675">
                  <c:v>12.09.2007</c:v>
                </c:pt>
                <c:pt idx="676">
                  <c:v>13.09.2007</c:v>
                </c:pt>
                <c:pt idx="677">
                  <c:v>14.09.2007</c:v>
                </c:pt>
                <c:pt idx="678">
                  <c:v>17.09.2007</c:v>
                </c:pt>
                <c:pt idx="679">
                  <c:v>18.09.2007</c:v>
                </c:pt>
                <c:pt idx="680">
                  <c:v>19.09.2007</c:v>
                </c:pt>
                <c:pt idx="681">
                  <c:v>20.09.2007</c:v>
                </c:pt>
                <c:pt idx="682">
                  <c:v>21.09.2007</c:v>
                </c:pt>
                <c:pt idx="683">
                  <c:v>24.09.2007</c:v>
                </c:pt>
                <c:pt idx="684">
                  <c:v>25.09.2007</c:v>
                </c:pt>
                <c:pt idx="685">
                  <c:v>26.09.2007</c:v>
                </c:pt>
                <c:pt idx="686">
                  <c:v>27.09.2007</c:v>
                </c:pt>
                <c:pt idx="687">
                  <c:v>28.09.2007</c:v>
                </c:pt>
              </c:strCache>
            </c:strRef>
          </c:cat>
          <c:val>
            <c:numRef>
              <c:f>'График 1.2.6'!$H$5:$H$692</c:f>
              <c:numCache>
                <c:formatCode>General</c:formatCode>
                <c:ptCount val="688"/>
                <c:pt idx="0">
                  <c:v>422</c:v>
                </c:pt>
                <c:pt idx="1">
                  <c:v>429</c:v>
                </c:pt>
                <c:pt idx="2">
                  <c:v>442</c:v>
                </c:pt>
                <c:pt idx="3">
                  <c:v>445</c:v>
                </c:pt>
                <c:pt idx="4">
                  <c:v>443</c:v>
                </c:pt>
                <c:pt idx="5">
                  <c:v>453</c:v>
                </c:pt>
                <c:pt idx="6">
                  <c:v>452</c:v>
                </c:pt>
                <c:pt idx="7">
                  <c:v>443</c:v>
                </c:pt>
                <c:pt idx="8">
                  <c:v>446</c:v>
                </c:pt>
                <c:pt idx="9">
                  <c:v>452</c:v>
                </c:pt>
                <c:pt idx="10">
                  <c:v>460</c:v>
                </c:pt>
                <c:pt idx="11">
                  <c:v>459</c:v>
                </c:pt>
                <c:pt idx="12">
                  <c:v>456</c:v>
                </c:pt>
                <c:pt idx="13">
                  <c:v>452</c:v>
                </c:pt>
                <c:pt idx="14">
                  <c:v>450</c:v>
                </c:pt>
                <c:pt idx="15">
                  <c:v>443</c:v>
                </c:pt>
                <c:pt idx="16">
                  <c:v>439</c:v>
                </c:pt>
                <c:pt idx="17">
                  <c:v>440</c:v>
                </c:pt>
                <c:pt idx="18">
                  <c:v>445</c:v>
                </c:pt>
                <c:pt idx="19">
                  <c:v>439</c:v>
                </c:pt>
                <c:pt idx="20">
                  <c:v>443</c:v>
                </c:pt>
                <c:pt idx="21">
                  <c:v>445</c:v>
                </c:pt>
                <c:pt idx="22">
                  <c:v>442</c:v>
                </c:pt>
                <c:pt idx="23">
                  <c:v>435</c:v>
                </c:pt>
                <c:pt idx="24">
                  <c:v>431</c:v>
                </c:pt>
                <c:pt idx="25">
                  <c:v>435</c:v>
                </c:pt>
                <c:pt idx="26">
                  <c:v>437</c:v>
                </c:pt>
                <c:pt idx="27">
                  <c:v>434</c:v>
                </c:pt>
                <c:pt idx="28">
                  <c:v>430</c:v>
                </c:pt>
                <c:pt idx="29">
                  <c:v>431</c:v>
                </c:pt>
                <c:pt idx="30">
                  <c:v>431</c:v>
                </c:pt>
                <c:pt idx="31">
                  <c:v>429</c:v>
                </c:pt>
                <c:pt idx="32">
                  <c:v>422</c:v>
                </c:pt>
                <c:pt idx="33">
                  <c:v>422</c:v>
                </c:pt>
                <c:pt idx="34">
                  <c:v>427</c:v>
                </c:pt>
                <c:pt idx="36">
                  <c:v>421</c:v>
                </c:pt>
                <c:pt idx="37">
                  <c:v>421</c:v>
                </c:pt>
                <c:pt idx="38">
                  <c:v>419</c:v>
                </c:pt>
                <c:pt idx="39">
                  <c:v>421</c:v>
                </c:pt>
                <c:pt idx="40">
                  <c:v>417</c:v>
                </c:pt>
                <c:pt idx="41">
                  <c:v>415</c:v>
                </c:pt>
                <c:pt idx="42">
                  <c:v>411</c:v>
                </c:pt>
                <c:pt idx="43">
                  <c:v>406</c:v>
                </c:pt>
                <c:pt idx="44">
                  <c:v>403</c:v>
                </c:pt>
                <c:pt idx="45">
                  <c:v>409</c:v>
                </c:pt>
                <c:pt idx="46">
                  <c:v>413</c:v>
                </c:pt>
                <c:pt idx="47">
                  <c:v>416</c:v>
                </c:pt>
                <c:pt idx="48">
                  <c:v>428</c:v>
                </c:pt>
                <c:pt idx="49">
                  <c:v>437</c:v>
                </c:pt>
                <c:pt idx="50">
                  <c:v>448</c:v>
                </c:pt>
                <c:pt idx="51">
                  <c:v>443</c:v>
                </c:pt>
                <c:pt idx="52">
                  <c:v>443</c:v>
                </c:pt>
                <c:pt idx="53">
                  <c:v>451</c:v>
                </c:pt>
                <c:pt idx="54">
                  <c:v>456</c:v>
                </c:pt>
                <c:pt idx="55">
                  <c:v>471</c:v>
                </c:pt>
                <c:pt idx="56">
                  <c:v>481</c:v>
                </c:pt>
                <c:pt idx="57">
                  <c:v>484</c:v>
                </c:pt>
                <c:pt idx="58">
                  <c:v>480</c:v>
                </c:pt>
                <c:pt idx="59">
                  <c:v>471</c:v>
                </c:pt>
                <c:pt idx="60">
                  <c:v>466</c:v>
                </c:pt>
                <c:pt idx="61">
                  <c:v>467</c:v>
                </c:pt>
                <c:pt idx="62">
                  <c:v>479</c:v>
                </c:pt>
                <c:pt idx="63">
                  <c:v>474</c:v>
                </c:pt>
                <c:pt idx="64">
                  <c:v>464</c:v>
                </c:pt>
                <c:pt idx="65">
                  <c:v>463</c:v>
                </c:pt>
                <c:pt idx="66">
                  <c:v>460</c:v>
                </c:pt>
                <c:pt idx="67">
                  <c:v>462</c:v>
                </c:pt>
                <c:pt idx="68">
                  <c:v>459</c:v>
                </c:pt>
                <c:pt idx="69">
                  <c:v>455</c:v>
                </c:pt>
                <c:pt idx="70">
                  <c:v>473</c:v>
                </c:pt>
                <c:pt idx="71">
                  <c:v>497</c:v>
                </c:pt>
                <c:pt idx="72">
                  <c:v>494</c:v>
                </c:pt>
                <c:pt idx="73">
                  <c:v>482</c:v>
                </c:pt>
                <c:pt idx="74">
                  <c:v>485</c:v>
                </c:pt>
                <c:pt idx="75">
                  <c:v>469</c:v>
                </c:pt>
                <c:pt idx="76">
                  <c:v>475</c:v>
                </c:pt>
                <c:pt idx="77">
                  <c:v>475</c:v>
                </c:pt>
                <c:pt idx="78">
                  <c:v>473</c:v>
                </c:pt>
                <c:pt idx="79">
                  <c:v>475</c:v>
                </c:pt>
                <c:pt idx="80">
                  <c:v>488</c:v>
                </c:pt>
                <c:pt idx="81">
                  <c:v>482</c:v>
                </c:pt>
                <c:pt idx="82">
                  <c:v>482</c:v>
                </c:pt>
                <c:pt idx="83">
                  <c:v>473</c:v>
                </c:pt>
                <c:pt idx="84">
                  <c:v>464</c:v>
                </c:pt>
                <c:pt idx="85">
                  <c:v>465</c:v>
                </c:pt>
                <c:pt idx="86">
                  <c:v>458</c:v>
                </c:pt>
                <c:pt idx="87">
                  <c:v>456</c:v>
                </c:pt>
                <c:pt idx="88">
                  <c:v>470</c:v>
                </c:pt>
                <c:pt idx="89">
                  <c:v>473</c:v>
                </c:pt>
                <c:pt idx="90">
                  <c:v>474</c:v>
                </c:pt>
                <c:pt idx="91">
                  <c:v>479</c:v>
                </c:pt>
                <c:pt idx="92">
                  <c:v>481</c:v>
                </c:pt>
                <c:pt idx="93">
                  <c:v>489</c:v>
                </c:pt>
                <c:pt idx="94">
                  <c:v>481</c:v>
                </c:pt>
                <c:pt idx="95">
                  <c:v>474</c:v>
                </c:pt>
                <c:pt idx="96">
                  <c:v>470</c:v>
                </c:pt>
                <c:pt idx="97">
                  <c:v>469</c:v>
                </c:pt>
                <c:pt idx="98">
                  <c:v>474</c:v>
                </c:pt>
                <c:pt idx="99">
                  <c:v>462</c:v>
                </c:pt>
                <c:pt idx="100">
                  <c:v>459</c:v>
                </c:pt>
                <c:pt idx="101">
                  <c:v>458</c:v>
                </c:pt>
                <c:pt idx="102">
                  <c:v>455</c:v>
                </c:pt>
                <c:pt idx="103">
                  <c:v>461</c:v>
                </c:pt>
                <c:pt idx="104">
                  <c:v>456</c:v>
                </c:pt>
                <c:pt idx="105">
                  <c:v>455</c:v>
                </c:pt>
                <c:pt idx="106">
                  <c:v>463</c:v>
                </c:pt>
                <c:pt idx="107">
                  <c:v>470</c:v>
                </c:pt>
                <c:pt idx="108">
                  <c:v>470</c:v>
                </c:pt>
                <c:pt idx="109">
                  <c:v>472</c:v>
                </c:pt>
                <c:pt idx="110">
                  <c:v>458</c:v>
                </c:pt>
                <c:pt idx="111">
                  <c:v>371</c:v>
                </c:pt>
                <c:pt idx="112">
                  <c:v>368</c:v>
                </c:pt>
                <c:pt idx="113">
                  <c:v>367</c:v>
                </c:pt>
                <c:pt idx="114">
                  <c:v>365</c:v>
                </c:pt>
                <c:pt idx="115">
                  <c:v>361</c:v>
                </c:pt>
                <c:pt idx="116">
                  <c:v>359</c:v>
                </c:pt>
                <c:pt idx="117">
                  <c:v>361</c:v>
                </c:pt>
                <c:pt idx="118">
                  <c:v>366</c:v>
                </c:pt>
                <c:pt idx="119">
                  <c:v>371</c:v>
                </c:pt>
                <c:pt idx="120">
                  <c:v>373</c:v>
                </c:pt>
                <c:pt idx="121">
                  <c:v>375</c:v>
                </c:pt>
                <c:pt idx="122">
                  <c:v>368</c:v>
                </c:pt>
                <c:pt idx="123">
                  <c:v>365</c:v>
                </c:pt>
                <c:pt idx="124">
                  <c:v>350</c:v>
                </c:pt>
                <c:pt idx="125">
                  <c:v>344</c:v>
                </c:pt>
                <c:pt idx="126">
                  <c:v>344</c:v>
                </c:pt>
                <c:pt idx="127">
                  <c:v>348</c:v>
                </c:pt>
                <c:pt idx="128">
                  <c:v>347</c:v>
                </c:pt>
                <c:pt idx="129">
                  <c:v>339</c:v>
                </c:pt>
                <c:pt idx="130">
                  <c:v>341</c:v>
                </c:pt>
                <c:pt idx="131">
                  <c:v>331</c:v>
                </c:pt>
                <c:pt idx="132">
                  <c:v>331</c:v>
                </c:pt>
                <c:pt idx="133">
                  <c:v>330</c:v>
                </c:pt>
                <c:pt idx="134">
                  <c:v>332</c:v>
                </c:pt>
                <c:pt idx="135">
                  <c:v>331</c:v>
                </c:pt>
                <c:pt idx="136">
                  <c:v>335</c:v>
                </c:pt>
                <c:pt idx="137">
                  <c:v>335</c:v>
                </c:pt>
                <c:pt idx="138">
                  <c:v>331</c:v>
                </c:pt>
                <c:pt idx="139">
                  <c:v>339</c:v>
                </c:pt>
                <c:pt idx="140">
                  <c:v>342</c:v>
                </c:pt>
                <c:pt idx="141">
                  <c:v>342</c:v>
                </c:pt>
                <c:pt idx="142">
                  <c:v>337</c:v>
                </c:pt>
                <c:pt idx="143">
                  <c:v>334</c:v>
                </c:pt>
                <c:pt idx="144">
                  <c:v>331</c:v>
                </c:pt>
                <c:pt idx="145">
                  <c:v>328</c:v>
                </c:pt>
                <c:pt idx="146">
                  <c:v>323</c:v>
                </c:pt>
                <c:pt idx="147">
                  <c:v>322</c:v>
                </c:pt>
                <c:pt idx="148">
                  <c:v>320</c:v>
                </c:pt>
                <c:pt idx="149">
                  <c:v>315</c:v>
                </c:pt>
                <c:pt idx="150">
                  <c:v>319</c:v>
                </c:pt>
                <c:pt idx="151">
                  <c:v>317</c:v>
                </c:pt>
                <c:pt idx="152">
                  <c:v>313</c:v>
                </c:pt>
                <c:pt idx="153">
                  <c:v>322</c:v>
                </c:pt>
                <c:pt idx="154">
                  <c:v>330</c:v>
                </c:pt>
                <c:pt idx="155">
                  <c:v>323</c:v>
                </c:pt>
                <c:pt idx="156">
                  <c:v>327</c:v>
                </c:pt>
                <c:pt idx="157">
                  <c:v>325</c:v>
                </c:pt>
                <c:pt idx="158">
                  <c:v>330</c:v>
                </c:pt>
                <c:pt idx="159">
                  <c:v>337</c:v>
                </c:pt>
                <c:pt idx="160">
                  <c:v>332</c:v>
                </c:pt>
                <c:pt idx="161">
                  <c:v>336</c:v>
                </c:pt>
                <c:pt idx="162">
                  <c:v>339</c:v>
                </c:pt>
                <c:pt idx="163">
                  <c:v>337</c:v>
                </c:pt>
                <c:pt idx="164">
                  <c:v>335</c:v>
                </c:pt>
                <c:pt idx="165">
                  <c:v>334</c:v>
                </c:pt>
                <c:pt idx="166">
                  <c:v>338</c:v>
                </c:pt>
                <c:pt idx="167">
                  <c:v>337</c:v>
                </c:pt>
                <c:pt idx="168">
                  <c:v>332</c:v>
                </c:pt>
                <c:pt idx="169">
                  <c:v>327</c:v>
                </c:pt>
                <c:pt idx="170">
                  <c:v>322</c:v>
                </c:pt>
                <c:pt idx="171">
                  <c:v>320</c:v>
                </c:pt>
                <c:pt idx="172">
                  <c:v>314</c:v>
                </c:pt>
                <c:pt idx="173">
                  <c:v>313</c:v>
                </c:pt>
                <c:pt idx="174">
                  <c:v>311</c:v>
                </c:pt>
                <c:pt idx="175">
                  <c:v>314</c:v>
                </c:pt>
                <c:pt idx="176">
                  <c:v>309</c:v>
                </c:pt>
                <c:pt idx="177">
                  <c:v>301</c:v>
                </c:pt>
                <c:pt idx="178">
                  <c:v>298</c:v>
                </c:pt>
                <c:pt idx="179">
                  <c:v>294</c:v>
                </c:pt>
                <c:pt idx="180">
                  <c:v>297</c:v>
                </c:pt>
                <c:pt idx="181">
                  <c:v>295</c:v>
                </c:pt>
                <c:pt idx="182">
                  <c:v>297</c:v>
                </c:pt>
                <c:pt idx="183">
                  <c:v>294</c:v>
                </c:pt>
                <c:pt idx="184">
                  <c:v>290</c:v>
                </c:pt>
                <c:pt idx="185">
                  <c:v>291</c:v>
                </c:pt>
                <c:pt idx="186">
                  <c:v>291</c:v>
                </c:pt>
                <c:pt idx="187">
                  <c:v>283</c:v>
                </c:pt>
                <c:pt idx="188">
                  <c:v>280</c:v>
                </c:pt>
                <c:pt idx="189">
                  <c:v>277</c:v>
                </c:pt>
                <c:pt idx="190">
                  <c:v>287</c:v>
                </c:pt>
                <c:pt idx="191">
                  <c:v>294</c:v>
                </c:pt>
                <c:pt idx="192">
                  <c:v>312</c:v>
                </c:pt>
                <c:pt idx="193">
                  <c:v>301</c:v>
                </c:pt>
                <c:pt idx="194">
                  <c:v>303</c:v>
                </c:pt>
                <c:pt idx="195">
                  <c:v>316</c:v>
                </c:pt>
                <c:pt idx="196">
                  <c:v>320</c:v>
                </c:pt>
                <c:pt idx="197">
                  <c:v>320</c:v>
                </c:pt>
                <c:pt idx="198">
                  <c:v>311</c:v>
                </c:pt>
                <c:pt idx="199">
                  <c:v>307</c:v>
                </c:pt>
                <c:pt idx="200">
                  <c:v>308</c:v>
                </c:pt>
                <c:pt idx="201">
                  <c:v>310</c:v>
                </c:pt>
                <c:pt idx="202">
                  <c:v>316</c:v>
                </c:pt>
                <c:pt idx="203">
                  <c:v>309</c:v>
                </c:pt>
                <c:pt idx="204">
                  <c:v>298</c:v>
                </c:pt>
                <c:pt idx="205">
                  <c:v>295</c:v>
                </c:pt>
                <c:pt idx="206">
                  <c:v>300</c:v>
                </c:pt>
                <c:pt idx="207">
                  <c:v>294</c:v>
                </c:pt>
                <c:pt idx="208">
                  <c:v>288</c:v>
                </c:pt>
                <c:pt idx="209">
                  <c:v>286</c:v>
                </c:pt>
                <c:pt idx="210">
                  <c:v>284</c:v>
                </c:pt>
                <c:pt idx="211">
                  <c:v>285</c:v>
                </c:pt>
                <c:pt idx="212">
                  <c:v>288</c:v>
                </c:pt>
                <c:pt idx="213">
                  <c:v>285</c:v>
                </c:pt>
                <c:pt idx="214">
                  <c:v>288</c:v>
                </c:pt>
                <c:pt idx="215">
                  <c:v>282</c:v>
                </c:pt>
                <c:pt idx="216">
                  <c:v>285</c:v>
                </c:pt>
                <c:pt idx="217">
                  <c:v>285</c:v>
                </c:pt>
                <c:pt idx="218">
                  <c:v>284</c:v>
                </c:pt>
                <c:pt idx="219">
                  <c:v>284</c:v>
                </c:pt>
                <c:pt idx="220">
                  <c:v>281</c:v>
                </c:pt>
                <c:pt idx="221">
                  <c:v>281</c:v>
                </c:pt>
                <c:pt idx="222">
                  <c:v>279</c:v>
                </c:pt>
                <c:pt idx="223">
                  <c:v>279</c:v>
                </c:pt>
                <c:pt idx="224">
                  <c:v>273</c:v>
                </c:pt>
                <c:pt idx="225">
                  <c:v>274</c:v>
                </c:pt>
                <c:pt idx="226">
                  <c:v>279</c:v>
                </c:pt>
                <c:pt idx="227">
                  <c:v>279</c:v>
                </c:pt>
                <c:pt idx="228">
                  <c:v>288</c:v>
                </c:pt>
                <c:pt idx="229">
                  <c:v>282</c:v>
                </c:pt>
                <c:pt idx="230">
                  <c:v>281</c:v>
                </c:pt>
                <c:pt idx="231">
                  <c:v>280</c:v>
                </c:pt>
                <c:pt idx="232">
                  <c:v>278</c:v>
                </c:pt>
                <c:pt idx="233">
                  <c:v>280</c:v>
                </c:pt>
                <c:pt idx="234">
                  <c:v>287</c:v>
                </c:pt>
                <c:pt idx="235">
                  <c:v>281</c:v>
                </c:pt>
                <c:pt idx="236">
                  <c:v>281</c:v>
                </c:pt>
                <c:pt idx="237">
                  <c:v>278</c:v>
                </c:pt>
                <c:pt idx="238">
                  <c:v>279</c:v>
                </c:pt>
                <c:pt idx="239">
                  <c:v>280</c:v>
                </c:pt>
                <c:pt idx="240">
                  <c:v>285</c:v>
                </c:pt>
                <c:pt idx="241">
                  <c:v>284</c:v>
                </c:pt>
                <c:pt idx="242">
                  <c:v>283</c:v>
                </c:pt>
                <c:pt idx="243">
                  <c:v>278</c:v>
                </c:pt>
                <c:pt idx="244">
                  <c:v>277</c:v>
                </c:pt>
                <c:pt idx="245">
                  <c:v>281</c:v>
                </c:pt>
                <c:pt idx="246">
                  <c:v>279</c:v>
                </c:pt>
                <c:pt idx="247">
                  <c:v>281</c:v>
                </c:pt>
                <c:pt idx="248">
                  <c:v>279</c:v>
                </c:pt>
                <c:pt idx="249">
                  <c:v>283</c:v>
                </c:pt>
                <c:pt idx="250">
                  <c:v>275</c:v>
                </c:pt>
                <c:pt idx="251">
                  <c:v>270</c:v>
                </c:pt>
                <c:pt idx="252">
                  <c:v>271</c:v>
                </c:pt>
                <c:pt idx="253">
                  <c:v>263</c:v>
                </c:pt>
                <c:pt idx="254">
                  <c:v>263</c:v>
                </c:pt>
                <c:pt idx="255">
                  <c:v>263</c:v>
                </c:pt>
                <c:pt idx="256">
                  <c:v>258</c:v>
                </c:pt>
                <c:pt idx="257">
                  <c:v>265</c:v>
                </c:pt>
                <c:pt idx="258">
                  <c:v>266</c:v>
                </c:pt>
                <c:pt idx="259">
                  <c:v>267</c:v>
                </c:pt>
                <c:pt idx="260">
                  <c:v>265</c:v>
                </c:pt>
                <c:pt idx="261">
                  <c:v>256</c:v>
                </c:pt>
                <c:pt idx="262">
                  <c:v>255</c:v>
                </c:pt>
                <c:pt idx="263">
                  <c:v>254</c:v>
                </c:pt>
                <c:pt idx="264">
                  <c:v>250</c:v>
                </c:pt>
                <c:pt idx="265">
                  <c:v>247</c:v>
                </c:pt>
                <c:pt idx="266">
                  <c:v>242</c:v>
                </c:pt>
                <c:pt idx="267">
                  <c:v>239</c:v>
                </c:pt>
                <c:pt idx="268">
                  <c:v>239</c:v>
                </c:pt>
                <c:pt idx="269">
                  <c:v>243</c:v>
                </c:pt>
                <c:pt idx="270">
                  <c:v>239</c:v>
                </c:pt>
                <c:pt idx="271">
                  <c:v>239</c:v>
                </c:pt>
                <c:pt idx="272">
                  <c:v>239</c:v>
                </c:pt>
                <c:pt idx="273">
                  <c:v>235</c:v>
                </c:pt>
                <c:pt idx="274">
                  <c:v>237</c:v>
                </c:pt>
                <c:pt idx="275">
                  <c:v>235</c:v>
                </c:pt>
                <c:pt idx="276">
                  <c:v>235</c:v>
                </c:pt>
                <c:pt idx="277">
                  <c:v>219</c:v>
                </c:pt>
                <c:pt idx="278">
                  <c:v>219</c:v>
                </c:pt>
                <c:pt idx="279">
                  <c:v>218</c:v>
                </c:pt>
                <c:pt idx="280">
                  <c:v>221</c:v>
                </c:pt>
                <c:pt idx="281">
                  <c:v>220</c:v>
                </c:pt>
                <c:pt idx="282">
                  <c:v>221</c:v>
                </c:pt>
                <c:pt idx="283">
                  <c:v>221</c:v>
                </c:pt>
                <c:pt idx="284">
                  <c:v>222</c:v>
                </c:pt>
                <c:pt idx="285">
                  <c:v>213</c:v>
                </c:pt>
                <c:pt idx="286">
                  <c:v>211</c:v>
                </c:pt>
                <c:pt idx="287">
                  <c:v>204</c:v>
                </c:pt>
                <c:pt idx="288">
                  <c:v>210</c:v>
                </c:pt>
                <c:pt idx="289">
                  <c:v>207</c:v>
                </c:pt>
                <c:pt idx="290">
                  <c:v>206</c:v>
                </c:pt>
                <c:pt idx="291">
                  <c:v>206</c:v>
                </c:pt>
                <c:pt idx="292">
                  <c:v>212</c:v>
                </c:pt>
                <c:pt idx="293">
                  <c:v>224</c:v>
                </c:pt>
                <c:pt idx="294">
                  <c:v>227</c:v>
                </c:pt>
                <c:pt idx="295">
                  <c:v>225</c:v>
                </c:pt>
                <c:pt idx="296">
                  <c:v>219</c:v>
                </c:pt>
                <c:pt idx="297">
                  <c:v>218</c:v>
                </c:pt>
                <c:pt idx="298">
                  <c:v>221</c:v>
                </c:pt>
                <c:pt idx="299">
                  <c:v>215</c:v>
                </c:pt>
                <c:pt idx="300">
                  <c:v>216</c:v>
                </c:pt>
                <c:pt idx="301">
                  <c:v>216</c:v>
                </c:pt>
                <c:pt idx="302">
                  <c:v>219</c:v>
                </c:pt>
                <c:pt idx="303">
                  <c:v>221</c:v>
                </c:pt>
                <c:pt idx="304">
                  <c:v>221</c:v>
                </c:pt>
                <c:pt idx="305">
                  <c:v>222</c:v>
                </c:pt>
                <c:pt idx="306">
                  <c:v>226</c:v>
                </c:pt>
                <c:pt idx="307">
                  <c:v>226</c:v>
                </c:pt>
                <c:pt idx="308">
                  <c:v>223</c:v>
                </c:pt>
                <c:pt idx="309">
                  <c:v>220</c:v>
                </c:pt>
                <c:pt idx="310">
                  <c:v>218</c:v>
                </c:pt>
                <c:pt idx="311">
                  <c:v>215</c:v>
                </c:pt>
                <c:pt idx="312">
                  <c:v>216</c:v>
                </c:pt>
                <c:pt idx="313">
                  <c:v>215</c:v>
                </c:pt>
                <c:pt idx="314">
                  <c:v>221</c:v>
                </c:pt>
                <c:pt idx="315">
                  <c:v>221</c:v>
                </c:pt>
                <c:pt idx="316">
                  <c:v>224</c:v>
                </c:pt>
                <c:pt idx="317">
                  <c:v>224</c:v>
                </c:pt>
                <c:pt idx="318">
                  <c:v>226</c:v>
                </c:pt>
                <c:pt idx="319">
                  <c:v>221</c:v>
                </c:pt>
                <c:pt idx="320">
                  <c:v>220</c:v>
                </c:pt>
                <c:pt idx="321">
                  <c:v>222</c:v>
                </c:pt>
                <c:pt idx="322">
                  <c:v>214</c:v>
                </c:pt>
                <c:pt idx="323">
                  <c:v>207</c:v>
                </c:pt>
                <c:pt idx="324">
                  <c:v>206</c:v>
                </c:pt>
                <c:pt idx="325">
                  <c:v>207</c:v>
                </c:pt>
                <c:pt idx="326">
                  <c:v>209</c:v>
                </c:pt>
                <c:pt idx="327">
                  <c:v>205</c:v>
                </c:pt>
                <c:pt idx="328">
                  <c:v>203</c:v>
                </c:pt>
                <c:pt idx="329">
                  <c:v>201</c:v>
                </c:pt>
                <c:pt idx="330">
                  <c:v>199</c:v>
                </c:pt>
                <c:pt idx="331">
                  <c:v>194</c:v>
                </c:pt>
                <c:pt idx="332">
                  <c:v>195</c:v>
                </c:pt>
                <c:pt idx="333">
                  <c:v>196</c:v>
                </c:pt>
                <c:pt idx="334">
                  <c:v>196</c:v>
                </c:pt>
                <c:pt idx="335">
                  <c:v>198</c:v>
                </c:pt>
                <c:pt idx="336">
                  <c:v>198</c:v>
                </c:pt>
                <c:pt idx="337">
                  <c:v>199</c:v>
                </c:pt>
                <c:pt idx="338">
                  <c:v>196</c:v>
                </c:pt>
                <c:pt idx="339">
                  <c:v>200</c:v>
                </c:pt>
                <c:pt idx="340">
                  <c:v>208</c:v>
                </c:pt>
                <c:pt idx="341">
                  <c:v>223</c:v>
                </c:pt>
                <c:pt idx="342">
                  <c:v>216</c:v>
                </c:pt>
                <c:pt idx="343">
                  <c:v>227</c:v>
                </c:pt>
                <c:pt idx="344">
                  <c:v>229</c:v>
                </c:pt>
                <c:pt idx="345">
                  <c:v>233</c:v>
                </c:pt>
                <c:pt idx="346">
                  <c:v>247</c:v>
                </c:pt>
                <c:pt idx="347">
                  <c:v>241</c:v>
                </c:pt>
                <c:pt idx="348">
                  <c:v>252</c:v>
                </c:pt>
                <c:pt idx="349">
                  <c:v>237</c:v>
                </c:pt>
                <c:pt idx="350">
                  <c:v>236</c:v>
                </c:pt>
                <c:pt idx="351">
                  <c:v>241</c:v>
                </c:pt>
                <c:pt idx="352">
                  <c:v>239</c:v>
                </c:pt>
                <c:pt idx="353">
                  <c:v>232</c:v>
                </c:pt>
                <c:pt idx="354">
                  <c:v>241</c:v>
                </c:pt>
                <c:pt idx="355">
                  <c:v>234</c:v>
                </c:pt>
                <c:pt idx="356">
                  <c:v>240</c:v>
                </c:pt>
                <c:pt idx="357">
                  <c:v>236</c:v>
                </c:pt>
                <c:pt idx="358">
                  <c:v>243</c:v>
                </c:pt>
                <c:pt idx="359">
                  <c:v>239</c:v>
                </c:pt>
                <c:pt idx="360">
                  <c:v>244</c:v>
                </c:pt>
                <c:pt idx="361">
                  <c:v>252</c:v>
                </c:pt>
                <c:pt idx="362">
                  <c:v>245</c:v>
                </c:pt>
                <c:pt idx="363">
                  <c:v>235</c:v>
                </c:pt>
                <c:pt idx="364">
                  <c:v>237</c:v>
                </c:pt>
                <c:pt idx="365">
                  <c:v>236</c:v>
                </c:pt>
                <c:pt idx="366">
                  <c:v>237</c:v>
                </c:pt>
                <c:pt idx="367">
                  <c:v>239</c:v>
                </c:pt>
                <c:pt idx="368">
                  <c:v>242</c:v>
                </c:pt>
                <c:pt idx="369">
                  <c:v>242</c:v>
                </c:pt>
                <c:pt idx="370">
                  <c:v>246</c:v>
                </c:pt>
                <c:pt idx="371">
                  <c:v>253</c:v>
                </c:pt>
                <c:pt idx="372">
                  <c:v>244</c:v>
                </c:pt>
                <c:pt idx="373">
                  <c:v>240</c:v>
                </c:pt>
                <c:pt idx="374">
                  <c:v>235</c:v>
                </c:pt>
                <c:pt idx="375">
                  <c:v>228</c:v>
                </c:pt>
                <c:pt idx="376">
                  <c:v>228</c:v>
                </c:pt>
                <c:pt idx="377">
                  <c:v>224</c:v>
                </c:pt>
                <c:pt idx="378">
                  <c:v>224</c:v>
                </c:pt>
                <c:pt idx="379">
                  <c:v>222</c:v>
                </c:pt>
                <c:pt idx="380">
                  <c:v>222</c:v>
                </c:pt>
                <c:pt idx="381">
                  <c:v>225</c:v>
                </c:pt>
                <c:pt idx="382">
                  <c:v>231</c:v>
                </c:pt>
                <c:pt idx="383">
                  <c:v>231</c:v>
                </c:pt>
                <c:pt idx="384">
                  <c:v>229</c:v>
                </c:pt>
                <c:pt idx="385">
                  <c:v>221</c:v>
                </c:pt>
                <c:pt idx="386">
                  <c:v>218</c:v>
                </c:pt>
                <c:pt idx="387">
                  <c:v>217</c:v>
                </c:pt>
                <c:pt idx="388">
                  <c:v>215</c:v>
                </c:pt>
                <c:pt idx="389">
                  <c:v>211</c:v>
                </c:pt>
                <c:pt idx="390">
                  <c:v>210</c:v>
                </c:pt>
                <c:pt idx="391">
                  <c:v>208</c:v>
                </c:pt>
                <c:pt idx="392">
                  <c:v>205</c:v>
                </c:pt>
                <c:pt idx="393">
                  <c:v>208</c:v>
                </c:pt>
                <c:pt idx="394">
                  <c:v>209</c:v>
                </c:pt>
                <c:pt idx="395">
                  <c:v>210</c:v>
                </c:pt>
                <c:pt idx="396">
                  <c:v>208</c:v>
                </c:pt>
                <c:pt idx="397">
                  <c:v>208</c:v>
                </c:pt>
                <c:pt idx="398">
                  <c:v>207</c:v>
                </c:pt>
                <c:pt idx="399">
                  <c:v>204</c:v>
                </c:pt>
                <c:pt idx="400">
                  <c:v>202</c:v>
                </c:pt>
                <c:pt idx="401">
                  <c:v>196</c:v>
                </c:pt>
                <c:pt idx="402">
                  <c:v>199</c:v>
                </c:pt>
                <c:pt idx="403">
                  <c:v>195</c:v>
                </c:pt>
                <c:pt idx="404">
                  <c:v>192</c:v>
                </c:pt>
                <c:pt idx="405">
                  <c:v>197</c:v>
                </c:pt>
                <c:pt idx="406">
                  <c:v>196</c:v>
                </c:pt>
                <c:pt idx="407">
                  <c:v>197</c:v>
                </c:pt>
                <c:pt idx="408">
                  <c:v>200</c:v>
                </c:pt>
                <c:pt idx="409">
                  <c:v>201</c:v>
                </c:pt>
                <c:pt idx="410">
                  <c:v>203</c:v>
                </c:pt>
                <c:pt idx="411">
                  <c:v>206</c:v>
                </c:pt>
                <c:pt idx="412">
                  <c:v>209</c:v>
                </c:pt>
                <c:pt idx="413">
                  <c:v>211</c:v>
                </c:pt>
                <c:pt idx="414">
                  <c:v>208</c:v>
                </c:pt>
                <c:pt idx="415">
                  <c:v>210</c:v>
                </c:pt>
                <c:pt idx="416">
                  <c:v>207</c:v>
                </c:pt>
                <c:pt idx="417">
                  <c:v>209</c:v>
                </c:pt>
                <c:pt idx="418">
                  <c:v>209</c:v>
                </c:pt>
                <c:pt idx="419">
                  <c:v>202</c:v>
                </c:pt>
                <c:pt idx="420">
                  <c:v>205</c:v>
                </c:pt>
                <c:pt idx="421">
                  <c:v>208</c:v>
                </c:pt>
                <c:pt idx="422">
                  <c:v>210</c:v>
                </c:pt>
                <c:pt idx="423">
                  <c:v>213</c:v>
                </c:pt>
                <c:pt idx="424">
                  <c:v>212</c:v>
                </c:pt>
                <c:pt idx="425">
                  <c:v>212</c:v>
                </c:pt>
                <c:pt idx="426">
                  <c:v>212</c:v>
                </c:pt>
                <c:pt idx="427">
                  <c:v>210</c:v>
                </c:pt>
                <c:pt idx="428">
                  <c:v>208</c:v>
                </c:pt>
                <c:pt idx="429">
                  <c:v>215</c:v>
                </c:pt>
                <c:pt idx="430">
                  <c:v>218</c:v>
                </c:pt>
                <c:pt idx="431">
                  <c:v>233</c:v>
                </c:pt>
                <c:pt idx="432">
                  <c:v>238</c:v>
                </c:pt>
                <c:pt idx="433">
                  <c:v>238</c:v>
                </c:pt>
                <c:pt idx="434">
                  <c:v>232</c:v>
                </c:pt>
                <c:pt idx="435">
                  <c:v>228</c:v>
                </c:pt>
                <c:pt idx="436">
                  <c:v>223</c:v>
                </c:pt>
                <c:pt idx="437">
                  <c:v>224</c:v>
                </c:pt>
                <c:pt idx="438">
                  <c:v>223</c:v>
                </c:pt>
                <c:pt idx="439">
                  <c:v>228</c:v>
                </c:pt>
                <c:pt idx="440">
                  <c:v>227</c:v>
                </c:pt>
                <c:pt idx="441">
                  <c:v>220</c:v>
                </c:pt>
                <c:pt idx="442">
                  <c:v>216</c:v>
                </c:pt>
                <c:pt idx="443">
                  <c:v>210</c:v>
                </c:pt>
                <c:pt idx="444">
                  <c:v>210</c:v>
                </c:pt>
                <c:pt idx="445">
                  <c:v>207</c:v>
                </c:pt>
                <c:pt idx="446">
                  <c:v>204</c:v>
                </c:pt>
                <c:pt idx="447">
                  <c:v>200</c:v>
                </c:pt>
                <c:pt idx="448">
                  <c:v>203</c:v>
                </c:pt>
                <c:pt idx="449">
                  <c:v>200</c:v>
                </c:pt>
                <c:pt idx="450">
                  <c:v>199</c:v>
                </c:pt>
                <c:pt idx="451">
                  <c:v>201</c:v>
                </c:pt>
                <c:pt idx="452">
                  <c:v>200</c:v>
                </c:pt>
                <c:pt idx="453">
                  <c:v>200</c:v>
                </c:pt>
                <c:pt idx="454">
                  <c:v>198</c:v>
                </c:pt>
                <c:pt idx="455">
                  <c:v>199</c:v>
                </c:pt>
                <c:pt idx="456">
                  <c:v>202</c:v>
                </c:pt>
                <c:pt idx="457">
                  <c:v>205</c:v>
                </c:pt>
                <c:pt idx="458">
                  <c:v>209</c:v>
                </c:pt>
                <c:pt idx="459">
                  <c:v>210</c:v>
                </c:pt>
                <c:pt idx="460">
                  <c:v>207</c:v>
                </c:pt>
                <c:pt idx="461">
                  <c:v>200</c:v>
                </c:pt>
                <c:pt idx="462">
                  <c:v>198</c:v>
                </c:pt>
                <c:pt idx="463">
                  <c:v>202</c:v>
                </c:pt>
                <c:pt idx="464">
                  <c:v>203</c:v>
                </c:pt>
                <c:pt idx="465">
                  <c:v>204</c:v>
                </c:pt>
                <c:pt idx="466">
                  <c:v>207</c:v>
                </c:pt>
                <c:pt idx="467">
                  <c:v>205</c:v>
                </c:pt>
                <c:pt idx="468">
                  <c:v>205</c:v>
                </c:pt>
                <c:pt idx="469">
                  <c:v>202</c:v>
                </c:pt>
                <c:pt idx="470">
                  <c:v>201</c:v>
                </c:pt>
                <c:pt idx="471">
                  <c:v>206</c:v>
                </c:pt>
                <c:pt idx="472">
                  <c:v>207</c:v>
                </c:pt>
                <c:pt idx="473">
                  <c:v>208</c:v>
                </c:pt>
                <c:pt idx="474">
                  <c:v>209</c:v>
                </c:pt>
                <c:pt idx="475">
                  <c:v>211</c:v>
                </c:pt>
                <c:pt idx="476">
                  <c:v>218</c:v>
                </c:pt>
                <c:pt idx="477">
                  <c:v>219</c:v>
                </c:pt>
                <c:pt idx="478">
                  <c:v>215</c:v>
                </c:pt>
                <c:pt idx="479">
                  <c:v>217</c:v>
                </c:pt>
                <c:pt idx="480">
                  <c:v>223</c:v>
                </c:pt>
                <c:pt idx="481">
                  <c:v>218</c:v>
                </c:pt>
                <c:pt idx="482">
                  <c:v>213</c:v>
                </c:pt>
                <c:pt idx="483">
                  <c:v>209</c:v>
                </c:pt>
                <c:pt idx="484">
                  <c:v>209</c:v>
                </c:pt>
                <c:pt idx="485">
                  <c:v>202</c:v>
                </c:pt>
                <c:pt idx="486">
                  <c:v>201</c:v>
                </c:pt>
                <c:pt idx="487">
                  <c:v>203</c:v>
                </c:pt>
                <c:pt idx="488">
                  <c:v>195</c:v>
                </c:pt>
                <c:pt idx="489">
                  <c:v>193</c:v>
                </c:pt>
                <c:pt idx="490">
                  <c:v>192</c:v>
                </c:pt>
                <c:pt idx="491">
                  <c:v>193</c:v>
                </c:pt>
                <c:pt idx="492">
                  <c:v>191</c:v>
                </c:pt>
                <c:pt idx="493">
                  <c:v>189</c:v>
                </c:pt>
                <c:pt idx="494">
                  <c:v>189</c:v>
                </c:pt>
                <c:pt idx="495">
                  <c:v>191</c:v>
                </c:pt>
                <c:pt idx="496">
                  <c:v>193</c:v>
                </c:pt>
                <c:pt idx="497">
                  <c:v>189</c:v>
                </c:pt>
                <c:pt idx="498">
                  <c:v>185</c:v>
                </c:pt>
                <c:pt idx="499">
                  <c:v>186</c:v>
                </c:pt>
                <c:pt idx="500">
                  <c:v>186</c:v>
                </c:pt>
                <c:pt idx="501">
                  <c:v>188</c:v>
                </c:pt>
                <c:pt idx="502">
                  <c:v>192</c:v>
                </c:pt>
                <c:pt idx="503">
                  <c:v>194</c:v>
                </c:pt>
                <c:pt idx="504">
                  <c:v>194</c:v>
                </c:pt>
                <c:pt idx="505">
                  <c:v>198</c:v>
                </c:pt>
                <c:pt idx="506">
                  <c:v>197</c:v>
                </c:pt>
                <c:pt idx="507">
                  <c:v>192</c:v>
                </c:pt>
                <c:pt idx="508">
                  <c:v>188</c:v>
                </c:pt>
                <c:pt idx="509">
                  <c:v>187</c:v>
                </c:pt>
                <c:pt idx="510">
                  <c:v>182</c:v>
                </c:pt>
                <c:pt idx="511">
                  <c:v>189</c:v>
                </c:pt>
                <c:pt idx="512">
                  <c:v>186</c:v>
                </c:pt>
                <c:pt idx="513">
                  <c:v>189</c:v>
                </c:pt>
                <c:pt idx="514">
                  <c:v>186</c:v>
                </c:pt>
                <c:pt idx="515">
                  <c:v>186</c:v>
                </c:pt>
                <c:pt idx="516">
                  <c:v>185</c:v>
                </c:pt>
                <c:pt idx="517">
                  <c:v>186</c:v>
                </c:pt>
                <c:pt idx="518">
                  <c:v>188</c:v>
                </c:pt>
                <c:pt idx="519">
                  <c:v>186</c:v>
                </c:pt>
                <c:pt idx="520">
                  <c:v>188</c:v>
                </c:pt>
                <c:pt idx="521">
                  <c:v>182</c:v>
                </c:pt>
                <c:pt idx="522">
                  <c:v>181</c:v>
                </c:pt>
                <c:pt idx="523">
                  <c:v>182</c:v>
                </c:pt>
                <c:pt idx="524">
                  <c:v>182</c:v>
                </c:pt>
                <c:pt idx="525">
                  <c:v>187</c:v>
                </c:pt>
                <c:pt idx="526">
                  <c:v>188</c:v>
                </c:pt>
                <c:pt idx="527">
                  <c:v>186</c:v>
                </c:pt>
                <c:pt idx="528">
                  <c:v>184</c:v>
                </c:pt>
                <c:pt idx="529">
                  <c:v>179</c:v>
                </c:pt>
                <c:pt idx="530">
                  <c:v>181</c:v>
                </c:pt>
                <c:pt idx="531">
                  <c:v>182</c:v>
                </c:pt>
                <c:pt idx="532">
                  <c:v>183</c:v>
                </c:pt>
                <c:pt idx="533">
                  <c:v>183</c:v>
                </c:pt>
                <c:pt idx="534">
                  <c:v>181</c:v>
                </c:pt>
                <c:pt idx="535">
                  <c:v>177</c:v>
                </c:pt>
                <c:pt idx="536">
                  <c:v>180</c:v>
                </c:pt>
                <c:pt idx="537">
                  <c:v>185</c:v>
                </c:pt>
                <c:pt idx="538">
                  <c:v>207</c:v>
                </c:pt>
                <c:pt idx="539">
                  <c:v>198</c:v>
                </c:pt>
                <c:pt idx="540">
                  <c:v>199</c:v>
                </c:pt>
                <c:pt idx="541">
                  <c:v>204</c:v>
                </c:pt>
                <c:pt idx="542">
                  <c:v>205</c:v>
                </c:pt>
                <c:pt idx="543">
                  <c:v>201</c:v>
                </c:pt>
                <c:pt idx="544">
                  <c:v>202</c:v>
                </c:pt>
                <c:pt idx="545">
                  <c:v>200</c:v>
                </c:pt>
                <c:pt idx="546">
                  <c:v>192</c:v>
                </c:pt>
                <c:pt idx="547">
                  <c:v>192</c:v>
                </c:pt>
                <c:pt idx="548">
                  <c:v>199</c:v>
                </c:pt>
                <c:pt idx="549">
                  <c:v>195</c:v>
                </c:pt>
                <c:pt idx="550">
                  <c:v>194</c:v>
                </c:pt>
                <c:pt idx="551">
                  <c:v>193</c:v>
                </c:pt>
                <c:pt idx="552">
                  <c:v>190</c:v>
                </c:pt>
                <c:pt idx="553">
                  <c:v>190</c:v>
                </c:pt>
                <c:pt idx="554">
                  <c:v>188</c:v>
                </c:pt>
                <c:pt idx="555">
                  <c:v>182</c:v>
                </c:pt>
                <c:pt idx="556">
                  <c:v>182</c:v>
                </c:pt>
                <c:pt idx="557">
                  <c:v>182</c:v>
                </c:pt>
                <c:pt idx="558">
                  <c:v>181</c:v>
                </c:pt>
                <c:pt idx="559">
                  <c:v>179</c:v>
                </c:pt>
                <c:pt idx="560">
                  <c:v>178</c:v>
                </c:pt>
                <c:pt idx="561">
                  <c:v>175</c:v>
                </c:pt>
                <c:pt idx="562">
                  <c:v>175</c:v>
                </c:pt>
                <c:pt idx="563">
                  <c:v>174</c:v>
                </c:pt>
                <c:pt idx="564">
                  <c:v>174</c:v>
                </c:pt>
                <c:pt idx="565">
                  <c:v>173</c:v>
                </c:pt>
                <c:pt idx="566">
                  <c:v>166</c:v>
                </c:pt>
                <c:pt idx="567">
                  <c:v>168</c:v>
                </c:pt>
                <c:pt idx="568">
                  <c:v>167</c:v>
                </c:pt>
                <c:pt idx="569">
                  <c:v>169</c:v>
                </c:pt>
                <c:pt idx="570">
                  <c:v>170</c:v>
                </c:pt>
                <c:pt idx="571">
                  <c:v>170</c:v>
                </c:pt>
                <c:pt idx="572">
                  <c:v>172</c:v>
                </c:pt>
                <c:pt idx="573">
                  <c:v>172</c:v>
                </c:pt>
                <c:pt idx="574">
                  <c:v>169</c:v>
                </c:pt>
                <c:pt idx="575">
                  <c:v>167</c:v>
                </c:pt>
                <c:pt idx="576">
                  <c:v>169</c:v>
                </c:pt>
                <c:pt idx="577">
                  <c:v>170</c:v>
                </c:pt>
                <c:pt idx="578">
                  <c:v>168</c:v>
                </c:pt>
                <c:pt idx="579">
                  <c:v>167</c:v>
                </c:pt>
                <c:pt idx="580">
                  <c:v>167</c:v>
                </c:pt>
                <c:pt idx="581">
                  <c:v>173</c:v>
                </c:pt>
                <c:pt idx="582">
                  <c:v>171</c:v>
                </c:pt>
                <c:pt idx="583">
                  <c:v>172</c:v>
                </c:pt>
                <c:pt idx="584">
                  <c:v>173</c:v>
                </c:pt>
                <c:pt idx="585">
                  <c:v>179</c:v>
                </c:pt>
                <c:pt idx="586">
                  <c:v>178</c:v>
                </c:pt>
                <c:pt idx="587">
                  <c:v>175</c:v>
                </c:pt>
                <c:pt idx="588">
                  <c:v>173</c:v>
                </c:pt>
                <c:pt idx="589">
                  <c:v>177</c:v>
                </c:pt>
                <c:pt idx="590">
                  <c:v>176</c:v>
                </c:pt>
                <c:pt idx="591">
                  <c:v>176</c:v>
                </c:pt>
                <c:pt idx="592">
                  <c:v>174</c:v>
                </c:pt>
                <c:pt idx="593">
                  <c:v>170</c:v>
                </c:pt>
                <c:pt idx="594">
                  <c:v>167</c:v>
                </c:pt>
                <c:pt idx="595">
                  <c:v>164</c:v>
                </c:pt>
                <c:pt idx="596">
                  <c:v>165</c:v>
                </c:pt>
                <c:pt idx="597">
                  <c:v>162</c:v>
                </c:pt>
                <c:pt idx="598">
                  <c:v>162</c:v>
                </c:pt>
                <c:pt idx="599">
                  <c:v>167</c:v>
                </c:pt>
                <c:pt idx="600">
                  <c:v>165</c:v>
                </c:pt>
                <c:pt idx="601">
                  <c:v>168</c:v>
                </c:pt>
                <c:pt idx="602">
                  <c:v>170</c:v>
                </c:pt>
                <c:pt idx="603">
                  <c:v>168</c:v>
                </c:pt>
                <c:pt idx="604">
                  <c:v>164</c:v>
                </c:pt>
                <c:pt idx="605">
                  <c:v>168</c:v>
                </c:pt>
                <c:pt idx="606">
                  <c:v>169</c:v>
                </c:pt>
                <c:pt idx="607">
                  <c:v>173</c:v>
                </c:pt>
                <c:pt idx="608">
                  <c:v>175</c:v>
                </c:pt>
                <c:pt idx="609">
                  <c:v>176</c:v>
                </c:pt>
                <c:pt idx="610">
                  <c:v>177</c:v>
                </c:pt>
                <c:pt idx="611">
                  <c:v>174</c:v>
                </c:pt>
                <c:pt idx="612">
                  <c:v>179</c:v>
                </c:pt>
                <c:pt idx="613">
                  <c:v>175</c:v>
                </c:pt>
                <c:pt idx="614">
                  <c:v>167</c:v>
                </c:pt>
                <c:pt idx="615">
                  <c:v>165</c:v>
                </c:pt>
                <c:pt idx="616">
                  <c:v>168</c:v>
                </c:pt>
                <c:pt idx="617">
                  <c:v>168</c:v>
                </c:pt>
                <c:pt idx="618">
                  <c:v>172</c:v>
                </c:pt>
                <c:pt idx="619">
                  <c:v>176</c:v>
                </c:pt>
                <c:pt idx="620">
                  <c:v>184</c:v>
                </c:pt>
                <c:pt idx="621">
                  <c:v>187</c:v>
                </c:pt>
                <c:pt idx="622">
                  <c:v>191</c:v>
                </c:pt>
                <c:pt idx="623">
                  <c:v>184</c:v>
                </c:pt>
                <c:pt idx="624">
                  <c:v>197</c:v>
                </c:pt>
                <c:pt idx="625">
                  <c:v>192</c:v>
                </c:pt>
                <c:pt idx="626">
                  <c:v>193</c:v>
                </c:pt>
                <c:pt idx="627">
                  <c:v>188</c:v>
                </c:pt>
                <c:pt idx="628">
                  <c:v>181</c:v>
                </c:pt>
                <c:pt idx="629">
                  <c:v>181</c:v>
                </c:pt>
                <c:pt idx="630">
                  <c:v>193</c:v>
                </c:pt>
                <c:pt idx="631">
                  <c:v>188</c:v>
                </c:pt>
                <c:pt idx="632">
                  <c:v>183</c:v>
                </c:pt>
                <c:pt idx="633">
                  <c:v>187</c:v>
                </c:pt>
                <c:pt idx="634">
                  <c:v>190</c:v>
                </c:pt>
                <c:pt idx="635">
                  <c:v>187</c:v>
                </c:pt>
                <c:pt idx="636">
                  <c:v>195</c:v>
                </c:pt>
                <c:pt idx="637">
                  <c:v>191</c:v>
                </c:pt>
                <c:pt idx="638">
                  <c:v>199</c:v>
                </c:pt>
                <c:pt idx="639">
                  <c:v>203</c:v>
                </c:pt>
                <c:pt idx="640">
                  <c:v>213</c:v>
                </c:pt>
                <c:pt idx="641">
                  <c:v>220</c:v>
                </c:pt>
                <c:pt idx="642">
                  <c:v>257</c:v>
                </c:pt>
                <c:pt idx="643">
                  <c:v>249</c:v>
                </c:pt>
                <c:pt idx="644">
                  <c:v>241</c:v>
                </c:pt>
                <c:pt idx="645">
                  <c:v>242</c:v>
                </c:pt>
                <c:pt idx="646">
                  <c:v>243</c:v>
                </c:pt>
                <c:pt idx="647">
                  <c:v>240</c:v>
                </c:pt>
                <c:pt idx="648">
                  <c:v>242</c:v>
                </c:pt>
                <c:pt idx="649">
                  <c:v>241</c:v>
                </c:pt>
                <c:pt idx="650">
                  <c:v>235</c:v>
                </c:pt>
                <c:pt idx="651">
                  <c:v>215</c:v>
                </c:pt>
                <c:pt idx="652">
                  <c:v>227</c:v>
                </c:pt>
                <c:pt idx="653">
                  <c:v>231</c:v>
                </c:pt>
                <c:pt idx="654">
                  <c:v>229</c:v>
                </c:pt>
                <c:pt idx="655">
                  <c:v>240</c:v>
                </c:pt>
                <c:pt idx="656">
                  <c:v>248</c:v>
                </c:pt>
                <c:pt idx="657">
                  <c:v>281</c:v>
                </c:pt>
                <c:pt idx="658">
                  <c:v>262</c:v>
                </c:pt>
                <c:pt idx="659">
                  <c:v>270</c:v>
                </c:pt>
                <c:pt idx="660">
                  <c:v>271</c:v>
                </c:pt>
                <c:pt idx="661">
                  <c:v>260</c:v>
                </c:pt>
                <c:pt idx="662">
                  <c:v>258</c:v>
                </c:pt>
                <c:pt idx="663">
                  <c:v>252</c:v>
                </c:pt>
                <c:pt idx="664">
                  <c:v>248</c:v>
                </c:pt>
                <c:pt idx="665">
                  <c:v>257</c:v>
                </c:pt>
                <c:pt idx="666">
                  <c:v>251</c:v>
                </c:pt>
                <c:pt idx="667">
                  <c:v>256</c:v>
                </c:pt>
                <c:pt idx="668">
                  <c:v>246</c:v>
                </c:pt>
                <c:pt idx="669">
                  <c:v>246</c:v>
                </c:pt>
                <c:pt idx="670">
                  <c:v>256</c:v>
                </c:pt>
                <c:pt idx="671">
                  <c:v>253</c:v>
                </c:pt>
                <c:pt idx="672">
                  <c:v>262</c:v>
                </c:pt>
                <c:pt idx="673">
                  <c:v>270</c:v>
                </c:pt>
                <c:pt idx="674">
                  <c:v>262</c:v>
                </c:pt>
                <c:pt idx="675">
                  <c:v>256</c:v>
                </c:pt>
                <c:pt idx="676">
                  <c:v>246</c:v>
                </c:pt>
                <c:pt idx="677">
                  <c:v>245</c:v>
                </c:pt>
                <c:pt idx="678">
                  <c:v>246</c:v>
                </c:pt>
                <c:pt idx="679">
                  <c:v>233</c:v>
                </c:pt>
                <c:pt idx="680">
                  <c:v>223</c:v>
                </c:pt>
                <c:pt idx="681">
                  <c:v>216</c:v>
                </c:pt>
                <c:pt idx="682">
                  <c:v>214</c:v>
                </c:pt>
                <c:pt idx="683">
                  <c:v>218</c:v>
                </c:pt>
                <c:pt idx="684">
                  <c:v>219</c:v>
                </c:pt>
                <c:pt idx="685">
                  <c:v>220</c:v>
                </c:pt>
                <c:pt idx="686">
                  <c:v>222</c:v>
                </c:pt>
                <c:pt idx="687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C1-45D9-85B2-84784B824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608280"/>
        <c:axId val="1"/>
      </c:lineChart>
      <c:catAx>
        <c:axId val="473608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60"/>
        <c:tickMarkSkip val="4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36082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101030028862904E-2"/>
          <c:y val="0.83154412922872289"/>
          <c:w val="0.96161805874774853"/>
          <c:h val="0.1469539193895587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019655489060477E-2"/>
          <c:y val="5.6000109375213623E-2"/>
          <c:w val="0.79452130714257729"/>
          <c:h val="0.47600092968931579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1.2.7'!$C$4</c:f>
              <c:strCache>
                <c:ptCount val="1"/>
                <c:pt idx="0">
                  <c:v>Казкоммерцбанк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'График 1.2.7'!$B$5:$B$221</c:f>
              <c:numCache>
                <c:formatCode>d\-mmm\-yy</c:formatCode>
                <c:ptCount val="217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</c:numCache>
            </c:numRef>
          </c:cat>
          <c:val>
            <c:numRef>
              <c:f>'График 1.2.7'!$C$5:$C$221</c:f>
              <c:numCache>
                <c:formatCode>0.0000</c:formatCode>
                <c:ptCount val="217"/>
                <c:pt idx="0">
                  <c:v>1.9470142602495501E-2</c:v>
                </c:pt>
                <c:pt idx="1">
                  <c:v>1.9124999999999899E-2</c:v>
                </c:pt>
                <c:pt idx="2">
                  <c:v>1.9099999999999999E-2</c:v>
                </c:pt>
                <c:pt idx="3">
                  <c:v>1.88020235294117E-2</c:v>
                </c:pt>
                <c:pt idx="4">
                  <c:v>1.88020235294117E-2</c:v>
                </c:pt>
                <c:pt idx="5">
                  <c:v>2.0003297682709399E-2</c:v>
                </c:pt>
                <c:pt idx="6">
                  <c:v>2.00488413547237E-2</c:v>
                </c:pt>
                <c:pt idx="7">
                  <c:v>2.0007664884135402E-2</c:v>
                </c:pt>
                <c:pt idx="8">
                  <c:v>2.0282085561497298E-2</c:v>
                </c:pt>
                <c:pt idx="9">
                  <c:v>1.98987522281639E-2</c:v>
                </c:pt>
                <c:pt idx="10">
                  <c:v>1.9789839572192498E-2</c:v>
                </c:pt>
                <c:pt idx="11">
                  <c:v>2.01E-2</c:v>
                </c:pt>
                <c:pt idx="12">
                  <c:v>2.01666666666666E-2</c:v>
                </c:pt>
                <c:pt idx="13">
                  <c:v>2.01E-2</c:v>
                </c:pt>
                <c:pt idx="14">
                  <c:v>1.8450000000000001E-2</c:v>
                </c:pt>
                <c:pt idx="15">
                  <c:v>2.0025000000000001E-2</c:v>
                </c:pt>
                <c:pt idx="16">
                  <c:v>1.8599999999999901E-2</c:v>
                </c:pt>
                <c:pt idx="17">
                  <c:v>1.8849999999999902E-2</c:v>
                </c:pt>
                <c:pt idx="18">
                  <c:v>1.8874999999999999E-2</c:v>
                </c:pt>
                <c:pt idx="19">
                  <c:v>1.8950000000000002E-2</c:v>
                </c:pt>
                <c:pt idx="20">
                  <c:v>1.92927736185383E-2</c:v>
                </c:pt>
                <c:pt idx="21">
                  <c:v>1.9412806060606001E-2</c:v>
                </c:pt>
                <c:pt idx="22">
                  <c:v>1.9011877E-2</c:v>
                </c:pt>
                <c:pt idx="23">
                  <c:v>1.9168378999999999E-2</c:v>
                </c:pt>
                <c:pt idx="24">
                  <c:v>1.8845403E-2</c:v>
                </c:pt>
                <c:pt idx="25">
                  <c:v>2.031875E-2</c:v>
                </c:pt>
                <c:pt idx="26">
                  <c:v>2.0418749999999999E-2</c:v>
                </c:pt>
                <c:pt idx="27">
                  <c:v>2.0406250000000001E-2</c:v>
                </c:pt>
                <c:pt idx="28">
                  <c:v>2.0418749999999999E-2</c:v>
                </c:pt>
                <c:pt idx="29">
                  <c:v>2.0406250000000001E-2</c:v>
                </c:pt>
                <c:pt idx="30">
                  <c:v>2.0431250000000001E-2</c:v>
                </c:pt>
                <c:pt idx="31">
                  <c:v>2.0481249999999899E-2</c:v>
                </c:pt>
                <c:pt idx="32">
                  <c:v>2.0431250000000001E-2</c:v>
                </c:pt>
                <c:pt idx="33">
                  <c:v>2.0525000000000002E-2</c:v>
                </c:pt>
                <c:pt idx="34">
                  <c:v>2.035E-2</c:v>
                </c:pt>
                <c:pt idx="35">
                  <c:v>2.03124999999999E-2</c:v>
                </c:pt>
                <c:pt idx="36">
                  <c:v>2.03124999999999E-2</c:v>
                </c:pt>
                <c:pt idx="37">
                  <c:v>2.0174999999999998E-2</c:v>
                </c:pt>
                <c:pt idx="38">
                  <c:v>2.00624999999999E-2</c:v>
                </c:pt>
                <c:pt idx="39">
                  <c:v>2.03598930481283E-2</c:v>
                </c:pt>
                <c:pt idx="40">
                  <c:v>2.1080070394875899E-2</c:v>
                </c:pt>
                <c:pt idx="41">
                  <c:v>2.12177263663554E-2</c:v>
                </c:pt>
                <c:pt idx="42">
                  <c:v>2.2280225988700501E-2</c:v>
                </c:pt>
                <c:pt idx="43">
                  <c:v>2.3131192281740601E-2</c:v>
                </c:pt>
                <c:pt idx="44">
                  <c:v>2.2676666666666598E-2</c:v>
                </c:pt>
                <c:pt idx="45">
                  <c:v>2.3184934086629E-2</c:v>
                </c:pt>
                <c:pt idx="46">
                  <c:v>2.47379679144385E-2</c:v>
                </c:pt>
                <c:pt idx="47">
                  <c:v>2.4386096256684399E-2</c:v>
                </c:pt>
                <c:pt idx="48">
                  <c:v>2.4169684632969701E-2</c:v>
                </c:pt>
                <c:pt idx="49">
                  <c:v>2.3611073861747999E-2</c:v>
                </c:pt>
                <c:pt idx="50">
                  <c:v>2.3924999999999998E-2</c:v>
                </c:pt>
                <c:pt idx="51">
                  <c:v>2.1912500000000001E-2</c:v>
                </c:pt>
                <c:pt idx="52">
                  <c:v>2.1250000000000002E-2</c:v>
                </c:pt>
                <c:pt idx="53">
                  <c:v>2.1250000000000002E-2</c:v>
                </c:pt>
                <c:pt idx="54">
                  <c:v>2.3632500000000001E-2</c:v>
                </c:pt>
                <c:pt idx="55">
                  <c:v>2.3400000000000001E-2</c:v>
                </c:pt>
                <c:pt idx="56">
                  <c:v>2.2583333333333198E-2</c:v>
                </c:pt>
                <c:pt idx="57">
                  <c:v>2.23E-2</c:v>
                </c:pt>
                <c:pt idx="58">
                  <c:v>2.1846666666666702E-2</c:v>
                </c:pt>
                <c:pt idx="59">
                  <c:v>2.3152123931236501E-2</c:v>
                </c:pt>
                <c:pt idx="60">
                  <c:v>2.1975000000000001E-2</c:v>
                </c:pt>
                <c:pt idx="61">
                  <c:v>2.1874999999999999E-2</c:v>
                </c:pt>
                <c:pt idx="62">
                  <c:v>2.2399999999999899E-2</c:v>
                </c:pt>
                <c:pt idx="63">
                  <c:v>2.23E-2</c:v>
                </c:pt>
                <c:pt idx="64">
                  <c:v>2.2450000000000001E-2</c:v>
                </c:pt>
                <c:pt idx="65">
                  <c:v>2.2516666666666699E-2</c:v>
                </c:pt>
                <c:pt idx="66">
                  <c:v>2.2516666666666699E-2</c:v>
                </c:pt>
                <c:pt idx="67">
                  <c:v>2.2466666666666701E-2</c:v>
                </c:pt>
                <c:pt idx="68">
                  <c:v>2.2499999999999999E-2</c:v>
                </c:pt>
                <c:pt idx="69">
                  <c:v>2.2499999999999999E-2</c:v>
                </c:pt>
                <c:pt idx="70">
                  <c:v>2.2499999999999999E-2</c:v>
                </c:pt>
                <c:pt idx="71">
                  <c:v>2.2637798573975E-2</c:v>
                </c:pt>
                <c:pt idx="72">
                  <c:v>2.283E-2</c:v>
                </c:pt>
                <c:pt idx="73">
                  <c:v>2.2665586452762902E-2</c:v>
                </c:pt>
                <c:pt idx="74">
                  <c:v>2.2696666666666698E-2</c:v>
                </c:pt>
                <c:pt idx="75">
                  <c:v>2.27466666666667E-2</c:v>
                </c:pt>
                <c:pt idx="76">
                  <c:v>2.2052499999999999E-2</c:v>
                </c:pt>
                <c:pt idx="77">
                  <c:v>2.2027499999999998E-2</c:v>
                </c:pt>
                <c:pt idx="78">
                  <c:v>2.2137500000000001E-2</c:v>
                </c:pt>
                <c:pt idx="79">
                  <c:v>2.2073333333333299E-2</c:v>
                </c:pt>
                <c:pt idx="80">
                  <c:v>2.2009999999999901E-2</c:v>
                </c:pt>
                <c:pt idx="81">
                  <c:v>2.1537500000000001E-2</c:v>
                </c:pt>
                <c:pt idx="82">
                  <c:v>2.1586666666666601E-2</c:v>
                </c:pt>
                <c:pt idx="83">
                  <c:v>2.1686666666666701E-2</c:v>
                </c:pt>
                <c:pt idx="84">
                  <c:v>2.189E-2</c:v>
                </c:pt>
                <c:pt idx="85">
                  <c:v>2.2176666666666699E-2</c:v>
                </c:pt>
                <c:pt idx="86">
                  <c:v>2.2550000000000001E-2</c:v>
                </c:pt>
                <c:pt idx="87">
                  <c:v>2.25666666666667E-2</c:v>
                </c:pt>
                <c:pt idx="88">
                  <c:v>2.2679999999999999E-2</c:v>
                </c:pt>
                <c:pt idx="89">
                  <c:v>2.2425E-2</c:v>
                </c:pt>
                <c:pt idx="90">
                  <c:v>2.2425E-2</c:v>
                </c:pt>
                <c:pt idx="91">
                  <c:v>2.2766666666666699E-2</c:v>
                </c:pt>
                <c:pt idx="92">
                  <c:v>2.3033333333333302E-2</c:v>
                </c:pt>
                <c:pt idx="93">
                  <c:v>2.3266666666666599E-2</c:v>
                </c:pt>
                <c:pt idx="94">
                  <c:v>2.35833333333333E-2</c:v>
                </c:pt>
                <c:pt idx="95">
                  <c:v>2.35E-2</c:v>
                </c:pt>
                <c:pt idx="96">
                  <c:v>2.36875E-2</c:v>
                </c:pt>
                <c:pt idx="97">
                  <c:v>2.37666666666667E-2</c:v>
                </c:pt>
                <c:pt idx="98">
                  <c:v>2.3788770053475902E-2</c:v>
                </c:pt>
                <c:pt idx="99">
                  <c:v>2.3815436720142601E-2</c:v>
                </c:pt>
                <c:pt idx="100">
                  <c:v>2.3099999999999999E-2</c:v>
                </c:pt>
                <c:pt idx="101">
                  <c:v>2.2866666666666601E-2</c:v>
                </c:pt>
                <c:pt idx="102">
                  <c:v>2.28166666666667E-2</c:v>
                </c:pt>
                <c:pt idx="103">
                  <c:v>2.3133333333333301E-2</c:v>
                </c:pt>
                <c:pt idx="104">
                  <c:v>2.3E-2</c:v>
                </c:pt>
                <c:pt idx="105">
                  <c:v>2.3E-2</c:v>
                </c:pt>
                <c:pt idx="106">
                  <c:v>2.29E-2</c:v>
                </c:pt>
                <c:pt idx="107">
                  <c:v>2.2995614035087701E-2</c:v>
                </c:pt>
                <c:pt idx="108">
                  <c:v>2.2950000000000002E-2</c:v>
                </c:pt>
                <c:pt idx="109">
                  <c:v>2.2433333333333302E-2</c:v>
                </c:pt>
                <c:pt idx="110">
                  <c:v>2.2283333333333301E-2</c:v>
                </c:pt>
                <c:pt idx="111">
                  <c:v>2.2233333333333299E-2</c:v>
                </c:pt>
                <c:pt idx="112">
                  <c:v>2.22125E-2</c:v>
                </c:pt>
                <c:pt idx="113">
                  <c:v>2.35E-2</c:v>
                </c:pt>
                <c:pt idx="114">
                  <c:v>2.4264912280701802E-2</c:v>
                </c:pt>
                <c:pt idx="115">
                  <c:v>2.3199999999999998E-2</c:v>
                </c:pt>
                <c:pt idx="116">
                  <c:v>2.38245614035088E-2</c:v>
                </c:pt>
                <c:pt idx="117">
                  <c:v>2.3669298245614E-2</c:v>
                </c:pt>
                <c:pt idx="118">
                  <c:v>2.2700000000000001E-2</c:v>
                </c:pt>
                <c:pt idx="119">
                  <c:v>2.2266666666666601E-2</c:v>
                </c:pt>
                <c:pt idx="120">
                  <c:v>2.2003333333333298E-2</c:v>
                </c:pt>
                <c:pt idx="121">
                  <c:v>2.2491228070175302E-2</c:v>
                </c:pt>
                <c:pt idx="122">
                  <c:v>2.18E-2</c:v>
                </c:pt>
                <c:pt idx="123">
                  <c:v>2.2349999999999998E-2</c:v>
                </c:pt>
                <c:pt idx="124">
                  <c:v>2.2499999999999999E-2</c:v>
                </c:pt>
                <c:pt idx="125">
                  <c:v>2.3125E-2</c:v>
                </c:pt>
                <c:pt idx="126">
                  <c:v>2.3316666666666701E-2</c:v>
                </c:pt>
                <c:pt idx="127">
                  <c:v>2.3716666666666601E-2</c:v>
                </c:pt>
                <c:pt idx="128">
                  <c:v>2.3E-2</c:v>
                </c:pt>
                <c:pt idx="129">
                  <c:v>2.32333333333333E-2</c:v>
                </c:pt>
                <c:pt idx="130">
                  <c:v>2.33333333333333E-2</c:v>
                </c:pt>
                <c:pt idx="131">
                  <c:v>2.3664912280701798E-2</c:v>
                </c:pt>
                <c:pt idx="132">
                  <c:v>2.3528947368421101E-2</c:v>
                </c:pt>
                <c:pt idx="133">
                  <c:v>2.3526315789473701E-2</c:v>
                </c:pt>
                <c:pt idx="134">
                  <c:v>2.3807894736842101E-2</c:v>
                </c:pt>
                <c:pt idx="135">
                  <c:v>2.38701754385965E-2</c:v>
                </c:pt>
                <c:pt idx="136">
                  <c:v>2.4358771929824601E-2</c:v>
                </c:pt>
                <c:pt idx="137">
                  <c:v>2.495E-2</c:v>
                </c:pt>
                <c:pt idx="138">
                  <c:v>2.495E-2</c:v>
                </c:pt>
                <c:pt idx="139">
                  <c:v>2.4971601200268399E-2</c:v>
                </c:pt>
                <c:pt idx="140">
                  <c:v>2.4931320290480299E-2</c:v>
                </c:pt>
                <c:pt idx="141">
                  <c:v>2.5971323157894698E-2</c:v>
                </c:pt>
                <c:pt idx="142">
                  <c:v>2.66464512280702E-2</c:v>
                </c:pt>
                <c:pt idx="143">
                  <c:v>2.5950000000000001E-2</c:v>
                </c:pt>
                <c:pt idx="144">
                  <c:v>2.7623986666666701E-2</c:v>
                </c:pt>
                <c:pt idx="145">
                  <c:v>2.8025000000000001E-2</c:v>
                </c:pt>
                <c:pt idx="146">
                  <c:v>3.0432043559102701E-2</c:v>
                </c:pt>
                <c:pt idx="147">
                  <c:v>3.0604313666954298E-2</c:v>
                </c:pt>
                <c:pt idx="148">
                  <c:v>3.2716666666666699E-2</c:v>
                </c:pt>
                <c:pt idx="149">
                  <c:v>3.2325E-2</c:v>
                </c:pt>
                <c:pt idx="150">
                  <c:v>3.56057467893778E-2</c:v>
                </c:pt>
                <c:pt idx="151">
                  <c:v>3.5900000000000001E-2</c:v>
                </c:pt>
                <c:pt idx="152">
                  <c:v>3.6216666666666703E-2</c:v>
                </c:pt>
                <c:pt idx="153">
                  <c:v>4.0578408110440001E-2</c:v>
                </c:pt>
                <c:pt idx="154">
                  <c:v>4.0803408110439997E-2</c:v>
                </c:pt>
                <c:pt idx="155">
                  <c:v>4.2786842105263199E-2</c:v>
                </c:pt>
                <c:pt idx="156">
                  <c:v>4.5521929824561401E-2</c:v>
                </c:pt>
                <c:pt idx="157">
                  <c:v>4.3749122807017503E-2</c:v>
                </c:pt>
                <c:pt idx="158">
                  <c:v>4.1700000000000001E-2</c:v>
                </c:pt>
                <c:pt idx="159">
                  <c:v>4.5696774038922403E-2</c:v>
                </c:pt>
                <c:pt idx="160">
                  <c:v>4.56801073722558E-2</c:v>
                </c:pt>
                <c:pt idx="161">
                  <c:v>4.5950282810852297E-2</c:v>
                </c:pt>
                <c:pt idx="162">
                  <c:v>4.6246692551049802E-2</c:v>
                </c:pt>
                <c:pt idx="163">
                  <c:v>5.0919129278113297E-2</c:v>
                </c:pt>
                <c:pt idx="164">
                  <c:v>5.0722418751797498E-2</c:v>
                </c:pt>
                <c:pt idx="165">
                  <c:v>5.0204496213210603E-2</c:v>
                </c:pt>
                <c:pt idx="166">
                  <c:v>5.0037829546544003E-2</c:v>
                </c:pt>
                <c:pt idx="167">
                  <c:v>4.8072095197008897E-2</c:v>
                </c:pt>
                <c:pt idx="168">
                  <c:v>4.7678167241875201E-2</c:v>
                </c:pt>
                <c:pt idx="169">
                  <c:v>4.7554222989166901E-2</c:v>
                </c:pt>
                <c:pt idx="170">
                  <c:v>4.7554222989166901E-2</c:v>
                </c:pt>
                <c:pt idx="171">
                  <c:v>4.7855100182149397E-2</c:v>
                </c:pt>
                <c:pt idx="172">
                  <c:v>4.7802468603202003E-2</c:v>
                </c:pt>
                <c:pt idx="173">
                  <c:v>4.7834924743552901E-2</c:v>
                </c:pt>
                <c:pt idx="174">
                  <c:v>4.3499999999999997E-2</c:v>
                </c:pt>
                <c:pt idx="175">
                  <c:v>4.4598178506375201E-2</c:v>
                </c:pt>
                <c:pt idx="176">
                  <c:v>4.4349362477231202E-2</c:v>
                </c:pt>
                <c:pt idx="177">
                  <c:v>4.2835112884670699E-2</c:v>
                </c:pt>
                <c:pt idx="178">
                  <c:v>4.3828659764164501E-2</c:v>
                </c:pt>
                <c:pt idx="179">
                  <c:v>4.4392694851883803E-2</c:v>
                </c:pt>
                <c:pt idx="180">
                  <c:v>4.1349999999999998E-2</c:v>
                </c:pt>
                <c:pt idx="181">
                  <c:v>4.4500877192982499E-2</c:v>
                </c:pt>
                <c:pt idx="182">
                  <c:v>4.4213157894736801E-2</c:v>
                </c:pt>
                <c:pt idx="183">
                  <c:v>4.3499122807017503E-2</c:v>
                </c:pt>
                <c:pt idx="184">
                  <c:v>4.3187719298245601E-2</c:v>
                </c:pt>
                <c:pt idx="185">
                  <c:v>4.3981291343111899E-2</c:v>
                </c:pt>
                <c:pt idx="186">
                  <c:v>4.38545105934234E-2</c:v>
                </c:pt>
                <c:pt idx="187">
                  <c:v>4.19E-2</c:v>
                </c:pt>
                <c:pt idx="188">
                  <c:v>4.3279843735020598E-2</c:v>
                </c:pt>
                <c:pt idx="189">
                  <c:v>4.5673703384143401E-2</c:v>
                </c:pt>
                <c:pt idx="190">
                  <c:v>4.5372826191161002E-2</c:v>
                </c:pt>
                <c:pt idx="191">
                  <c:v>4.6303484804908403E-2</c:v>
                </c:pt>
                <c:pt idx="192">
                  <c:v>4.5985940945259297E-2</c:v>
                </c:pt>
                <c:pt idx="193">
                  <c:v>4.7514495254529797E-2</c:v>
                </c:pt>
                <c:pt idx="194">
                  <c:v>5.0555267951298999E-2</c:v>
                </c:pt>
                <c:pt idx="195">
                  <c:v>4.8050000000000002E-2</c:v>
                </c:pt>
                <c:pt idx="196">
                  <c:v>4.8050000000000002E-2</c:v>
                </c:pt>
                <c:pt idx="197">
                  <c:v>6.17419566676254E-2</c:v>
                </c:pt>
                <c:pt idx="198">
                  <c:v>6.2606250000000002E-2</c:v>
                </c:pt>
                <c:pt idx="199">
                  <c:v>6.4545642795513405E-2</c:v>
                </c:pt>
                <c:pt idx="200">
                  <c:v>5.9924999999999999E-2</c:v>
                </c:pt>
                <c:pt idx="201">
                  <c:v>4.79749999999999E-2</c:v>
                </c:pt>
                <c:pt idx="202">
                  <c:v>4.45985811523344E-2</c:v>
                </c:pt>
                <c:pt idx="203">
                  <c:v>4.1000000000000002E-2</c:v>
                </c:pt>
                <c:pt idx="204">
                  <c:v>4.2922826191161001E-2</c:v>
                </c:pt>
                <c:pt idx="205">
                  <c:v>4.2887738471862703E-2</c:v>
                </c:pt>
                <c:pt idx="206">
                  <c:v>4.5100000000000001E-2</c:v>
                </c:pt>
                <c:pt idx="207">
                  <c:v>4.5914317898571602E-2</c:v>
                </c:pt>
                <c:pt idx="208">
                  <c:v>4.7112500000000002E-2</c:v>
                </c:pt>
                <c:pt idx="209">
                  <c:v>5.0737499999999901E-2</c:v>
                </c:pt>
                <c:pt idx="210">
                  <c:v>5.0689363435912203E-2</c:v>
                </c:pt>
                <c:pt idx="211">
                  <c:v>4.91674336113508E-2</c:v>
                </c:pt>
                <c:pt idx="212">
                  <c:v>4.9840811044003501E-2</c:v>
                </c:pt>
                <c:pt idx="213">
                  <c:v>4.9336425079091202E-2</c:v>
                </c:pt>
                <c:pt idx="214">
                  <c:v>4.8130284728213998E-2</c:v>
                </c:pt>
                <c:pt idx="215">
                  <c:v>4.7656696385773203E-2</c:v>
                </c:pt>
                <c:pt idx="216">
                  <c:v>4.7656696385773203E-2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18D-B49B-E6D538FEE53F}"/>
            </c:ext>
          </c:extLst>
        </c:ser>
        <c:ser>
          <c:idx val="1"/>
          <c:order val="1"/>
          <c:tx>
            <c:strRef>
              <c:f>'График 1.2.7'!$D$4</c:f>
              <c:strCache>
                <c:ptCount val="1"/>
                <c:pt idx="0">
                  <c:v>ТуранАлемБанк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'График 1.2.7'!$B$5:$B$221</c:f>
              <c:numCache>
                <c:formatCode>d\-mmm\-yy</c:formatCode>
                <c:ptCount val="217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</c:numCache>
            </c:numRef>
          </c:cat>
          <c:val>
            <c:numRef>
              <c:f>'График 1.2.7'!$D$5:$D$221</c:f>
              <c:numCache>
                <c:formatCode>0.0000</c:formatCode>
                <c:ptCount val="217"/>
                <c:pt idx="0">
                  <c:v>2.4001195610894002E-2</c:v>
                </c:pt>
                <c:pt idx="1">
                  <c:v>2.4001195610894002E-2</c:v>
                </c:pt>
                <c:pt idx="2">
                  <c:v>2.4001195610894002E-2</c:v>
                </c:pt>
                <c:pt idx="3">
                  <c:v>2.34811428493923E-2</c:v>
                </c:pt>
                <c:pt idx="4">
                  <c:v>2.35636878119574E-2</c:v>
                </c:pt>
                <c:pt idx="5">
                  <c:v>2.3797377692328502E-2</c:v>
                </c:pt>
                <c:pt idx="6">
                  <c:v>2.3797377692328502E-2</c:v>
                </c:pt>
                <c:pt idx="7">
                  <c:v>2.4394355010986302E-2</c:v>
                </c:pt>
                <c:pt idx="8">
                  <c:v>2.38426750183105E-2</c:v>
                </c:pt>
                <c:pt idx="9">
                  <c:v>2.4054838901095901E-2</c:v>
                </c:pt>
                <c:pt idx="10">
                  <c:v>2.3542427444457999E-2</c:v>
                </c:pt>
                <c:pt idx="11">
                  <c:v>2.3542427444457999E-2</c:v>
                </c:pt>
                <c:pt idx="12">
                  <c:v>2.3642427444457999E-2</c:v>
                </c:pt>
                <c:pt idx="13">
                  <c:v>2.39676948547363E-2</c:v>
                </c:pt>
                <c:pt idx="14">
                  <c:v>2.3869672393798801E-2</c:v>
                </c:pt>
                <c:pt idx="15">
                  <c:v>2.4019557571411099E-2</c:v>
                </c:pt>
                <c:pt idx="16">
                  <c:v>2.4019557571411099E-2</c:v>
                </c:pt>
                <c:pt idx="17">
                  <c:v>2.39062055799696E-2</c:v>
                </c:pt>
                <c:pt idx="18">
                  <c:v>2.4123404015435099E-2</c:v>
                </c:pt>
                <c:pt idx="19">
                  <c:v>2.4123404015435099E-2</c:v>
                </c:pt>
                <c:pt idx="20">
                  <c:v>2.4227570682101698E-2</c:v>
                </c:pt>
                <c:pt idx="21">
                  <c:v>2.42387088351779E-2</c:v>
                </c:pt>
                <c:pt idx="22">
                  <c:v>2.35E-2</c:v>
                </c:pt>
                <c:pt idx="23">
                  <c:v>2.35E-2</c:v>
                </c:pt>
                <c:pt idx="24">
                  <c:v>2.4081818389892502E-2</c:v>
                </c:pt>
                <c:pt idx="25">
                  <c:v>2.4171844863891599E-2</c:v>
                </c:pt>
                <c:pt idx="26">
                  <c:v>2.4171602630615199E-2</c:v>
                </c:pt>
                <c:pt idx="27">
                  <c:v>2.40467432657877E-2</c:v>
                </c:pt>
                <c:pt idx="28">
                  <c:v>2.4046358235676999E-2</c:v>
                </c:pt>
                <c:pt idx="29">
                  <c:v>2.45210426330566E-2</c:v>
                </c:pt>
                <c:pt idx="30">
                  <c:v>2.4520912551879801E-2</c:v>
                </c:pt>
                <c:pt idx="31">
                  <c:v>2.45208126068115E-2</c:v>
                </c:pt>
                <c:pt idx="32">
                  <c:v>2.4419184875488199E-2</c:v>
                </c:pt>
                <c:pt idx="33">
                  <c:v>2.4418880081176701E-2</c:v>
                </c:pt>
                <c:pt idx="34">
                  <c:v>2.4418880081176701E-2</c:v>
                </c:pt>
                <c:pt idx="35">
                  <c:v>2.4419077682495099E-2</c:v>
                </c:pt>
                <c:pt idx="36">
                  <c:v>2.4418802642822202E-2</c:v>
                </c:pt>
                <c:pt idx="37">
                  <c:v>2.451841506958E-2</c:v>
                </c:pt>
                <c:pt idx="38">
                  <c:v>2.4537460327148399E-2</c:v>
                </c:pt>
                <c:pt idx="39">
                  <c:v>2.4894314956665001E-2</c:v>
                </c:pt>
                <c:pt idx="40">
                  <c:v>2.6018589782714801E-2</c:v>
                </c:pt>
                <c:pt idx="41">
                  <c:v>2.6162086486816401E-2</c:v>
                </c:pt>
                <c:pt idx="42">
                  <c:v>2.6518170166015601E-2</c:v>
                </c:pt>
                <c:pt idx="43">
                  <c:v>2.6812425231933602E-2</c:v>
                </c:pt>
                <c:pt idx="44">
                  <c:v>2.7960290145873999E-2</c:v>
                </c:pt>
                <c:pt idx="45">
                  <c:v>2.8079696655273399E-2</c:v>
                </c:pt>
                <c:pt idx="46">
                  <c:v>2.7979479980468701E-2</c:v>
                </c:pt>
                <c:pt idx="47">
                  <c:v>2.6911751810709601E-2</c:v>
                </c:pt>
                <c:pt idx="48">
                  <c:v>2.6517259979248E-2</c:v>
                </c:pt>
                <c:pt idx="49">
                  <c:v>2.6545541890462199E-2</c:v>
                </c:pt>
                <c:pt idx="50">
                  <c:v>2.65449966430664E-2</c:v>
                </c:pt>
                <c:pt idx="51">
                  <c:v>2.7542507171630801E-2</c:v>
                </c:pt>
                <c:pt idx="52">
                  <c:v>2.8327481587727799E-2</c:v>
                </c:pt>
                <c:pt idx="53">
                  <c:v>2.9210926818847599E-2</c:v>
                </c:pt>
                <c:pt idx="54">
                  <c:v>2.8566666666666699E-2</c:v>
                </c:pt>
                <c:pt idx="55">
                  <c:v>2.7742577362060601E-2</c:v>
                </c:pt>
                <c:pt idx="56">
                  <c:v>2.7742052459716698E-2</c:v>
                </c:pt>
                <c:pt idx="57">
                  <c:v>2.7568115234374999E-2</c:v>
                </c:pt>
                <c:pt idx="58">
                  <c:v>2.7576881917317699E-2</c:v>
                </c:pt>
                <c:pt idx="59">
                  <c:v>2.7577005004882801E-2</c:v>
                </c:pt>
                <c:pt idx="60">
                  <c:v>2.7514632415771501E-2</c:v>
                </c:pt>
                <c:pt idx="61">
                  <c:v>2.8009808349609401E-2</c:v>
                </c:pt>
                <c:pt idx="62">
                  <c:v>2.74134872436523E-2</c:v>
                </c:pt>
                <c:pt idx="63">
                  <c:v>2.7509328206380201E-2</c:v>
                </c:pt>
                <c:pt idx="64">
                  <c:v>2.73901153564453E-2</c:v>
                </c:pt>
                <c:pt idx="65">
                  <c:v>2.75137428283691E-2</c:v>
                </c:pt>
                <c:pt idx="66">
                  <c:v>2.8009426879882698E-2</c:v>
                </c:pt>
                <c:pt idx="67">
                  <c:v>2.80092900594076E-2</c:v>
                </c:pt>
                <c:pt idx="68">
                  <c:v>2.80092900594076E-2</c:v>
                </c:pt>
                <c:pt idx="69">
                  <c:v>2.80092900594076E-2</c:v>
                </c:pt>
                <c:pt idx="70">
                  <c:v>2.80138000488281E-2</c:v>
                </c:pt>
                <c:pt idx="71">
                  <c:v>2.7776041666666699E-2</c:v>
                </c:pt>
                <c:pt idx="72">
                  <c:v>2.77884826660156E-2</c:v>
                </c:pt>
                <c:pt idx="73">
                  <c:v>2.7787327575683599E-2</c:v>
                </c:pt>
                <c:pt idx="74">
                  <c:v>2.7788400268554701E-2</c:v>
                </c:pt>
                <c:pt idx="75">
                  <c:v>2.68380271911621E-2</c:v>
                </c:pt>
                <c:pt idx="76">
                  <c:v>2.6536932373046902E-2</c:v>
                </c:pt>
                <c:pt idx="77">
                  <c:v>2.7236542510986301E-2</c:v>
                </c:pt>
                <c:pt idx="78">
                  <c:v>2.68121147155762E-2</c:v>
                </c:pt>
                <c:pt idx="79">
                  <c:v>2.69E-2</c:v>
                </c:pt>
                <c:pt idx="80">
                  <c:v>2.67333333333333E-2</c:v>
                </c:pt>
                <c:pt idx="81">
                  <c:v>2.7066666666666701E-2</c:v>
                </c:pt>
                <c:pt idx="82">
                  <c:v>2.7458943176269499E-2</c:v>
                </c:pt>
                <c:pt idx="83">
                  <c:v>2.7964119720459001E-2</c:v>
                </c:pt>
                <c:pt idx="84">
                  <c:v>2.7964119720459001E-2</c:v>
                </c:pt>
                <c:pt idx="85">
                  <c:v>2.80264831542969E-2</c:v>
                </c:pt>
                <c:pt idx="86">
                  <c:v>2.87156425476074E-2</c:v>
                </c:pt>
                <c:pt idx="87">
                  <c:v>2.8889822387695299E-2</c:v>
                </c:pt>
                <c:pt idx="88">
                  <c:v>2.8789822387695299E-2</c:v>
                </c:pt>
                <c:pt idx="89">
                  <c:v>2.8789822387695299E-2</c:v>
                </c:pt>
                <c:pt idx="90">
                  <c:v>2.8233333333333301E-2</c:v>
                </c:pt>
                <c:pt idx="91">
                  <c:v>2.9262760162353501E-2</c:v>
                </c:pt>
                <c:pt idx="92">
                  <c:v>2.90380851745606E-2</c:v>
                </c:pt>
                <c:pt idx="93">
                  <c:v>2.9613569641113301E-2</c:v>
                </c:pt>
                <c:pt idx="94">
                  <c:v>2.97633827209473E-2</c:v>
                </c:pt>
                <c:pt idx="95">
                  <c:v>2.9675118509928301E-2</c:v>
                </c:pt>
                <c:pt idx="96">
                  <c:v>2.9812192535400399E-2</c:v>
                </c:pt>
                <c:pt idx="97">
                  <c:v>2.94118927001953E-2</c:v>
                </c:pt>
                <c:pt idx="98">
                  <c:v>2.9313102722168E-2</c:v>
                </c:pt>
                <c:pt idx="99">
                  <c:v>2.8860713195800799E-2</c:v>
                </c:pt>
                <c:pt idx="100">
                  <c:v>2.8792150115966801E-2</c:v>
                </c:pt>
                <c:pt idx="101">
                  <c:v>2.88409599304199E-2</c:v>
                </c:pt>
                <c:pt idx="102">
                  <c:v>2.9391712188720699E-2</c:v>
                </c:pt>
                <c:pt idx="103">
                  <c:v>2.9442665100097701E-2</c:v>
                </c:pt>
                <c:pt idx="104">
                  <c:v>2.9442665100097701E-2</c:v>
                </c:pt>
                <c:pt idx="105">
                  <c:v>2.9441382598876999E-2</c:v>
                </c:pt>
                <c:pt idx="106">
                  <c:v>2.99917724609375E-2</c:v>
                </c:pt>
                <c:pt idx="107">
                  <c:v>2.9791072845459E-2</c:v>
                </c:pt>
                <c:pt idx="108">
                  <c:v>2.95172225952148E-2</c:v>
                </c:pt>
                <c:pt idx="109">
                  <c:v>2.90179496765137E-2</c:v>
                </c:pt>
                <c:pt idx="110">
                  <c:v>3.0015660437078401E-2</c:v>
                </c:pt>
                <c:pt idx="111">
                  <c:v>3.04514984269828E-2</c:v>
                </c:pt>
                <c:pt idx="112">
                  <c:v>3.1E-2</c:v>
                </c:pt>
                <c:pt idx="113">
                  <c:v>3.2472872188269303E-2</c:v>
                </c:pt>
                <c:pt idx="114">
                  <c:v>3.0796923319498699E-2</c:v>
                </c:pt>
                <c:pt idx="115">
                  <c:v>3.08940849304199E-2</c:v>
                </c:pt>
                <c:pt idx="116">
                  <c:v>3.2019852447509801E-2</c:v>
                </c:pt>
                <c:pt idx="117">
                  <c:v>3.1096503194173199E-2</c:v>
                </c:pt>
                <c:pt idx="118">
                  <c:v>3.1386804877387098E-2</c:v>
                </c:pt>
                <c:pt idx="119">
                  <c:v>3.1385721503363703E-2</c:v>
                </c:pt>
                <c:pt idx="120">
                  <c:v>3.09405569024425E-2</c:v>
                </c:pt>
                <c:pt idx="121">
                  <c:v>2.97936172485351E-2</c:v>
                </c:pt>
                <c:pt idx="122">
                  <c:v>3.0242877197265601E-2</c:v>
                </c:pt>
                <c:pt idx="123">
                  <c:v>3.0012468465169299E-2</c:v>
                </c:pt>
                <c:pt idx="124">
                  <c:v>3.2206608862260101E-2</c:v>
                </c:pt>
                <c:pt idx="125">
                  <c:v>3.1267749786376801E-2</c:v>
                </c:pt>
                <c:pt idx="126">
                  <c:v>3.2657101345930702E-2</c:v>
                </c:pt>
                <c:pt idx="127">
                  <c:v>3.1935527297056399E-2</c:v>
                </c:pt>
                <c:pt idx="128">
                  <c:v>3.1495683288574203E-2</c:v>
                </c:pt>
                <c:pt idx="129">
                  <c:v>3.15E-2</c:v>
                </c:pt>
                <c:pt idx="130">
                  <c:v>3.2353759648891103E-2</c:v>
                </c:pt>
                <c:pt idx="131">
                  <c:v>3.2353348170212702E-2</c:v>
                </c:pt>
                <c:pt idx="132">
                  <c:v>3.25191466117817E-2</c:v>
                </c:pt>
                <c:pt idx="133">
                  <c:v>3.2753526698044703E-2</c:v>
                </c:pt>
                <c:pt idx="134">
                  <c:v>3.19688125610351E-2</c:v>
                </c:pt>
                <c:pt idx="135">
                  <c:v>3.3018350219726503E-2</c:v>
                </c:pt>
                <c:pt idx="136">
                  <c:v>3.38286117553711E-2</c:v>
                </c:pt>
                <c:pt idx="137">
                  <c:v>3.4875260302712E-2</c:v>
                </c:pt>
                <c:pt idx="138">
                  <c:v>3.3779071553548201E-2</c:v>
                </c:pt>
                <c:pt idx="139">
                  <c:v>3.4012519836425802E-2</c:v>
                </c:pt>
                <c:pt idx="140">
                  <c:v>3.5517847442626801E-2</c:v>
                </c:pt>
                <c:pt idx="141">
                  <c:v>3.60279200236003E-2</c:v>
                </c:pt>
                <c:pt idx="142">
                  <c:v>3.6390652465820301E-2</c:v>
                </c:pt>
                <c:pt idx="143">
                  <c:v>3.8938753057872401E-2</c:v>
                </c:pt>
                <c:pt idx="144">
                  <c:v>3.9969813562612103E-2</c:v>
                </c:pt>
                <c:pt idx="145">
                  <c:v>4.0050000000000002E-2</c:v>
                </c:pt>
                <c:pt idx="146">
                  <c:v>4.1244709777831998E-2</c:v>
                </c:pt>
                <c:pt idx="147">
                  <c:v>4.3843908182779903E-2</c:v>
                </c:pt>
                <c:pt idx="148">
                  <c:v>4.6622040072859701E-2</c:v>
                </c:pt>
                <c:pt idx="149">
                  <c:v>4.7013580322265602E-2</c:v>
                </c:pt>
                <c:pt idx="150">
                  <c:v>4.7092008463541703E-2</c:v>
                </c:pt>
                <c:pt idx="151">
                  <c:v>5.2171551663758302E-2</c:v>
                </c:pt>
                <c:pt idx="152">
                  <c:v>5.1012092590332E-2</c:v>
                </c:pt>
                <c:pt idx="153">
                  <c:v>5.4051625036020699E-2</c:v>
                </c:pt>
                <c:pt idx="154">
                  <c:v>5.5014169311523399E-2</c:v>
                </c:pt>
                <c:pt idx="155">
                  <c:v>5.5261791992187503E-2</c:v>
                </c:pt>
                <c:pt idx="156">
                  <c:v>5.4002725219726502E-2</c:v>
                </c:pt>
                <c:pt idx="157">
                  <c:v>5.61247604370117E-2</c:v>
                </c:pt>
                <c:pt idx="158">
                  <c:v>5.7251145426432302E-2</c:v>
                </c:pt>
                <c:pt idx="159">
                  <c:v>5.3877772521972601E-2</c:v>
                </c:pt>
                <c:pt idx="160">
                  <c:v>5.5834033203125001E-2</c:v>
                </c:pt>
                <c:pt idx="161">
                  <c:v>5.48785598754883E-2</c:v>
                </c:pt>
                <c:pt idx="162">
                  <c:v>6.2610732131707897E-2</c:v>
                </c:pt>
                <c:pt idx="163">
                  <c:v>5.9753419494628902E-2</c:v>
                </c:pt>
                <c:pt idx="164">
                  <c:v>5.98366251627604E-2</c:v>
                </c:pt>
                <c:pt idx="165">
                  <c:v>5.9835581461588599E-2</c:v>
                </c:pt>
                <c:pt idx="166">
                  <c:v>5.6491587829589802E-2</c:v>
                </c:pt>
                <c:pt idx="167">
                  <c:v>5.6328030395507801E-2</c:v>
                </c:pt>
                <c:pt idx="168">
                  <c:v>5.6327781168619799E-2</c:v>
                </c:pt>
                <c:pt idx="169">
                  <c:v>5.6327781168619799E-2</c:v>
                </c:pt>
                <c:pt idx="170">
                  <c:v>5.5982223510742203E-2</c:v>
                </c:pt>
                <c:pt idx="171">
                  <c:v>5.60922821044922E-2</c:v>
                </c:pt>
                <c:pt idx="172">
                  <c:v>5.5021186828613303E-2</c:v>
                </c:pt>
                <c:pt idx="173">
                  <c:v>5.4493507385253902E-2</c:v>
                </c:pt>
                <c:pt idx="174">
                  <c:v>5.4497541809081999E-2</c:v>
                </c:pt>
                <c:pt idx="175">
                  <c:v>5.2492526245117202E-2</c:v>
                </c:pt>
                <c:pt idx="176">
                  <c:v>5.3187668609619099E-2</c:v>
                </c:pt>
                <c:pt idx="177">
                  <c:v>5.2499999999999998E-2</c:v>
                </c:pt>
                <c:pt idx="178">
                  <c:v>5.4474589513559803E-2</c:v>
                </c:pt>
                <c:pt idx="179">
                  <c:v>5.5089892266834598E-2</c:v>
                </c:pt>
                <c:pt idx="180">
                  <c:v>5.3499999999999999E-2</c:v>
                </c:pt>
                <c:pt idx="181">
                  <c:v>5.1498292541503898E-2</c:v>
                </c:pt>
                <c:pt idx="182">
                  <c:v>5.0998470306396503E-2</c:v>
                </c:pt>
                <c:pt idx="183">
                  <c:v>5.1665466308593699E-2</c:v>
                </c:pt>
                <c:pt idx="184">
                  <c:v>5.1999302673339902E-2</c:v>
                </c:pt>
                <c:pt idx="185">
                  <c:v>5.2499999999999998E-2</c:v>
                </c:pt>
                <c:pt idx="186">
                  <c:v>5.2499999999999998E-2</c:v>
                </c:pt>
                <c:pt idx="187">
                  <c:v>5.5672131147541E-2</c:v>
                </c:pt>
                <c:pt idx="188">
                  <c:v>5.6703096539162098E-2</c:v>
                </c:pt>
                <c:pt idx="189">
                  <c:v>5.5E-2</c:v>
                </c:pt>
                <c:pt idx="190">
                  <c:v>5.6000000000000001E-2</c:v>
                </c:pt>
                <c:pt idx="191">
                  <c:v>5.6249081420898399E-2</c:v>
                </c:pt>
                <c:pt idx="192">
                  <c:v>5.9878511228022901E-2</c:v>
                </c:pt>
                <c:pt idx="193">
                  <c:v>6.1416013590494797E-2</c:v>
                </c:pt>
                <c:pt idx="194">
                  <c:v>6.5874205017089904E-2</c:v>
                </c:pt>
                <c:pt idx="195">
                  <c:v>6.6123219299316402E-2</c:v>
                </c:pt>
                <c:pt idx="196">
                  <c:v>7.5628984200454899E-2</c:v>
                </c:pt>
                <c:pt idx="197">
                  <c:v>7.4831550089518195E-2</c:v>
                </c:pt>
                <c:pt idx="198">
                  <c:v>7.0495692443847499E-2</c:v>
                </c:pt>
                <c:pt idx="199">
                  <c:v>6.9830381266275998E-2</c:v>
                </c:pt>
                <c:pt idx="200">
                  <c:v>5.9984251806818503E-2</c:v>
                </c:pt>
                <c:pt idx="201">
                  <c:v>5.5246008100666003E-2</c:v>
                </c:pt>
                <c:pt idx="202">
                  <c:v>5.2823653157552102E-2</c:v>
                </c:pt>
                <c:pt idx="203">
                  <c:v>5.1999999999999998E-2</c:v>
                </c:pt>
                <c:pt idx="204">
                  <c:v>5.1992520141601599E-2</c:v>
                </c:pt>
                <c:pt idx="205">
                  <c:v>5.5663182376382001E-2</c:v>
                </c:pt>
                <c:pt idx="206">
                  <c:v>5.5E-2</c:v>
                </c:pt>
                <c:pt idx="207">
                  <c:v>5.6614382934570301E-2</c:v>
                </c:pt>
                <c:pt idx="208">
                  <c:v>5.67436747233072E-2</c:v>
                </c:pt>
                <c:pt idx="209">
                  <c:v>5.89999999999999E-2</c:v>
                </c:pt>
                <c:pt idx="210">
                  <c:v>5.7576634724934898E-2</c:v>
                </c:pt>
                <c:pt idx="211">
                  <c:v>5.7988487243652402E-2</c:v>
                </c:pt>
                <c:pt idx="212">
                  <c:v>5.6214385803127001E-2</c:v>
                </c:pt>
                <c:pt idx="213">
                  <c:v>5.6453504679898403E-2</c:v>
                </c:pt>
                <c:pt idx="214">
                  <c:v>5.6275582280970099E-2</c:v>
                </c:pt>
                <c:pt idx="215">
                  <c:v>5.6272853067374701E-2</c:v>
                </c:pt>
                <c:pt idx="216">
                  <c:v>5.90419673702825E-2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18D-B49B-E6D538FEE53F}"/>
            </c:ext>
          </c:extLst>
        </c:ser>
        <c:ser>
          <c:idx val="2"/>
          <c:order val="2"/>
          <c:tx>
            <c:strRef>
              <c:f>'График 1.2.7'!$E$4</c:f>
              <c:strCache>
                <c:ptCount val="1"/>
                <c:pt idx="0">
                  <c:v>Халык Банк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'График 1.2.7'!$B$5:$B$221</c:f>
              <c:numCache>
                <c:formatCode>d\-mmm\-yy</c:formatCode>
                <c:ptCount val="217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</c:numCache>
            </c:numRef>
          </c:cat>
          <c:val>
            <c:numRef>
              <c:f>'График 1.2.7'!$E$5:$E$221</c:f>
              <c:numCache>
                <c:formatCode>0.0000</c:formatCode>
                <c:ptCount val="217"/>
                <c:pt idx="0">
                  <c:v>1.6789066758376402E-2</c:v>
                </c:pt>
                <c:pt idx="1">
                  <c:v>1.6803105682903101E-2</c:v>
                </c:pt>
                <c:pt idx="2">
                  <c:v>1.6261882373616199E-2</c:v>
                </c:pt>
                <c:pt idx="3">
                  <c:v>1.6227098661267401E-2</c:v>
                </c:pt>
                <c:pt idx="4">
                  <c:v>1.6236706657564499E-2</c:v>
                </c:pt>
                <c:pt idx="5">
                  <c:v>1.6610633105683802E-2</c:v>
                </c:pt>
                <c:pt idx="6">
                  <c:v>1.6436473875964398E-2</c:v>
                </c:pt>
                <c:pt idx="7">
                  <c:v>1.76607884290697E-2</c:v>
                </c:pt>
                <c:pt idx="8">
                  <c:v>1.7411922669341801E-2</c:v>
                </c:pt>
                <c:pt idx="9">
                  <c:v>1.7126782272927701E-2</c:v>
                </c:pt>
                <c:pt idx="10">
                  <c:v>1.7126782272927701E-2</c:v>
                </c:pt>
                <c:pt idx="11">
                  <c:v>1.6775572352741699E-2</c:v>
                </c:pt>
                <c:pt idx="12">
                  <c:v>1.6766219852382198E-2</c:v>
                </c:pt>
                <c:pt idx="13">
                  <c:v>1.6712539183964901E-2</c:v>
                </c:pt>
                <c:pt idx="14">
                  <c:v>1.6714313433845E-2</c:v>
                </c:pt>
                <c:pt idx="15">
                  <c:v>1.67126997158791E-2</c:v>
                </c:pt>
                <c:pt idx="16">
                  <c:v>1.6714347440736601E-2</c:v>
                </c:pt>
                <c:pt idx="17">
                  <c:v>1.63575467055283E-2</c:v>
                </c:pt>
                <c:pt idx="18">
                  <c:v>1.6359771150381199E-2</c:v>
                </c:pt>
                <c:pt idx="19">
                  <c:v>1.6541167395047601E-2</c:v>
                </c:pt>
                <c:pt idx="20">
                  <c:v>1.6541199710911201E-2</c:v>
                </c:pt>
                <c:pt idx="21">
                  <c:v>1.6735927397664999E-2</c:v>
                </c:pt>
                <c:pt idx="22">
                  <c:v>1.69671803846012E-2</c:v>
                </c:pt>
                <c:pt idx="23">
                  <c:v>1.7747913812088002E-2</c:v>
                </c:pt>
                <c:pt idx="24">
                  <c:v>1.7753953664399701E-2</c:v>
                </c:pt>
                <c:pt idx="25">
                  <c:v>1.7240002071573501E-2</c:v>
                </c:pt>
                <c:pt idx="26">
                  <c:v>1.7240812229344201E-2</c:v>
                </c:pt>
                <c:pt idx="27">
                  <c:v>1.7230392041418002E-2</c:v>
                </c:pt>
                <c:pt idx="28">
                  <c:v>1.7230582748274E-2</c:v>
                </c:pt>
                <c:pt idx="29">
                  <c:v>1.7400970077514601E-2</c:v>
                </c:pt>
                <c:pt idx="30">
                  <c:v>1.7400970077514601E-2</c:v>
                </c:pt>
                <c:pt idx="31">
                  <c:v>1.7400970077514601E-2</c:v>
                </c:pt>
                <c:pt idx="32">
                  <c:v>1.7400970077514601E-2</c:v>
                </c:pt>
                <c:pt idx="33">
                  <c:v>1.7793614926053601E-2</c:v>
                </c:pt>
                <c:pt idx="34">
                  <c:v>1.7810213038639999E-2</c:v>
                </c:pt>
                <c:pt idx="35">
                  <c:v>1.7810213038639999E-2</c:v>
                </c:pt>
                <c:pt idx="36">
                  <c:v>1.72596886945986E-2</c:v>
                </c:pt>
                <c:pt idx="37">
                  <c:v>1.7356038558525799E-2</c:v>
                </c:pt>
                <c:pt idx="38">
                  <c:v>1.7590189457577499E-2</c:v>
                </c:pt>
                <c:pt idx="39">
                  <c:v>1.7629173730991501E-2</c:v>
                </c:pt>
                <c:pt idx="40">
                  <c:v>1.7628152567765999E-2</c:v>
                </c:pt>
                <c:pt idx="41">
                  <c:v>1.8430559762568501E-2</c:v>
                </c:pt>
                <c:pt idx="42">
                  <c:v>1.8485583096532799E-2</c:v>
                </c:pt>
                <c:pt idx="43">
                  <c:v>1.9060369363632299E-2</c:v>
                </c:pt>
                <c:pt idx="44">
                  <c:v>1.8958817364102501E-2</c:v>
                </c:pt>
                <c:pt idx="45">
                  <c:v>1.96705924987793E-2</c:v>
                </c:pt>
                <c:pt idx="46">
                  <c:v>1.8010683430691201E-2</c:v>
                </c:pt>
                <c:pt idx="47">
                  <c:v>1.8012892779176799E-2</c:v>
                </c:pt>
                <c:pt idx="48">
                  <c:v>1.72652635064558E-2</c:v>
                </c:pt>
                <c:pt idx="49">
                  <c:v>1.7517385101318301E-2</c:v>
                </c:pt>
                <c:pt idx="50">
                  <c:v>1.70128442781513E-2</c:v>
                </c:pt>
                <c:pt idx="51">
                  <c:v>1.6531249344109301E-2</c:v>
                </c:pt>
                <c:pt idx="52">
                  <c:v>1.7643915176391502E-2</c:v>
                </c:pt>
                <c:pt idx="53">
                  <c:v>1.7554735586984799E-2</c:v>
                </c:pt>
                <c:pt idx="54">
                  <c:v>1.8393677520752001E-2</c:v>
                </c:pt>
                <c:pt idx="55">
                  <c:v>1.8293677520751901E-2</c:v>
                </c:pt>
                <c:pt idx="56">
                  <c:v>1.7999999999999901E-2</c:v>
                </c:pt>
                <c:pt idx="57">
                  <c:v>1.8018614959716801E-2</c:v>
                </c:pt>
                <c:pt idx="58">
                  <c:v>1.6962229467347999E-2</c:v>
                </c:pt>
                <c:pt idx="59">
                  <c:v>1.6967545767002701E-2</c:v>
                </c:pt>
                <c:pt idx="60">
                  <c:v>1.74675426483154E-2</c:v>
                </c:pt>
                <c:pt idx="61">
                  <c:v>1.69603464880555E-2</c:v>
                </c:pt>
                <c:pt idx="62">
                  <c:v>1.7165949665093699E-2</c:v>
                </c:pt>
                <c:pt idx="63">
                  <c:v>1.70351829329774E-2</c:v>
                </c:pt>
                <c:pt idx="64">
                  <c:v>1.7121134857728201E-2</c:v>
                </c:pt>
                <c:pt idx="65">
                  <c:v>1.71216744287764E-2</c:v>
                </c:pt>
                <c:pt idx="66">
                  <c:v>1.7077878466796901E-2</c:v>
                </c:pt>
                <c:pt idx="67">
                  <c:v>1.7063187275390499E-2</c:v>
                </c:pt>
                <c:pt idx="68">
                  <c:v>1.75166500091553E-2</c:v>
                </c:pt>
                <c:pt idx="69">
                  <c:v>1.75166500091553E-2</c:v>
                </c:pt>
                <c:pt idx="70">
                  <c:v>1.75166500091553E-2</c:v>
                </c:pt>
                <c:pt idx="71">
                  <c:v>1.7193619639300099E-2</c:v>
                </c:pt>
                <c:pt idx="72">
                  <c:v>1.7491768259122301E-2</c:v>
                </c:pt>
                <c:pt idx="73">
                  <c:v>1.71801129939201E-2</c:v>
                </c:pt>
                <c:pt idx="74">
                  <c:v>1.6696760039062501E-2</c:v>
                </c:pt>
                <c:pt idx="75">
                  <c:v>1.7291545104980498E-2</c:v>
                </c:pt>
                <c:pt idx="76">
                  <c:v>1.70164901733399E-2</c:v>
                </c:pt>
                <c:pt idx="77">
                  <c:v>1.6334863896484399E-2</c:v>
                </c:pt>
                <c:pt idx="78">
                  <c:v>1.6334065625000001E-2</c:v>
                </c:pt>
                <c:pt idx="79">
                  <c:v>1.59788063720703E-2</c:v>
                </c:pt>
                <c:pt idx="80">
                  <c:v>1.5888369558105499E-2</c:v>
                </c:pt>
                <c:pt idx="81">
                  <c:v>1.62369081328901E-2</c:v>
                </c:pt>
                <c:pt idx="82">
                  <c:v>1.63653233295348E-2</c:v>
                </c:pt>
                <c:pt idx="83">
                  <c:v>1.62191064549085E-2</c:v>
                </c:pt>
                <c:pt idx="84">
                  <c:v>1.6245282959004199E-2</c:v>
                </c:pt>
                <c:pt idx="85">
                  <c:v>1.6190146367203301E-2</c:v>
                </c:pt>
                <c:pt idx="86">
                  <c:v>1.6283211433125201E-2</c:v>
                </c:pt>
                <c:pt idx="87">
                  <c:v>1.6024663955078101E-2</c:v>
                </c:pt>
                <c:pt idx="88">
                  <c:v>1.5999523007812499E-2</c:v>
                </c:pt>
                <c:pt idx="89">
                  <c:v>1.60232030078125E-2</c:v>
                </c:pt>
                <c:pt idx="90">
                  <c:v>1.60232030078125E-2</c:v>
                </c:pt>
                <c:pt idx="91">
                  <c:v>1.685E-2</c:v>
                </c:pt>
                <c:pt idx="92">
                  <c:v>1.6170075622558601E-2</c:v>
                </c:pt>
                <c:pt idx="93">
                  <c:v>1.6280120117187501E-2</c:v>
                </c:pt>
                <c:pt idx="94">
                  <c:v>1.6829E-2</c:v>
                </c:pt>
                <c:pt idx="95">
                  <c:v>1.6209622285156301E-2</c:v>
                </c:pt>
                <c:pt idx="96">
                  <c:v>1.6584513548670601E-2</c:v>
                </c:pt>
                <c:pt idx="97">
                  <c:v>1.6367784027186302E-2</c:v>
                </c:pt>
                <c:pt idx="98">
                  <c:v>1.5975743896484401E-2</c:v>
                </c:pt>
                <c:pt idx="99">
                  <c:v>1.61258986400418E-2</c:v>
                </c:pt>
                <c:pt idx="100">
                  <c:v>1.59497729163759E-2</c:v>
                </c:pt>
                <c:pt idx="101">
                  <c:v>1.5759093823198799E-2</c:v>
                </c:pt>
                <c:pt idx="102">
                  <c:v>1.5372220569645999E-2</c:v>
                </c:pt>
                <c:pt idx="103">
                  <c:v>1.51899443137556E-2</c:v>
                </c:pt>
                <c:pt idx="104">
                  <c:v>1.52831284088008E-2</c:v>
                </c:pt>
                <c:pt idx="105">
                  <c:v>1.52831284088008E-2</c:v>
                </c:pt>
                <c:pt idx="106">
                  <c:v>1.5247716313347599E-2</c:v>
                </c:pt>
                <c:pt idx="107">
                  <c:v>1.55E-2</c:v>
                </c:pt>
                <c:pt idx="108">
                  <c:v>1.51002482947284E-2</c:v>
                </c:pt>
                <c:pt idx="109">
                  <c:v>1.4933991874340399E-2</c:v>
                </c:pt>
                <c:pt idx="110">
                  <c:v>1.4590831787931101E-2</c:v>
                </c:pt>
                <c:pt idx="111">
                  <c:v>1.54699673461914E-2</c:v>
                </c:pt>
                <c:pt idx="112">
                  <c:v>1.50826395761462E-2</c:v>
                </c:pt>
                <c:pt idx="113">
                  <c:v>1.55010423278808E-2</c:v>
                </c:pt>
                <c:pt idx="114">
                  <c:v>1.53790248467257E-2</c:v>
                </c:pt>
                <c:pt idx="115">
                  <c:v>1.5421511061039801E-2</c:v>
                </c:pt>
                <c:pt idx="116">
                  <c:v>1.53922933672114E-2</c:v>
                </c:pt>
                <c:pt idx="117">
                  <c:v>1.5785126338296099E-2</c:v>
                </c:pt>
                <c:pt idx="118">
                  <c:v>1.5453628048677901E-2</c:v>
                </c:pt>
                <c:pt idx="119">
                  <c:v>1.53463926219315E-2</c:v>
                </c:pt>
                <c:pt idx="120">
                  <c:v>1.5229988525902899E-2</c:v>
                </c:pt>
                <c:pt idx="121">
                  <c:v>1.52836475935845E-2</c:v>
                </c:pt>
                <c:pt idx="122">
                  <c:v>1.5258468273660401E-2</c:v>
                </c:pt>
                <c:pt idx="123">
                  <c:v>1.55125E-2</c:v>
                </c:pt>
                <c:pt idx="124">
                  <c:v>1.5506000000000001E-2</c:v>
                </c:pt>
                <c:pt idx="125">
                  <c:v>1.4911871543384201E-2</c:v>
                </c:pt>
                <c:pt idx="126">
                  <c:v>1.5377199990611001E-2</c:v>
                </c:pt>
                <c:pt idx="127">
                  <c:v>1.6040249141232601E-2</c:v>
                </c:pt>
                <c:pt idx="128">
                  <c:v>1.5581657299656999E-2</c:v>
                </c:pt>
                <c:pt idx="129">
                  <c:v>1.6192009613260502E-2</c:v>
                </c:pt>
                <c:pt idx="130">
                  <c:v>1.6486055032898399E-2</c:v>
                </c:pt>
                <c:pt idx="131">
                  <c:v>1.6331369344195299E-2</c:v>
                </c:pt>
                <c:pt idx="132">
                  <c:v>1.61605577470816E-2</c:v>
                </c:pt>
                <c:pt idx="133">
                  <c:v>1.6156707822641399E-2</c:v>
                </c:pt>
                <c:pt idx="134">
                  <c:v>1.6163313818116101E-2</c:v>
                </c:pt>
                <c:pt idx="135">
                  <c:v>1.5561892957604399E-2</c:v>
                </c:pt>
                <c:pt idx="136">
                  <c:v>1.6776652563778201E-2</c:v>
                </c:pt>
                <c:pt idx="137">
                  <c:v>1.6100279902265102E-2</c:v>
                </c:pt>
                <c:pt idx="138">
                  <c:v>1.6397392477398801E-2</c:v>
                </c:pt>
                <c:pt idx="139">
                  <c:v>1.6430200266431001E-2</c:v>
                </c:pt>
                <c:pt idx="140">
                  <c:v>1.72701820925307E-2</c:v>
                </c:pt>
                <c:pt idx="141">
                  <c:v>1.6599316974636999E-2</c:v>
                </c:pt>
                <c:pt idx="142">
                  <c:v>1.68183341672434E-2</c:v>
                </c:pt>
                <c:pt idx="143">
                  <c:v>1.58617018995654E-2</c:v>
                </c:pt>
                <c:pt idx="144">
                  <c:v>1.63263243689609E-2</c:v>
                </c:pt>
                <c:pt idx="145">
                  <c:v>1.6673394794299998E-2</c:v>
                </c:pt>
                <c:pt idx="146">
                  <c:v>1.7365344865146001E-2</c:v>
                </c:pt>
                <c:pt idx="147">
                  <c:v>1.7679208665779499E-2</c:v>
                </c:pt>
                <c:pt idx="148">
                  <c:v>1.9527889087893501E-2</c:v>
                </c:pt>
                <c:pt idx="149">
                  <c:v>1.9501248275470999E-2</c:v>
                </c:pt>
                <c:pt idx="150">
                  <c:v>1.99060237328509E-2</c:v>
                </c:pt>
                <c:pt idx="151">
                  <c:v>2.0422898518585E-2</c:v>
                </c:pt>
                <c:pt idx="152">
                  <c:v>2.0818729169428202E-2</c:v>
                </c:pt>
                <c:pt idx="153">
                  <c:v>2.1853482710102901E-2</c:v>
                </c:pt>
                <c:pt idx="154">
                  <c:v>2.20210007423766E-2</c:v>
                </c:pt>
                <c:pt idx="155">
                  <c:v>2.1637319721679701E-2</c:v>
                </c:pt>
                <c:pt idx="156">
                  <c:v>2.3586657703706101E-2</c:v>
                </c:pt>
                <c:pt idx="157">
                  <c:v>2.11004046067364E-2</c:v>
                </c:pt>
                <c:pt idx="158">
                  <c:v>2.14567662330068E-2</c:v>
                </c:pt>
                <c:pt idx="159">
                  <c:v>2.1864681205084099E-2</c:v>
                </c:pt>
                <c:pt idx="160">
                  <c:v>2.1034451735968299E-2</c:v>
                </c:pt>
                <c:pt idx="161">
                  <c:v>2.1067430489650402E-2</c:v>
                </c:pt>
                <c:pt idx="162">
                  <c:v>2.1869876816255698E-2</c:v>
                </c:pt>
                <c:pt idx="163">
                  <c:v>2.7253232661724702E-2</c:v>
                </c:pt>
                <c:pt idx="164">
                  <c:v>2.7084572799479199E-2</c:v>
                </c:pt>
                <c:pt idx="165">
                  <c:v>2.6541917262894999E-2</c:v>
                </c:pt>
                <c:pt idx="166">
                  <c:v>2.7360001465649202E-2</c:v>
                </c:pt>
                <c:pt idx="167">
                  <c:v>2.5131022219574799E-2</c:v>
                </c:pt>
                <c:pt idx="168">
                  <c:v>2.37099804867935E-2</c:v>
                </c:pt>
                <c:pt idx="169">
                  <c:v>2.3720856889892599E-2</c:v>
                </c:pt>
                <c:pt idx="170">
                  <c:v>2.3720856889892599E-2</c:v>
                </c:pt>
                <c:pt idx="171">
                  <c:v>2.3846032353094401E-2</c:v>
                </c:pt>
                <c:pt idx="172">
                  <c:v>2.3881261002170001E-2</c:v>
                </c:pt>
                <c:pt idx="173">
                  <c:v>2.40583791875193E-2</c:v>
                </c:pt>
                <c:pt idx="174">
                  <c:v>2.33686397822177E-2</c:v>
                </c:pt>
                <c:pt idx="175">
                  <c:v>2.3314311806497599E-2</c:v>
                </c:pt>
                <c:pt idx="176">
                  <c:v>2.3453229807107501E-2</c:v>
                </c:pt>
                <c:pt idx="177">
                  <c:v>2.25342315357096E-2</c:v>
                </c:pt>
                <c:pt idx="178">
                  <c:v>2.2280073672208699E-2</c:v>
                </c:pt>
                <c:pt idx="179">
                  <c:v>2.26450818698898E-2</c:v>
                </c:pt>
                <c:pt idx="180">
                  <c:v>2.2732397182888501E-2</c:v>
                </c:pt>
                <c:pt idx="181">
                  <c:v>2.37491515858704E-2</c:v>
                </c:pt>
                <c:pt idx="182">
                  <c:v>2.3724158466436201E-2</c:v>
                </c:pt>
                <c:pt idx="183">
                  <c:v>2.2807036183143999E-2</c:v>
                </c:pt>
                <c:pt idx="184">
                  <c:v>2.2450511037857699E-2</c:v>
                </c:pt>
                <c:pt idx="185">
                  <c:v>2.24750984743235E-2</c:v>
                </c:pt>
                <c:pt idx="186">
                  <c:v>2.3415725965432399E-2</c:v>
                </c:pt>
                <c:pt idx="187">
                  <c:v>2.25969710144809E-2</c:v>
                </c:pt>
                <c:pt idx="188">
                  <c:v>2.3762227115986901E-2</c:v>
                </c:pt>
                <c:pt idx="189">
                  <c:v>2.3189734661102301E-2</c:v>
                </c:pt>
                <c:pt idx="190">
                  <c:v>2.3041032791008501E-2</c:v>
                </c:pt>
                <c:pt idx="191">
                  <c:v>2.37249767829666E-2</c:v>
                </c:pt>
                <c:pt idx="192">
                  <c:v>2.3519585543867801E-2</c:v>
                </c:pt>
                <c:pt idx="193">
                  <c:v>2.4979795524896702E-2</c:v>
                </c:pt>
                <c:pt idx="194">
                  <c:v>2.7705328461878599E-2</c:v>
                </c:pt>
                <c:pt idx="195">
                  <c:v>2.8378698145410601E-2</c:v>
                </c:pt>
                <c:pt idx="196">
                  <c:v>2.8060536437205401E-2</c:v>
                </c:pt>
                <c:pt idx="197">
                  <c:v>3.3040664542859699E-2</c:v>
                </c:pt>
                <c:pt idx="198">
                  <c:v>3.3661431449799301E-2</c:v>
                </c:pt>
                <c:pt idx="199">
                  <c:v>2.7605943670500899E-2</c:v>
                </c:pt>
                <c:pt idx="200">
                  <c:v>2.7419310272718499E-2</c:v>
                </c:pt>
                <c:pt idx="201">
                  <c:v>2.1413172857437001E-2</c:v>
                </c:pt>
                <c:pt idx="202">
                  <c:v>1.9911840888329601E-2</c:v>
                </c:pt>
                <c:pt idx="203">
                  <c:v>1.9077217871309199E-2</c:v>
                </c:pt>
                <c:pt idx="204">
                  <c:v>1.8886945691488102E-2</c:v>
                </c:pt>
                <c:pt idx="205">
                  <c:v>1.8354103245693101E-2</c:v>
                </c:pt>
                <c:pt idx="206">
                  <c:v>1.9489122807017398E-2</c:v>
                </c:pt>
                <c:pt idx="207">
                  <c:v>1.9550256271506201E-2</c:v>
                </c:pt>
                <c:pt idx="208">
                  <c:v>2.11527752649746E-2</c:v>
                </c:pt>
                <c:pt idx="209">
                  <c:v>2.2555143151534202E-2</c:v>
                </c:pt>
                <c:pt idx="210">
                  <c:v>2.2802163283833801E-2</c:v>
                </c:pt>
                <c:pt idx="211">
                  <c:v>2.17331031666298E-2</c:v>
                </c:pt>
                <c:pt idx="212">
                  <c:v>2.1499627562259399E-2</c:v>
                </c:pt>
                <c:pt idx="213">
                  <c:v>2.12336842105263E-2</c:v>
                </c:pt>
                <c:pt idx="214">
                  <c:v>2.1418420990450701E-2</c:v>
                </c:pt>
                <c:pt idx="215">
                  <c:v>2.1313269103276199E-2</c:v>
                </c:pt>
                <c:pt idx="216">
                  <c:v>2.15822105214247E-2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18D-B49B-E6D538FEE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09592"/>
        <c:axId val="1"/>
      </c:lineChart>
      <c:lineChart>
        <c:grouping val="standard"/>
        <c:varyColors val="0"/>
        <c:ser>
          <c:idx val="3"/>
          <c:order val="3"/>
          <c:tx>
            <c:strRef>
              <c:f>'График 1.2.7'!$F$4</c:f>
              <c:strCache>
                <c:ptCount val="1"/>
                <c:pt idx="0">
                  <c:v>Казахстан (правая ось)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'График 1.2.7'!$F$5:$F$221</c:f>
              <c:numCache>
                <c:formatCode>0.0000</c:formatCode>
                <c:ptCount val="217"/>
                <c:pt idx="2">
                  <c:v>51.6</c:v>
                </c:pt>
                <c:pt idx="3">
                  <c:v>47.8</c:v>
                </c:pt>
                <c:pt idx="4">
                  <c:v>47.8</c:v>
                </c:pt>
                <c:pt idx="5">
                  <c:v>49.7</c:v>
                </c:pt>
                <c:pt idx="6">
                  <c:v>49.7</c:v>
                </c:pt>
                <c:pt idx="7">
                  <c:v>50.7</c:v>
                </c:pt>
                <c:pt idx="8">
                  <c:v>48.7</c:v>
                </c:pt>
                <c:pt idx="9">
                  <c:v>48.7</c:v>
                </c:pt>
                <c:pt idx="10">
                  <c:v>48.7</c:v>
                </c:pt>
                <c:pt idx="11">
                  <c:v>48.7</c:v>
                </c:pt>
                <c:pt idx="12">
                  <c:v>48.7</c:v>
                </c:pt>
                <c:pt idx="13">
                  <c:v>47.5</c:v>
                </c:pt>
                <c:pt idx="14">
                  <c:v>47.5</c:v>
                </c:pt>
                <c:pt idx="15">
                  <c:v>46.1</c:v>
                </c:pt>
                <c:pt idx="16">
                  <c:v>46.1</c:v>
                </c:pt>
                <c:pt idx="17">
                  <c:v>46.1</c:v>
                </c:pt>
                <c:pt idx="18">
                  <c:v>46.1</c:v>
                </c:pt>
                <c:pt idx="19">
                  <c:v>46.9</c:v>
                </c:pt>
                <c:pt idx="20">
                  <c:v>46.9</c:v>
                </c:pt>
                <c:pt idx="21">
                  <c:v>46.9</c:v>
                </c:pt>
                <c:pt idx="22">
                  <c:v>46.9</c:v>
                </c:pt>
                <c:pt idx="23">
                  <c:v>46.9</c:v>
                </c:pt>
                <c:pt idx="24">
                  <c:v>46.9</c:v>
                </c:pt>
                <c:pt idx="25">
                  <c:v>46.9</c:v>
                </c:pt>
                <c:pt idx="26">
                  <c:v>46.9</c:v>
                </c:pt>
                <c:pt idx="27">
                  <c:v>46.9</c:v>
                </c:pt>
                <c:pt idx="28">
                  <c:v>46.7</c:v>
                </c:pt>
                <c:pt idx="29">
                  <c:v>46.7</c:v>
                </c:pt>
                <c:pt idx="30">
                  <c:v>46.7</c:v>
                </c:pt>
                <c:pt idx="31">
                  <c:v>46.7</c:v>
                </c:pt>
                <c:pt idx="32">
                  <c:v>46.7</c:v>
                </c:pt>
                <c:pt idx="33">
                  <c:v>46.7</c:v>
                </c:pt>
                <c:pt idx="34">
                  <c:v>46.7</c:v>
                </c:pt>
                <c:pt idx="35">
                  <c:v>46.7</c:v>
                </c:pt>
                <c:pt idx="36">
                  <c:v>47.1</c:v>
                </c:pt>
                <c:pt idx="37">
                  <c:v>47.1</c:v>
                </c:pt>
                <c:pt idx="38">
                  <c:v>45.5</c:v>
                </c:pt>
                <c:pt idx="39">
                  <c:v>45.5</c:v>
                </c:pt>
                <c:pt idx="40">
                  <c:v>45.5</c:v>
                </c:pt>
                <c:pt idx="41">
                  <c:v>46.9</c:v>
                </c:pt>
                <c:pt idx="42">
                  <c:v>48.9</c:v>
                </c:pt>
                <c:pt idx="43">
                  <c:v>49.9</c:v>
                </c:pt>
                <c:pt idx="44">
                  <c:v>50.8</c:v>
                </c:pt>
                <c:pt idx="45">
                  <c:v>61.3</c:v>
                </c:pt>
                <c:pt idx="46">
                  <c:v>58.3</c:v>
                </c:pt>
                <c:pt idx="47">
                  <c:v>57.2</c:v>
                </c:pt>
                <c:pt idx="48">
                  <c:v>50.7</c:v>
                </c:pt>
                <c:pt idx="49">
                  <c:v>51.6</c:v>
                </c:pt>
                <c:pt idx="50">
                  <c:v>51.6</c:v>
                </c:pt>
                <c:pt idx="51">
                  <c:v>51.6</c:v>
                </c:pt>
                <c:pt idx="52">
                  <c:v>51.6</c:v>
                </c:pt>
                <c:pt idx="53">
                  <c:v>53.6</c:v>
                </c:pt>
                <c:pt idx="54">
                  <c:v>59.5</c:v>
                </c:pt>
                <c:pt idx="55">
                  <c:v>56.5</c:v>
                </c:pt>
                <c:pt idx="56">
                  <c:v>57.1</c:v>
                </c:pt>
                <c:pt idx="57">
                  <c:v>53.1</c:v>
                </c:pt>
                <c:pt idx="58">
                  <c:v>50.6</c:v>
                </c:pt>
                <c:pt idx="59">
                  <c:v>51</c:v>
                </c:pt>
                <c:pt idx="60">
                  <c:v>51</c:v>
                </c:pt>
                <c:pt idx="61">
                  <c:v>52</c:v>
                </c:pt>
                <c:pt idx="62">
                  <c:v>52</c:v>
                </c:pt>
                <c:pt idx="63">
                  <c:v>52</c:v>
                </c:pt>
                <c:pt idx="64">
                  <c:v>52</c:v>
                </c:pt>
                <c:pt idx="65">
                  <c:v>52</c:v>
                </c:pt>
                <c:pt idx="66">
                  <c:v>52</c:v>
                </c:pt>
                <c:pt idx="67">
                  <c:v>52</c:v>
                </c:pt>
                <c:pt idx="68">
                  <c:v>52</c:v>
                </c:pt>
                <c:pt idx="69">
                  <c:v>52</c:v>
                </c:pt>
                <c:pt idx="70">
                  <c:v>52</c:v>
                </c:pt>
                <c:pt idx="71">
                  <c:v>49.7</c:v>
                </c:pt>
                <c:pt idx="72">
                  <c:v>49.7</c:v>
                </c:pt>
                <c:pt idx="73">
                  <c:v>49.7</c:v>
                </c:pt>
                <c:pt idx="74">
                  <c:v>49.7</c:v>
                </c:pt>
                <c:pt idx="75">
                  <c:v>49.7</c:v>
                </c:pt>
                <c:pt idx="76">
                  <c:v>47.5</c:v>
                </c:pt>
                <c:pt idx="77">
                  <c:v>47.5</c:v>
                </c:pt>
                <c:pt idx="78">
                  <c:v>47.5</c:v>
                </c:pt>
                <c:pt idx="79">
                  <c:v>50.1</c:v>
                </c:pt>
                <c:pt idx="80">
                  <c:v>47.5</c:v>
                </c:pt>
                <c:pt idx="81">
                  <c:v>47.5</c:v>
                </c:pt>
                <c:pt idx="82">
                  <c:v>47.5</c:v>
                </c:pt>
                <c:pt idx="83">
                  <c:v>47.5</c:v>
                </c:pt>
                <c:pt idx="84">
                  <c:v>47.5</c:v>
                </c:pt>
                <c:pt idx="85">
                  <c:v>47.5</c:v>
                </c:pt>
                <c:pt idx="86">
                  <c:v>47.4</c:v>
                </c:pt>
                <c:pt idx="87">
                  <c:v>46.5</c:v>
                </c:pt>
                <c:pt idx="88">
                  <c:v>46.5</c:v>
                </c:pt>
                <c:pt idx="89">
                  <c:v>46.5</c:v>
                </c:pt>
                <c:pt idx="90">
                  <c:v>46.5</c:v>
                </c:pt>
                <c:pt idx="91">
                  <c:v>42.7</c:v>
                </c:pt>
                <c:pt idx="92">
                  <c:v>40.700000000000003</c:v>
                </c:pt>
                <c:pt idx="93">
                  <c:v>40.700000000000003</c:v>
                </c:pt>
                <c:pt idx="94">
                  <c:v>36.6</c:v>
                </c:pt>
                <c:pt idx="95">
                  <c:v>36.6</c:v>
                </c:pt>
                <c:pt idx="96">
                  <c:v>35.6</c:v>
                </c:pt>
                <c:pt idx="97">
                  <c:v>35.6</c:v>
                </c:pt>
                <c:pt idx="98">
                  <c:v>35.6</c:v>
                </c:pt>
                <c:pt idx="99">
                  <c:v>35.6</c:v>
                </c:pt>
                <c:pt idx="100">
                  <c:v>35</c:v>
                </c:pt>
                <c:pt idx="101">
                  <c:v>35</c:v>
                </c:pt>
                <c:pt idx="102">
                  <c:v>35</c:v>
                </c:pt>
                <c:pt idx="103">
                  <c:v>35</c:v>
                </c:pt>
                <c:pt idx="104">
                  <c:v>35</c:v>
                </c:pt>
                <c:pt idx="105">
                  <c:v>35</c:v>
                </c:pt>
                <c:pt idx="106">
                  <c:v>35</c:v>
                </c:pt>
                <c:pt idx="107">
                  <c:v>35</c:v>
                </c:pt>
                <c:pt idx="108">
                  <c:v>35</c:v>
                </c:pt>
                <c:pt idx="109">
                  <c:v>35</c:v>
                </c:pt>
                <c:pt idx="110">
                  <c:v>35</c:v>
                </c:pt>
                <c:pt idx="111">
                  <c:v>35</c:v>
                </c:pt>
                <c:pt idx="112">
                  <c:v>36.700000000000003</c:v>
                </c:pt>
                <c:pt idx="113">
                  <c:v>36.700000000000003</c:v>
                </c:pt>
                <c:pt idx="114">
                  <c:v>36.700000000000003</c:v>
                </c:pt>
                <c:pt idx="115">
                  <c:v>36.700000000000003</c:v>
                </c:pt>
                <c:pt idx="116">
                  <c:v>36.700000000000003</c:v>
                </c:pt>
                <c:pt idx="117">
                  <c:v>37.6</c:v>
                </c:pt>
                <c:pt idx="118">
                  <c:v>37.6</c:v>
                </c:pt>
                <c:pt idx="119">
                  <c:v>37.6</c:v>
                </c:pt>
                <c:pt idx="120">
                  <c:v>37.6</c:v>
                </c:pt>
                <c:pt idx="121">
                  <c:v>37.6</c:v>
                </c:pt>
                <c:pt idx="122">
                  <c:v>36.5</c:v>
                </c:pt>
                <c:pt idx="123">
                  <c:v>36.5</c:v>
                </c:pt>
                <c:pt idx="124">
                  <c:v>36.4</c:v>
                </c:pt>
                <c:pt idx="125">
                  <c:v>36.4</c:v>
                </c:pt>
                <c:pt idx="126">
                  <c:v>36.4</c:v>
                </c:pt>
                <c:pt idx="127">
                  <c:v>36.4</c:v>
                </c:pt>
                <c:pt idx="128">
                  <c:v>36.4</c:v>
                </c:pt>
                <c:pt idx="129">
                  <c:v>36.4</c:v>
                </c:pt>
                <c:pt idx="130">
                  <c:v>39.5</c:v>
                </c:pt>
                <c:pt idx="131">
                  <c:v>39.5</c:v>
                </c:pt>
                <c:pt idx="132">
                  <c:v>39.5</c:v>
                </c:pt>
                <c:pt idx="133">
                  <c:v>39.5</c:v>
                </c:pt>
                <c:pt idx="134">
                  <c:v>39.5</c:v>
                </c:pt>
                <c:pt idx="135">
                  <c:v>38.5</c:v>
                </c:pt>
                <c:pt idx="136">
                  <c:v>40.5</c:v>
                </c:pt>
                <c:pt idx="137">
                  <c:v>41.5</c:v>
                </c:pt>
                <c:pt idx="138">
                  <c:v>41.5</c:v>
                </c:pt>
                <c:pt idx="139">
                  <c:v>41.5</c:v>
                </c:pt>
                <c:pt idx="140">
                  <c:v>41.5</c:v>
                </c:pt>
                <c:pt idx="141">
                  <c:v>41.5</c:v>
                </c:pt>
                <c:pt idx="142">
                  <c:v>44.5</c:v>
                </c:pt>
                <c:pt idx="143">
                  <c:v>43</c:v>
                </c:pt>
                <c:pt idx="144">
                  <c:v>48</c:v>
                </c:pt>
                <c:pt idx="145">
                  <c:v>50.5</c:v>
                </c:pt>
                <c:pt idx="146">
                  <c:v>50.5</c:v>
                </c:pt>
                <c:pt idx="147">
                  <c:v>52.5</c:v>
                </c:pt>
                <c:pt idx="148">
                  <c:v>65.400000000000006</c:v>
                </c:pt>
                <c:pt idx="149">
                  <c:v>71.3</c:v>
                </c:pt>
                <c:pt idx="150">
                  <c:v>78.900000000000006</c:v>
                </c:pt>
                <c:pt idx="151">
                  <c:v>73.900000000000006</c:v>
                </c:pt>
                <c:pt idx="152">
                  <c:v>82.9</c:v>
                </c:pt>
                <c:pt idx="153">
                  <c:v>73.3</c:v>
                </c:pt>
                <c:pt idx="154">
                  <c:v>73.3</c:v>
                </c:pt>
                <c:pt idx="155">
                  <c:v>79.3</c:v>
                </c:pt>
                <c:pt idx="156">
                  <c:v>79.3</c:v>
                </c:pt>
                <c:pt idx="157">
                  <c:v>68.2</c:v>
                </c:pt>
                <c:pt idx="158">
                  <c:v>75.2</c:v>
                </c:pt>
                <c:pt idx="159">
                  <c:v>79.599999999999994</c:v>
                </c:pt>
                <c:pt idx="160">
                  <c:v>77.5</c:v>
                </c:pt>
                <c:pt idx="161">
                  <c:v>84.5</c:v>
                </c:pt>
                <c:pt idx="162">
                  <c:v>89</c:v>
                </c:pt>
                <c:pt idx="163">
                  <c:v>120</c:v>
                </c:pt>
                <c:pt idx="164">
                  <c:v>105</c:v>
                </c:pt>
                <c:pt idx="165">
                  <c:v>105</c:v>
                </c:pt>
                <c:pt idx="166">
                  <c:v>105</c:v>
                </c:pt>
                <c:pt idx="167">
                  <c:v>88</c:v>
                </c:pt>
                <c:pt idx="168">
                  <c:v>88</c:v>
                </c:pt>
                <c:pt idx="169">
                  <c:v>88</c:v>
                </c:pt>
                <c:pt idx="170">
                  <c:v>93</c:v>
                </c:pt>
                <c:pt idx="171">
                  <c:v>88.5</c:v>
                </c:pt>
                <c:pt idx="172">
                  <c:v>88.5</c:v>
                </c:pt>
                <c:pt idx="173">
                  <c:v>85.5</c:v>
                </c:pt>
                <c:pt idx="174">
                  <c:v>85.5</c:v>
                </c:pt>
                <c:pt idx="175">
                  <c:v>85.5</c:v>
                </c:pt>
                <c:pt idx="176">
                  <c:v>83.5</c:v>
                </c:pt>
                <c:pt idx="177">
                  <c:v>83.5</c:v>
                </c:pt>
                <c:pt idx="178">
                  <c:v>83.5</c:v>
                </c:pt>
                <c:pt idx="179">
                  <c:v>83.5</c:v>
                </c:pt>
                <c:pt idx="180">
                  <c:v>90.5</c:v>
                </c:pt>
                <c:pt idx="181">
                  <c:v>92</c:v>
                </c:pt>
                <c:pt idx="182">
                  <c:v>91.5</c:v>
                </c:pt>
                <c:pt idx="183">
                  <c:v>85</c:v>
                </c:pt>
                <c:pt idx="184">
                  <c:v>85</c:v>
                </c:pt>
                <c:pt idx="185">
                  <c:v>85</c:v>
                </c:pt>
                <c:pt idx="186">
                  <c:v>85</c:v>
                </c:pt>
                <c:pt idx="187">
                  <c:v>81</c:v>
                </c:pt>
                <c:pt idx="188">
                  <c:v>82.5</c:v>
                </c:pt>
                <c:pt idx="189">
                  <c:v>84.5</c:v>
                </c:pt>
                <c:pt idx="190">
                  <c:v>85</c:v>
                </c:pt>
                <c:pt idx="191">
                  <c:v>88</c:v>
                </c:pt>
                <c:pt idx="192">
                  <c:v>95</c:v>
                </c:pt>
                <c:pt idx="193">
                  <c:v>100</c:v>
                </c:pt>
                <c:pt idx="194">
                  <c:v>120</c:v>
                </c:pt>
                <c:pt idx="195">
                  <c:v>133.5</c:v>
                </c:pt>
                <c:pt idx="196">
                  <c:v>125</c:v>
                </c:pt>
                <c:pt idx="197">
                  <c:v>154.5</c:v>
                </c:pt>
                <c:pt idx="198">
                  <c:v>146.5</c:v>
                </c:pt>
                <c:pt idx="199">
                  <c:v>132.5</c:v>
                </c:pt>
                <c:pt idx="200">
                  <c:v>123</c:v>
                </c:pt>
                <c:pt idx="201">
                  <c:v>113</c:v>
                </c:pt>
                <c:pt idx="202">
                  <c:v>100.5</c:v>
                </c:pt>
                <c:pt idx="203">
                  <c:v>93.5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98.5</c:v>
                </c:pt>
                <c:pt idx="208">
                  <c:v>111</c:v>
                </c:pt>
                <c:pt idx="209">
                  <c:v>111</c:v>
                </c:pt>
                <c:pt idx="210">
                  <c:v>126.5</c:v>
                </c:pt>
                <c:pt idx="211">
                  <c:v>123.5</c:v>
                </c:pt>
                <c:pt idx="212">
                  <c:v>126</c:v>
                </c:pt>
                <c:pt idx="213">
                  <c:v>126</c:v>
                </c:pt>
                <c:pt idx="214">
                  <c:v>124</c:v>
                </c:pt>
                <c:pt idx="215">
                  <c:v>124</c:v>
                </c:pt>
                <c:pt idx="216">
                  <c:v>124.5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88-418D-B49B-E6D538FEE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473609592"/>
        <c:scaling>
          <c:orientation val="minMax"/>
          <c:max val="39386"/>
        </c:scaling>
        <c:delete val="0"/>
        <c:axPos val="b"/>
        <c:numFmt formatCode="dd/mm/yy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days"/>
        <c:majorUnit val="2"/>
        <c:majorTimeUnit val="months"/>
        <c:minorUnit val="2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36095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.00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7847451618544006E-3"/>
          <c:y val="0.84400164844071957"/>
          <c:w val="0.94716333166750599"/>
          <c:h val="0.1320002578130035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 verticalDpi="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'График 1.3.1'!#REF!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1.3.1'!#REF!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1.3.1'!#REF!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9-44B4-B0CF-0B60F48A9C65}"/>
            </c:ext>
          </c:extLst>
        </c:ser>
        <c:ser>
          <c:idx val="1"/>
          <c:order val="1"/>
          <c:tx>
            <c:strRef>
              <c:f>'График 1.3.1'!#REF!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1.3.1'!#REF!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1.3.1'!#REF!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29-44B4-B0CF-0B60F48A9C65}"/>
            </c:ext>
          </c:extLst>
        </c:ser>
        <c:ser>
          <c:idx val="2"/>
          <c:order val="2"/>
          <c:tx>
            <c:strRef>
              <c:f>'График 1.3.1'!#REF!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1.3.1'!#REF!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1.3.1'!#REF!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29-44B4-B0CF-0B60F48A9C65}"/>
            </c:ext>
          </c:extLst>
        </c:ser>
        <c:ser>
          <c:idx val="3"/>
          <c:order val="3"/>
          <c:tx>
            <c:strRef>
              <c:f>'График 1.3.1'!#REF!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1.3.1'!#REF!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1.3.1'!#REF!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29-44B4-B0CF-0B60F48A9C65}"/>
            </c:ext>
          </c:extLst>
        </c:ser>
        <c:ser>
          <c:idx val="4"/>
          <c:order val="4"/>
          <c:tx>
            <c:strRef>
              <c:f>'График 1.3.1'!#REF!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1.3.1'!#REF!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1.3.1'!#REF!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29-44B4-B0CF-0B60F48A9C65}"/>
            </c:ext>
          </c:extLst>
        </c:ser>
        <c:ser>
          <c:idx val="5"/>
          <c:order val="5"/>
          <c:tx>
            <c:strRef>
              <c:f>'График 1.3.1'!#REF!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1.3.1'!#REF!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 1.3.1'!#REF!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29-44B4-B0CF-0B60F48A9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73616808"/>
        <c:axId val="1"/>
      </c:barChart>
      <c:catAx>
        <c:axId val="47361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9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36168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723014256619138E-2"/>
          <c:y val="7.1428779031747089E-2"/>
          <c:w val="0.87576374745417518"/>
          <c:h val="0.651787608664692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1.3.1'!$B$8</c:f>
              <c:strCache>
                <c:ptCount val="1"/>
                <c:pt idx="0">
                  <c:v>  Частные прямые инвестиции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6D2-48E0-956C-6BDE927D12B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6D2-48E0-956C-6BDE927D12B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6D2-48E0-956C-6BDE927D12B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6D2-48E0-956C-6BDE927D12B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6D2-48E0-956C-6BDE927D12BA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6D2-48E0-956C-6BDE927D12BA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6D2-48E0-956C-6BDE927D12BA}"/>
              </c:ext>
            </c:extLst>
          </c:dPt>
          <c:cat>
            <c:multiLvlStrRef>
              <c:f>'График 1.3.1'!$C$2:$AG$6</c:f>
              <c:multiLvlStrCache>
                <c:ptCount val="31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2007*</c:v>
                  </c:pt>
                  <c:pt idx="6">
                    <c:v>2008*</c:v>
                  </c:pt>
                  <c:pt idx="8">
                    <c:v>2002</c:v>
                  </c:pt>
                  <c:pt idx="9">
                    <c:v>2003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2007*</c:v>
                  </c:pt>
                  <c:pt idx="14">
                    <c:v>2008*</c:v>
                  </c:pt>
                  <c:pt idx="16">
                    <c:v>2002</c:v>
                  </c:pt>
                  <c:pt idx="17">
                    <c:v>2003</c:v>
                  </c:pt>
                  <c:pt idx="18">
                    <c:v>2004</c:v>
                  </c:pt>
                  <c:pt idx="19">
                    <c:v>2005</c:v>
                  </c:pt>
                  <c:pt idx="20">
                    <c:v>2006</c:v>
                  </c:pt>
                  <c:pt idx="21">
                    <c:v>2007*</c:v>
                  </c:pt>
                  <c:pt idx="22">
                    <c:v>2008*</c:v>
                  </c:pt>
                  <c:pt idx="24">
                    <c:v>2002</c:v>
                  </c:pt>
                  <c:pt idx="25">
                    <c:v>2003</c:v>
                  </c:pt>
                  <c:pt idx="26">
                    <c:v>2004</c:v>
                  </c:pt>
                  <c:pt idx="27">
                    <c:v>2005</c:v>
                  </c:pt>
                  <c:pt idx="28">
                    <c:v>2006</c:v>
                  </c:pt>
                  <c:pt idx="29">
                    <c:v>2007*</c:v>
                  </c:pt>
                  <c:pt idx="30">
                    <c:v>2008*</c:v>
                  </c:pt>
                </c:lvl>
                <c:lvl>
                  <c:pt idx="0">
                    <c:v>Развивающиеся страны и страны с формирующимся рынком</c:v>
                  </c:pt>
                  <c:pt idx="8">
                    <c:v>Центральная и Восточная Европа</c:v>
                  </c:pt>
                  <c:pt idx="16">
                    <c:v>Страны СНГ</c:v>
                  </c:pt>
                  <c:pt idx="24">
                    <c:v>Страны Азии с формирующимся рынком</c:v>
                  </c:pt>
                </c:lvl>
              </c:multiLvlStrCache>
            </c:multiLvlStrRef>
          </c:cat>
          <c:val>
            <c:numRef>
              <c:f>'График 1.3.1'!$C$8:$AG$8</c:f>
              <c:numCache>
                <c:formatCode>General</c:formatCode>
                <c:ptCount val="31"/>
                <c:pt idx="0">
                  <c:v>154.69999999999999</c:v>
                </c:pt>
                <c:pt idx="1">
                  <c:v>164.4</c:v>
                </c:pt>
                <c:pt idx="2">
                  <c:v>191.5</c:v>
                </c:pt>
                <c:pt idx="3">
                  <c:v>262.7</c:v>
                </c:pt>
                <c:pt idx="4">
                  <c:v>258.3</c:v>
                </c:pt>
                <c:pt idx="5" formatCode="0.00">
                  <c:v>302.2</c:v>
                </c:pt>
                <c:pt idx="6" formatCode="0.00">
                  <c:v>293.89999999999998</c:v>
                </c:pt>
                <c:pt idx="8">
                  <c:v>24.1</c:v>
                </c:pt>
                <c:pt idx="9">
                  <c:v>17.5</c:v>
                </c:pt>
                <c:pt idx="10">
                  <c:v>36.200000000000003</c:v>
                </c:pt>
                <c:pt idx="11">
                  <c:v>51.7</c:v>
                </c:pt>
                <c:pt idx="12">
                  <c:v>67.2</c:v>
                </c:pt>
                <c:pt idx="13">
                  <c:v>68.599999999999994</c:v>
                </c:pt>
                <c:pt idx="14">
                  <c:v>68.400000000000006</c:v>
                </c:pt>
                <c:pt idx="16">
                  <c:v>5.2</c:v>
                </c:pt>
                <c:pt idx="17">
                  <c:v>5.4</c:v>
                </c:pt>
                <c:pt idx="18">
                  <c:v>13</c:v>
                </c:pt>
                <c:pt idx="19">
                  <c:v>11.4</c:v>
                </c:pt>
                <c:pt idx="20">
                  <c:v>22.7</c:v>
                </c:pt>
                <c:pt idx="21">
                  <c:v>12.8</c:v>
                </c:pt>
                <c:pt idx="22">
                  <c:v>24.5</c:v>
                </c:pt>
                <c:pt idx="24">
                  <c:v>53.4</c:v>
                </c:pt>
                <c:pt idx="25">
                  <c:v>70.2</c:v>
                </c:pt>
                <c:pt idx="26">
                  <c:v>66.900000000000006</c:v>
                </c:pt>
                <c:pt idx="27">
                  <c:v>107</c:v>
                </c:pt>
                <c:pt idx="28">
                  <c:v>102</c:v>
                </c:pt>
                <c:pt idx="29">
                  <c:v>97.7</c:v>
                </c:pt>
                <c:pt idx="30">
                  <c:v>94.1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D2-48E0-956C-6BDE927D12BA}"/>
            </c:ext>
          </c:extLst>
        </c:ser>
        <c:ser>
          <c:idx val="1"/>
          <c:order val="1"/>
          <c:tx>
            <c:strRef>
              <c:f>'График 1.3.1'!$B$9</c:f>
              <c:strCache>
                <c:ptCount val="1"/>
                <c:pt idx="0">
                  <c:v>  Частные портфельные инвестиции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FF9900"/>
              </a:solidFill>
              <a:ln w="25400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66D2-48E0-956C-6BDE927D12BA}"/>
              </c:ext>
            </c:extLst>
          </c:dPt>
          <c:dPt>
            <c:idx val="1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9-66D2-48E0-956C-6BDE927D12BA}"/>
              </c:ext>
            </c:extLst>
          </c:dPt>
          <c:cat>
            <c:multiLvlStrRef>
              <c:f>'График 1.3.1'!$C$2:$AG$6</c:f>
              <c:multiLvlStrCache>
                <c:ptCount val="31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2007*</c:v>
                  </c:pt>
                  <c:pt idx="6">
                    <c:v>2008*</c:v>
                  </c:pt>
                  <c:pt idx="8">
                    <c:v>2002</c:v>
                  </c:pt>
                  <c:pt idx="9">
                    <c:v>2003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2007*</c:v>
                  </c:pt>
                  <c:pt idx="14">
                    <c:v>2008*</c:v>
                  </c:pt>
                  <c:pt idx="16">
                    <c:v>2002</c:v>
                  </c:pt>
                  <c:pt idx="17">
                    <c:v>2003</c:v>
                  </c:pt>
                  <c:pt idx="18">
                    <c:v>2004</c:v>
                  </c:pt>
                  <c:pt idx="19">
                    <c:v>2005</c:v>
                  </c:pt>
                  <c:pt idx="20">
                    <c:v>2006</c:v>
                  </c:pt>
                  <c:pt idx="21">
                    <c:v>2007*</c:v>
                  </c:pt>
                  <c:pt idx="22">
                    <c:v>2008*</c:v>
                  </c:pt>
                  <c:pt idx="24">
                    <c:v>2002</c:v>
                  </c:pt>
                  <c:pt idx="25">
                    <c:v>2003</c:v>
                  </c:pt>
                  <c:pt idx="26">
                    <c:v>2004</c:v>
                  </c:pt>
                  <c:pt idx="27">
                    <c:v>2005</c:v>
                  </c:pt>
                  <c:pt idx="28">
                    <c:v>2006</c:v>
                  </c:pt>
                  <c:pt idx="29">
                    <c:v>2007*</c:v>
                  </c:pt>
                  <c:pt idx="30">
                    <c:v>2008*</c:v>
                  </c:pt>
                </c:lvl>
                <c:lvl>
                  <c:pt idx="0">
                    <c:v>Развивающиеся страны и страны с формирующимся рынком</c:v>
                  </c:pt>
                  <c:pt idx="8">
                    <c:v>Центральная и Восточная Европа</c:v>
                  </c:pt>
                  <c:pt idx="16">
                    <c:v>Страны СНГ</c:v>
                  </c:pt>
                  <c:pt idx="24">
                    <c:v>Страны Азии с формирующимся рынком</c:v>
                  </c:pt>
                </c:lvl>
              </c:multiLvlStrCache>
            </c:multiLvlStrRef>
          </c:cat>
          <c:val>
            <c:numRef>
              <c:f>'График 1.3.1'!$C$9:$AG$9</c:f>
              <c:numCache>
                <c:formatCode>General</c:formatCode>
                <c:ptCount val="31"/>
                <c:pt idx="0">
                  <c:v>-91.3</c:v>
                </c:pt>
                <c:pt idx="1">
                  <c:v>-11.7</c:v>
                </c:pt>
                <c:pt idx="2">
                  <c:v>21.1</c:v>
                </c:pt>
                <c:pt idx="3">
                  <c:v>23.3</c:v>
                </c:pt>
                <c:pt idx="4">
                  <c:v>-111.9</c:v>
                </c:pt>
                <c:pt idx="5" formatCode="0.00">
                  <c:v>20.6</c:v>
                </c:pt>
                <c:pt idx="6" formatCode="0.00">
                  <c:v>-93.1</c:v>
                </c:pt>
                <c:pt idx="8">
                  <c:v>1.7</c:v>
                </c:pt>
                <c:pt idx="9">
                  <c:v>6.4</c:v>
                </c:pt>
                <c:pt idx="10">
                  <c:v>26.3</c:v>
                </c:pt>
                <c:pt idx="11">
                  <c:v>18.899999999999999</c:v>
                </c:pt>
                <c:pt idx="12">
                  <c:v>7.7</c:v>
                </c:pt>
                <c:pt idx="13">
                  <c:v>5.8</c:v>
                </c:pt>
                <c:pt idx="14">
                  <c:v>17</c:v>
                </c:pt>
                <c:pt idx="16">
                  <c:v>0.4</c:v>
                </c:pt>
                <c:pt idx="17">
                  <c:v>-0.5</c:v>
                </c:pt>
                <c:pt idx="18">
                  <c:v>8.1</c:v>
                </c:pt>
                <c:pt idx="19">
                  <c:v>-3.1</c:v>
                </c:pt>
                <c:pt idx="20">
                  <c:v>12.7</c:v>
                </c:pt>
                <c:pt idx="21">
                  <c:v>13.8</c:v>
                </c:pt>
                <c:pt idx="22">
                  <c:v>6.1</c:v>
                </c:pt>
                <c:pt idx="24">
                  <c:v>-60</c:v>
                </c:pt>
                <c:pt idx="25">
                  <c:v>7.9</c:v>
                </c:pt>
                <c:pt idx="26">
                  <c:v>11.8</c:v>
                </c:pt>
                <c:pt idx="27">
                  <c:v>-13.5</c:v>
                </c:pt>
                <c:pt idx="28">
                  <c:v>-120.8</c:v>
                </c:pt>
                <c:pt idx="29">
                  <c:v>-26.7</c:v>
                </c:pt>
                <c:pt idx="30">
                  <c:v>-146.1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D2-48E0-956C-6BDE927D12BA}"/>
            </c:ext>
          </c:extLst>
        </c:ser>
        <c:ser>
          <c:idx val="2"/>
          <c:order val="2"/>
          <c:tx>
            <c:strRef>
              <c:f>'График 1.3.1'!$B$10</c:f>
              <c:strCache>
                <c:ptCount val="1"/>
                <c:pt idx="0">
                  <c:v>  Другие частные потоки капитала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6D2-48E0-956C-6BDE927D12B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6D2-48E0-956C-6BDE927D12B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6D2-48E0-956C-6BDE927D12B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6D2-48E0-956C-6BDE927D12BA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66D2-48E0-956C-6BDE927D12BA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66D2-48E0-956C-6BDE927D12BA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66D2-48E0-956C-6BDE927D12BA}"/>
              </c:ext>
            </c:extLst>
          </c:dPt>
          <c:cat>
            <c:multiLvlStrRef>
              <c:f>'График 1.3.1'!$C$2:$AG$6</c:f>
              <c:multiLvlStrCache>
                <c:ptCount val="31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2007*</c:v>
                  </c:pt>
                  <c:pt idx="6">
                    <c:v>2008*</c:v>
                  </c:pt>
                  <c:pt idx="8">
                    <c:v>2002</c:v>
                  </c:pt>
                  <c:pt idx="9">
                    <c:v>2003</c:v>
                  </c:pt>
                  <c:pt idx="10">
                    <c:v>2004</c:v>
                  </c:pt>
                  <c:pt idx="11">
                    <c:v>2005</c:v>
                  </c:pt>
                  <c:pt idx="12">
                    <c:v>2006</c:v>
                  </c:pt>
                  <c:pt idx="13">
                    <c:v>2007*</c:v>
                  </c:pt>
                  <c:pt idx="14">
                    <c:v>2008*</c:v>
                  </c:pt>
                  <c:pt idx="16">
                    <c:v>2002</c:v>
                  </c:pt>
                  <c:pt idx="17">
                    <c:v>2003</c:v>
                  </c:pt>
                  <c:pt idx="18">
                    <c:v>2004</c:v>
                  </c:pt>
                  <c:pt idx="19">
                    <c:v>2005</c:v>
                  </c:pt>
                  <c:pt idx="20">
                    <c:v>2006</c:v>
                  </c:pt>
                  <c:pt idx="21">
                    <c:v>2007*</c:v>
                  </c:pt>
                  <c:pt idx="22">
                    <c:v>2008*</c:v>
                  </c:pt>
                  <c:pt idx="24">
                    <c:v>2002</c:v>
                  </c:pt>
                  <c:pt idx="25">
                    <c:v>2003</c:v>
                  </c:pt>
                  <c:pt idx="26">
                    <c:v>2004</c:v>
                  </c:pt>
                  <c:pt idx="27">
                    <c:v>2005</c:v>
                  </c:pt>
                  <c:pt idx="28">
                    <c:v>2006</c:v>
                  </c:pt>
                  <c:pt idx="29">
                    <c:v>2007*</c:v>
                  </c:pt>
                  <c:pt idx="30">
                    <c:v>2008*</c:v>
                  </c:pt>
                </c:lvl>
                <c:lvl>
                  <c:pt idx="0">
                    <c:v>Развивающиеся страны и страны с формирующимся рынком</c:v>
                  </c:pt>
                  <c:pt idx="8">
                    <c:v>Центральная и Восточная Европа</c:v>
                  </c:pt>
                  <c:pt idx="16">
                    <c:v>Страны СНГ</c:v>
                  </c:pt>
                  <c:pt idx="24">
                    <c:v>Страны Азии с формирующимся рынком</c:v>
                  </c:pt>
                </c:lvl>
              </c:multiLvlStrCache>
            </c:multiLvlStrRef>
          </c:cat>
          <c:val>
            <c:numRef>
              <c:f>'График 1.3.1'!$C$10:$AG$10</c:f>
              <c:numCache>
                <c:formatCode>General</c:formatCode>
                <c:ptCount val="31"/>
                <c:pt idx="0">
                  <c:v>26</c:v>
                </c:pt>
                <c:pt idx="1">
                  <c:v>14.5</c:v>
                </c:pt>
                <c:pt idx="2">
                  <c:v>25.1</c:v>
                </c:pt>
                <c:pt idx="3">
                  <c:v>-17</c:v>
                </c:pt>
                <c:pt idx="4">
                  <c:v>73.599999999999994</c:v>
                </c:pt>
                <c:pt idx="5" formatCode="0.00">
                  <c:v>171</c:v>
                </c:pt>
                <c:pt idx="6" formatCode="0.00">
                  <c:v>88.8</c:v>
                </c:pt>
                <c:pt idx="8">
                  <c:v>27.2</c:v>
                </c:pt>
                <c:pt idx="9">
                  <c:v>28.7</c:v>
                </c:pt>
                <c:pt idx="10">
                  <c:v>11.1</c:v>
                </c:pt>
                <c:pt idx="11">
                  <c:v>43.4</c:v>
                </c:pt>
                <c:pt idx="12">
                  <c:v>46.6</c:v>
                </c:pt>
                <c:pt idx="13">
                  <c:v>64.599999999999994</c:v>
                </c:pt>
                <c:pt idx="14">
                  <c:v>58.3</c:v>
                </c:pt>
                <c:pt idx="16">
                  <c:v>10.3</c:v>
                </c:pt>
                <c:pt idx="17">
                  <c:v>13.4</c:v>
                </c:pt>
                <c:pt idx="18">
                  <c:v>-13.6</c:v>
                </c:pt>
                <c:pt idx="19">
                  <c:v>26.2</c:v>
                </c:pt>
                <c:pt idx="20">
                  <c:v>23.4</c:v>
                </c:pt>
                <c:pt idx="21">
                  <c:v>55.8</c:v>
                </c:pt>
                <c:pt idx="22">
                  <c:v>12.3</c:v>
                </c:pt>
                <c:pt idx="24" formatCode="0.00">
                  <c:v>31.1</c:v>
                </c:pt>
                <c:pt idx="25" formatCode="0.00">
                  <c:v>-12.9</c:v>
                </c:pt>
                <c:pt idx="26" formatCode="0.00">
                  <c:v>68.099999999999994</c:v>
                </c:pt>
                <c:pt idx="27" formatCode="0.00">
                  <c:v>-10.199999999999999</c:v>
                </c:pt>
                <c:pt idx="28" formatCode="0.00">
                  <c:v>59.3</c:v>
                </c:pt>
                <c:pt idx="29" formatCode="0.00">
                  <c:v>86.2</c:v>
                </c:pt>
                <c:pt idx="30" formatCode="0.00">
                  <c:v>57.1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2-48E0-956C-6BDE927D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938696"/>
        <c:axId val="1"/>
      </c:barChart>
      <c:lineChart>
        <c:grouping val="standard"/>
        <c:varyColors val="0"/>
        <c:ser>
          <c:idx val="3"/>
          <c:order val="3"/>
          <c:tx>
            <c:strRef>
              <c:f>'График 1.3.1'!$B$7</c:f>
              <c:strCache>
                <c:ptCount val="1"/>
                <c:pt idx="0">
                  <c:v>Чистый поток частного капитала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noFill/>
              <a:ln w="6350">
                <a:noFill/>
              </a:ln>
            </c:spPr>
          </c:marker>
          <c:val>
            <c:numRef>
              <c:f>'График 1.3.1'!$C$7:$AG$7</c:f>
              <c:numCache>
                <c:formatCode>General</c:formatCode>
                <c:ptCount val="31"/>
                <c:pt idx="0">
                  <c:v>90.1</c:v>
                </c:pt>
                <c:pt idx="1">
                  <c:v>168.3</c:v>
                </c:pt>
                <c:pt idx="2">
                  <c:v>239.4</c:v>
                </c:pt>
                <c:pt idx="3">
                  <c:v>271.10000000000002</c:v>
                </c:pt>
                <c:pt idx="4">
                  <c:v>220.9</c:v>
                </c:pt>
                <c:pt idx="5" formatCode="0.00">
                  <c:v>495.4</c:v>
                </c:pt>
                <c:pt idx="6" formatCode="0.00">
                  <c:v>291.3</c:v>
                </c:pt>
                <c:pt idx="8">
                  <c:v>53.8</c:v>
                </c:pt>
                <c:pt idx="9">
                  <c:v>53.7</c:v>
                </c:pt>
                <c:pt idx="10">
                  <c:v>75.3</c:v>
                </c:pt>
                <c:pt idx="11">
                  <c:v>116.1</c:v>
                </c:pt>
                <c:pt idx="12">
                  <c:v>122.4</c:v>
                </c:pt>
                <c:pt idx="13">
                  <c:v>140.5</c:v>
                </c:pt>
                <c:pt idx="14">
                  <c:v>145.5</c:v>
                </c:pt>
                <c:pt idx="16">
                  <c:v>15.8</c:v>
                </c:pt>
                <c:pt idx="17">
                  <c:v>18.3</c:v>
                </c:pt>
                <c:pt idx="18">
                  <c:v>7.6</c:v>
                </c:pt>
                <c:pt idx="19">
                  <c:v>34.4</c:v>
                </c:pt>
                <c:pt idx="20">
                  <c:v>58.8</c:v>
                </c:pt>
                <c:pt idx="21">
                  <c:v>82.4</c:v>
                </c:pt>
                <c:pt idx="22">
                  <c:v>42.8</c:v>
                </c:pt>
                <c:pt idx="24">
                  <c:v>24.4</c:v>
                </c:pt>
                <c:pt idx="25">
                  <c:v>65.3</c:v>
                </c:pt>
                <c:pt idx="26">
                  <c:v>146.80000000000001</c:v>
                </c:pt>
                <c:pt idx="27">
                  <c:v>83.3</c:v>
                </c:pt>
                <c:pt idx="28">
                  <c:v>40.5</c:v>
                </c:pt>
                <c:pt idx="29">
                  <c:v>157.19999999999999</c:v>
                </c:pt>
                <c:pt idx="30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6D2-48E0-956C-6BDE927D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938696"/>
        <c:axId val="1"/>
      </c:lineChart>
      <c:catAx>
        <c:axId val="47493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240"/>
        <c:tickLblSkip val="2"/>
        <c:tickMarkSkip val="1"/>
        <c:noMultiLvlLbl val="0"/>
      </c:catAx>
      <c:valAx>
        <c:axId val="1"/>
        <c:scaling>
          <c:orientation val="minMax"/>
          <c:max val="500"/>
          <c:min val="-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49386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201629327902241"/>
          <c:y val="0.8928597378968387"/>
          <c:w val="0.84521384928716903"/>
          <c:h val="8.928597378968386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61538461538458E-2"/>
          <c:y val="5.9574591868749728E-2"/>
          <c:w val="0.86"/>
          <c:h val="0.65957583854687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1.3.2'!$B$5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1.3.2'!$C$4:$J$4</c:f>
              <c:strCache>
                <c:ptCount val="8"/>
                <c:pt idx="0">
                  <c:v>Весь мир</c:v>
                </c:pt>
                <c:pt idx="1">
                  <c:v>Развиваюшиеся страны</c:v>
                </c:pt>
                <c:pt idx="2">
                  <c:v>Развитые страны</c:v>
                </c:pt>
                <c:pt idx="3">
                  <c:v>Китай</c:v>
                </c:pt>
                <c:pt idx="4">
                  <c:v>Япония</c:v>
                </c:pt>
                <c:pt idx="5">
                  <c:v>Россия</c:v>
                </c:pt>
                <c:pt idx="6">
                  <c:v>Тайвань</c:v>
                </c:pt>
                <c:pt idx="7">
                  <c:v>Сингапур</c:v>
                </c:pt>
              </c:strCache>
            </c:strRef>
          </c:cat>
          <c:val>
            <c:numRef>
              <c:f>'График 1.3.2'!$C$5:$J$5</c:f>
              <c:numCache>
                <c:formatCode>#,##0</c:formatCode>
                <c:ptCount val="8"/>
                <c:pt idx="0">
                  <c:v>2408.6190000000001</c:v>
                </c:pt>
                <c:pt idx="1">
                  <c:v>1503.046</c:v>
                </c:pt>
                <c:pt idx="2">
                  <c:v>905.57299999999998</c:v>
                </c:pt>
                <c:pt idx="3">
                  <c:v>286.40699999999998</c:v>
                </c:pt>
                <c:pt idx="4">
                  <c:v>461.18559999999997</c:v>
                </c:pt>
                <c:pt idx="5">
                  <c:v>44.051000000000002</c:v>
                </c:pt>
                <c:pt idx="6">
                  <c:v>161.65600000000001</c:v>
                </c:pt>
                <c:pt idx="7">
                  <c:v>82.021100000000004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2-48D0-BE9A-8F30DF24CCB6}"/>
            </c:ext>
          </c:extLst>
        </c:ser>
        <c:ser>
          <c:idx val="2"/>
          <c:order val="1"/>
          <c:tx>
            <c:strRef>
              <c:f>'График 1.3.2'!$B$6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1.3.2'!$C$4:$J$4</c:f>
              <c:strCache>
                <c:ptCount val="8"/>
                <c:pt idx="0">
                  <c:v>Весь мир</c:v>
                </c:pt>
                <c:pt idx="1">
                  <c:v>Развиваюшиеся страны</c:v>
                </c:pt>
                <c:pt idx="2">
                  <c:v>Развитые страны</c:v>
                </c:pt>
                <c:pt idx="3">
                  <c:v>Китай</c:v>
                </c:pt>
                <c:pt idx="4">
                  <c:v>Япония</c:v>
                </c:pt>
                <c:pt idx="5">
                  <c:v>Россия</c:v>
                </c:pt>
                <c:pt idx="6">
                  <c:v>Тайвань</c:v>
                </c:pt>
                <c:pt idx="7">
                  <c:v>Сингапур</c:v>
                </c:pt>
              </c:strCache>
            </c:strRef>
          </c:cat>
          <c:val>
            <c:numRef>
              <c:f>'График 1.3.2'!$C$6:$J$6</c:f>
              <c:numCache>
                <c:formatCode>#,##0</c:formatCode>
                <c:ptCount val="8"/>
                <c:pt idx="0">
                  <c:v>3748.73</c:v>
                </c:pt>
                <c:pt idx="1">
                  <c:v>2430.3870000000002</c:v>
                </c:pt>
                <c:pt idx="2">
                  <c:v>1318.3430000000001</c:v>
                </c:pt>
                <c:pt idx="3">
                  <c:v>609.93200000000002</c:v>
                </c:pt>
                <c:pt idx="4">
                  <c:v>833.8913</c:v>
                </c:pt>
                <c:pt idx="5">
                  <c:v>119.099</c:v>
                </c:pt>
                <c:pt idx="6">
                  <c:v>241.738</c:v>
                </c:pt>
                <c:pt idx="7">
                  <c:v>112.2319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8D0-BE9A-8F30DF24CCB6}"/>
            </c:ext>
          </c:extLst>
        </c:ser>
        <c:ser>
          <c:idx val="4"/>
          <c:order val="2"/>
          <c:tx>
            <c:strRef>
              <c:f>'График 1.3.2'!$B$7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1.3.2'!$C$4:$J$4</c:f>
              <c:strCache>
                <c:ptCount val="8"/>
                <c:pt idx="0">
                  <c:v>Весь мир</c:v>
                </c:pt>
                <c:pt idx="1">
                  <c:v>Развиваюшиеся страны</c:v>
                </c:pt>
                <c:pt idx="2">
                  <c:v>Развитые страны</c:v>
                </c:pt>
                <c:pt idx="3">
                  <c:v>Китай</c:v>
                </c:pt>
                <c:pt idx="4">
                  <c:v>Япония</c:v>
                </c:pt>
                <c:pt idx="5">
                  <c:v>Россия</c:v>
                </c:pt>
                <c:pt idx="6">
                  <c:v>Тайвань</c:v>
                </c:pt>
                <c:pt idx="7">
                  <c:v>Сингапур</c:v>
                </c:pt>
              </c:strCache>
            </c:strRef>
          </c:cat>
          <c:val>
            <c:numRef>
              <c:f>'График 1.3.2'!$C$7:$J$7</c:f>
              <c:numCache>
                <c:formatCode>#,##0</c:formatCode>
                <c:ptCount val="8"/>
                <c:pt idx="0">
                  <c:v>5037.2830000000004</c:v>
                </c:pt>
                <c:pt idx="1">
                  <c:v>3642.0239999999999</c:v>
                </c:pt>
                <c:pt idx="2">
                  <c:v>1395.259</c:v>
                </c:pt>
                <c:pt idx="3">
                  <c:v>1066.3440000000001</c:v>
                </c:pt>
                <c:pt idx="4">
                  <c:v>879.68150000000003</c:v>
                </c:pt>
                <c:pt idx="5">
                  <c:v>214.74799999999999</c:v>
                </c:pt>
                <c:pt idx="6">
                  <c:v>266.14800000000002</c:v>
                </c:pt>
                <c:pt idx="7">
                  <c:v>136.26050000000001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E2-48D0-BE9A-8F30DF24CCB6}"/>
            </c:ext>
          </c:extLst>
        </c:ser>
        <c:ser>
          <c:idx val="6"/>
          <c:order val="3"/>
          <c:tx>
            <c:strRef>
              <c:f>'График 1.3.2'!$B$8</c:f>
              <c:strCache>
                <c:ptCount val="1"/>
                <c:pt idx="0">
                  <c:v>2кв.2007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1.3.2'!$C$4:$J$4</c:f>
              <c:strCache>
                <c:ptCount val="8"/>
                <c:pt idx="0">
                  <c:v>Весь мир</c:v>
                </c:pt>
                <c:pt idx="1">
                  <c:v>Развиваюшиеся страны</c:v>
                </c:pt>
                <c:pt idx="2">
                  <c:v>Развитые страны</c:v>
                </c:pt>
                <c:pt idx="3">
                  <c:v>Китай</c:v>
                </c:pt>
                <c:pt idx="4">
                  <c:v>Япония</c:v>
                </c:pt>
                <c:pt idx="5">
                  <c:v>Россия</c:v>
                </c:pt>
                <c:pt idx="6">
                  <c:v>Тайвань</c:v>
                </c:pt>
                <c:pt idx="7">
                  <c:v>Сингапур</c:v>
                </c:pt>
              </c:strCache>
            </c:strRef>
          </c:cat>
          <c:val>
            <c:numRef>
              <c:f>'График 1.3.2'!$C$8:$J$8</c:f>
              <c:numCache>
                <c:formatCode>#,##0</c:formatCode>
                <c:ptCount val="8"/>
                <c:pt idx="0">
                  <c:v>5709.8190000000004</c:v>
                </c:pt>
                <c:pt idx="1">
                  <c:v>4269.6660000000002</c:v>
                </c:pt>
                <c:pt idx="2">
                  <c:v>1440.153</c:v>
                </c:pt>
                <c:pt idx="3">
                  <c:v>1332.625</c:v>
                </c:pt>
                <c:pt idx="4">
                  <c:v>898.41393333333338</c:v>
                </c:pt>
                <c:pt idx="5">
                  <c:v>298.50700000000001</c:v>
                </c:pt>
                <c:pt idx="6">
                  <c:v>266.05200000000002</c:v>
                </c:pt>
                <c:pt idx="7">
                  <c:v>144.05590000000001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E2-48D0-BE9A-8F30DF24C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935744"/>
        <c:axId val="1"/>
      </c:barChart>
      <c:lineChart>
        <c:grouping val="standard"/>
        <c:varyColors val="0"/>
        <c:ser>
          <c:idx val="8"/>
          <c:order val="4"/>
          <c:tx>
            <c:strRef>
              <c:f>'График 1.3.2'!$B$9</c:f>
              <c:strCache>
                <c:ptCount val="1"/>
                <c:pt idx="0">
                  <c:v>Резервы в мес. импорта -2кв.2007 (правая ось)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'График 1.3.2'!$C$4:$J$4</c:f>
              <c:strCache>
                <c:ptCount val="8"/>
                <c:pt idx="0">
                  <c:v>Весь мир</c:v>
                </c:pt>
                <c:pt idx="1">
                  <c:v>Развиваюшиеся страны</c:v>
                </c:pt>
                <c:pt idx="2">
                  <c:v>Развитые страны</c:v>
                </c:pt>
                <c:pt idx="3">
                  <c:v>Китай</c:v>
                </c:pt>
                <c:pt idx="4">
                  <c:v>Япония</c:v>
                </c:pt>
                <c:pt idx="5">
                  <c:v>Россия</c:v>
                </c:pt>
                <c:pt idx="6">
                  <c:v>Тайвань</c:v>
                </c:pt>
                <c:pt idx="7">
                  <c:v>Сингапур</c:v>
                </c:pt>
              </c:strCache>
            </c:strRef>
          </c:cat>
          <c:val>
            <c:numRef>
              <c:f>'График 1.3.2'!$C$9:$J$9</c:f>
              <c:numCache>
                <c:formatCode>0</c:formatCode>
                <c:ptCount val="8"/>
                <c:pt idx="0">
                  <c:v>5.3815447690857692</c:v>
                </c:pt>
                <c:pt idx="1">
                  <c:v>10.374346389347847</c:v>
                </c:pt>
                <c:pt idx="2">
                  <c:v>2.2175304878048783</c:v>
                </c:pt>
                <c:pt idx="3">
                  <c:v>17.535013201978106</c:v>
                </c:pt>
                <c:pt idx="4">
                  <c:v>16.27197908679824</c:v>
                </c:pt>
                <c:pt idx="5">
                  <c:v>17.089769279212227</c:v>
                </c:pt>
                <c:pt idx="6">
                  <c:v>15.754244177328085</c:v>
                </c:pt>
                <c:pt idx="7">
                  <c:v>7.0587819484068994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E2-48D0-BE9A-8F30DF24C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49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49357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846153846153845"/>
          <c:y val="0.86383158209687105"/>
          <c:w val="0.64461538461538459"/>
          <c:h val="0.102127871774999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55389336588545"/>
          <c:y val="7.7778199751517743E-2"/>
          <c:w val="0.81274979452287965"/>
          <c:h val="0.605558840922531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2.1.1'!$B$5</c:f>
              <c:strCache>
                <c:ptCount val="1"/>
                <c:pt idx="0">
                  <c:v>ВВП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2.1.1'!$C$4:$J$4</c:f>
              <c:strCache>
                <c:ptCount val="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2007_6 мес.</c:v>
                </c:pt>
                <c:pt idx="6">
                  <c:v>2008 (прогн.)</c:v>
                </c:pt>
                <c:pt idx="7">
                  <c:v>2009 (прогн.)</c:v>
                </c:pt>
              </c:strCache>
            </c:strRef>
          </c:cat>
          <c:val>
            <c:numRef>
              <c:f>'График 2.1.1'!$C$5:$J$5</c:f>
              <c:numCache>
                <c:formatCode>General</c:formatCode>
                <c:ptCount val="8"/>
                <c:pt idx="0">
                  <c:v>9.8000000000000007</c:v>
                </c:pt>
                <c:pt idx="1">
                  <c:v>9.3000000000000007</c:v>
                </c:pt>
                <c:pt idx="2">
                  <c:v>9.6</c:v>
                </c:pt>
                <c:pt idx="3">
                  <c:v>9.6999999999999993</c:v>
                </c:pt>
                <c:pt idx="4">
                  <c:v>10.7</c:v>
                </c:pt>
                <c:pt idx="5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E-4CC4-8283-FB6C180CBC2C}"/>
            </c:ext>
          </c:extLst>
        </c:ser>
        <c:ser>
          <c:idx val="0"/>
          <c:order val="1"/>
          <c:tx>
            <c:strRef>
              <c:f>'График 2.1.1'!$B$6</c:f>
              <c:strCache>
                <c:ptCount val="1"/>
                <c:pt idx="0">
                  <c:v>ВВП прогноз за год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2.1.1'!$C$4:$J$4</c:f>
              <c:strCache>
                <c:ptCount val="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2007_6 мес.</c:v>
                </c:pt>
                <c:pt idx="6">
                  <c:v>2008 (прогн.)</c:v>
                </c:pt>
                <c:pt idx="7">
                  <c:v>2009 (прогн.)</c:v>
                </c:pt>
              </c:strCache>
            </c:strRef>
          </c:cat>
          <c:val>
            <c:numRef>
              <c:f>'График 2.1.1'!$C$6:$J$6</c:f>
              <c:numCache>
                <c:formatCode>General</c:formatCode>
                <c:ptCount val="8"/>
                <c:pt idx="5">
                  <c:v>9.6999999999999993</c:v>
                </c:pt>
                <c:pt idx="6">
                  <c:v>9.6</c:v>
                </c:pt>
                <c:pt idx="7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8E-4CC4-8283-FB6C180CBC2C}"/>
            </c:ext>
          </c:extLst>
        </c:ser>
        <c:ser>
          <c:idx val="5"/>
          <c:order val="2"/>
          <c:tx>
            <c:strRef>
              <c:f>'График 2.1.1'!$B$7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2.1.1'!$C$4:$J$4</c:f>
              <c:strCache>
                <c:ptCount val="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2007_6 мес.</c:v>
                </c:pt>
                <c:pt idx="6">
                  <c:v>2008 (прогн.)</c:v>
                </c:pt>
                <c:pt idx="7">
                  <c:v>2009 (прогн.)</c:v>
                </c:pt>
              </c:strCache>
            </c:strRef>
          </c:cat>
          <c:val>
            <c:numRef>
              <c:f>'График 2.1.1'!$C$7:$J$7</c:f>
              <c:numCache>
                <c:formatCode>General</c:formatCode>
                <c:ptCount val="8"/>
                <c:pt idx="0">
                  <c:v>9.8000000000000007</c:v>
                </c:pt>
                <c:pt idx="1">
                  <c:v>9.1</c:v>
                </c:pt>
                <c:pt idx="2">
                  <c:v>10.5</c:v>
                </c:pt>
                <c:pt idx="3">
                  <c:v>4.8</c:v>
                </c:pt>
                <c:pt idx="4">
                  <c:v>7.3</c:v>
                </c:pt>
                <c:pt idx="5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8E-4CC4-8283-FB6C180CBC2C}"/>
            </c:ext>
          </c:extLst>
        </c:ser>
        <c:ser>
          <c:idx val="2"/>
          <c:order val="3"/>
          <c:tx>
            <c:strRef>
              <c:f>'График 2.1.1'!$B$8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2.1.1'!$C$4:$J$4</c:f>
              <c:strCache>
                <c:ptCount val="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2007_6 мес.</c:v>
                </c:pt>
                <c:pt idx="6">
                  <c:v>2008 (прогн.)</c:v>
                </c:pt>
                <c:pt idx="7">
                  <c:v>2009 (прогн.)</c:v>
                </c:pt>
              </c:strCache>
            </c:strRef>
          </c:cat>
          <c:val>
            <c:numRef>
              <c:f>'График 2.1.1'!$C$8:$J$8</c:f>
              <c:numCache>
                <c:formatCode>General</c:formatCode>
                <c:ptCount val="8"/>
                <c:pt idx="0">
                  <c:v>2.7</c:v>
                </c:pt>
                <c:pt idx="1">
                  <c:v>2.2000000000000002</c:v>
                </c:pt>
                <c:pt idx="2">
                  <c:v>-0.1</c:v>
                </c:pt>
                <c:pt idx="3">
                  <c:v>7.1</c:v>
                </c:pt>
                <c:pt idx="4">
                  <c:v>6</c:v>
                </c:pt>
                <c:pt idx="5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8E-4CC4-8283-FB6C180CBC2C}"/>
            </c:ext>
          </c:extLst>
        </c:ser>
        <c:ser>
          <c:idx val="4"/>
          <c:order val="5"/>
          <c:tx>
            <c:strRef>
              <c:f>'График 2.1.1'!$B$10</c:f>
              <c:strCache>
                <c:ptCount val="1"/>
                <c:pt idx="0">
                  <c:v>Сектор услуг</c:v>
                </c:pt>
              </c:strCache>
            </c:strRef>
          </c:tx>
          <c:spPr>
            <a:solidFill>
              <a:srgbClr val="660066"/>
            </a:solidFill>
            <a:ln w="25400">
              <a:solidFill>
                <a:srgbClr val="800080"/>
              </a:solidFill>
              <a:prstDash val="solid"/>
            </a:ln>
          </c:spPr>
          <c:invertIfNegative val="0"/>
          <c:cat>
            <c:strRef>
              <c:f>'График 2.1.1'!$C$4:$J$4</c:f>
              <c:strCache>
                <c:ptCount val="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2007_6 мес.</c:v>
                </c:pt>
                <c:pt idx="6">
                  <c:v>2008 (прогн.)</c:v>
                </c:pt>
                <c:pt idx="7">
                  <c:v>2009 (прогн.)</c:v>
                </c:pt>
              </c:strCache>
            </c:strRef>
          </c:cat>
          <c:val>
            <c:numRef>
              <c:f>'График 2.1.1'!$C$10:$J$10</c:f>
              <c:numCache>
                <c:formatCode>General</c:formatCode>
                <c:ptCount val="8"/>
                <c:pt idx="0">
                  <c:v>9.8000000000000007</c:v>
                </c:pt>
                <c:pt idx="1">
                  <c:v>11</c:v>
                </c:pt>
                <c:pt idx="2">
                  <c:v>10.8</c:v>
                </c:pt>
                <c:pt idx="3">
                  <c:v>10.4</c:v>
                </c:pt>
                <c:pt idx="4">
                  <c:v>10.9</c:v>
                </c:pt>
                <c:pt idx="5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8E-4CC4-8283-FB6C180CB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937712"/>
        <c:axId val="1"/>
      </c:barChart>
      <c:lineChart>
        <c:grouping val="standard"/>
        <c:varyColors val="0"/>
        <c:ser>
          <c:idx val="3"/>
          <c:order val="4"/>
          <c:tx>
            <c:strRef>
              <c:f>'График 2.1.1'!$B$9</c:f>
              <c:strCache>
                <c:ptCount val="1"/>
                <c:pt idx="0">
                  <c:v>Строительство (правая ось)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'График 2.1.1'!$C$4:$J$4</c:f>
              <c:strCache>
                <c:ptCount val="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2007_6 мес.</c:v>
                </c:pt>
                <c:pt idx="6">
                  <c:v>2008 (прогн.)</c:v>
                </c:pt>
                <c:pt idx="7">
                  <c:v>2009 (прогн.)</c:v>
                </c:pt>
              </c:strCache>
            </c:strRef>
          </c:cat>
          <c:val>
            <c:numRef>
              <c:f>'График 2.1.1'!$C$9:$J$9</c:f>
              <c:numCache>
                <c:formatCode>General</c:formatCode>
                <c:ptCount val="8"/>
                <c:pt idx="0">
                  <c:v>19.3</c:v>
                </c:pt>
                <c:pt idx="1">
                  <c:v>9.8000000000000007</c:v>
                </c:pt>
                <c:pt idx="2">
                  <c:v>14.4</c:v>
                </c:pt>
                <c:pt idx="3">
                  <c:v>39.5</c:v>
                </c:pt>
                <c:pt idx="4">
                  <c:v>36.4</c:v>
                </c:pt>
                <c:pt idx="5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88E-4CC4-8283-FB6C180CB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493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в %</a:t>
                </a:r>
              </a:p>
            </c:rich>
          </c:tx>
          <c:layout>
            <c:manualLayout>
              <c:xMode val="edge"/>
              <c:yMode val="edge"/>
              <c:x val="1.7928304290945874E-2"/>
              <c:y val="0.361113070274903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49377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3745081923363117E-2"/>
          <c:y val="0.75555965472902953"/>
          <c:w val="0.89840724835739882"/>
          <c:h val="0.22777901355801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34967852804361"/>
          <c:y val="6.0085836909871244E-2"/>
          <c:w val="0.82524369648306717"/>
          <c:h val="0.412017167381974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2.1.2'!$B$5</c:f>
              <c:strCache>
                <c:ptCount val="1"/>
                <c:pt idx="0">
                  <c:v>ВВП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2.1.2'!$C$4:$D$4</c:f>
              <c:numCache>
                <c:formatCode>General</c:formatCode>
                <c:ptCount val="2"/>
                <c:pt idx="0">
                  <c:v>2005</c:v>
                </c:pt>
                <c:pt idx="1">
                  <c:v>2006</c:v>
                </c:pt>
              </c:numCache>
            </c:numRef>
          </c:cat>
          <c:val>
            <c:numRef>
              <c:f>'График 2.1.2'!$C$5:$D$5</c:f>
              <c:numCache>
                <c:formatCode>General</c:formatCode>
                <c:ptCount val="2"/>
                <c:pt idx="0">
                  <c:v>17.600000000000001</c:v>
                </c:pt>
                <c:pt idx="1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A-4024-BD75-FA84AA7AAF7D}"/>
            </c:ext>
          </c:extLst>
        </c:ser>
        <c:ser>
          <c:idx val="1"/>
          <c:order val="1"/>
          <c:tx>
            <c:strRef>
              <c:f>'График 2.1.2'!$B$6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2.1.2'!$C$4:$D$4</c:f>
              <c:numCache>
                <c:formatCode>General</c:formatCode>
                <c:ptCount val="2"/>
                <c:pt idx="0">
                  <c:v>2005</c:v>
                </c:pt>
                <c:pt idx="1">
                  <c:v>2006</c:v>
                </c:pt>
              </c:numCache>
            </c:numRef>
          </c:cat>
          <c:val>
            <c:numRef>
              <c:f>'График 2.1.2'!$C$6:$D$6</c:f>
              <c:numCache>
                <c:formatCode>General</c:formatCode>
                <c:ptCount val="2"/>
                <c:pt idx="0">
                  <c:v>47.9</c:v>
                </c:pt>
                <c:pt idx="1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A-4024-BD75-FA84AA7AAF7D}"/>
            </c:ext>
          </c:extLst>
        </c:ser>
        <c:ser>
          <c:idx val="2"/>
          <c:order val="2"/>
          <c:tx>
            <c:strRef>
              <c:f>'График 2.1.2'!$B$7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2.1.2'!$C$4:$D$4</c:f>
              <c:numCache>
                <c:formatCode>General</c:formatCode>
                <c:ptCount val="2"/>
                <c:pt idx="0">
                  <c:v>2005</c:v>
                </c:pt>
                <c:pt idx="1">
                  <c:v>2006</c:v>
                </c:pt>
              </c:numCache>
            </c:numRef>
          </c:cat>
          <c:val>
            <c:numRef>
              <c:f>'График 2.1.2'!$C$7:$D$7</c:f>
              <c:numCache>
                <c:formatCode>General</c:formatCode>
                <c:ptCount val="2"/>
                <c:pt idx="0">
                  <c:v>3.9</c:v>
                </c:pt>
                <c:pt idx="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A-4024-BD75-FA84AA7AAF7D}"/>
            </c:ext>
          </c:extLst>
        </c:ser>
        <c:ser>
          <c:idx val="3"/>
          <c:order val="3"/>
          <c:tx>
            <c:strRef>
              <c:f>'График 2.1.2'!$B$8</c:f>
              <c:strCache>
                <c:ptCount val="1"/>
                <c:pt idx="0">
                  <c:v>Торговля, ремонт автомобилей, бытовых изделий и предметов личного пользования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2.1.2'!$C$4:$D$4</c:f>
              <c:numCache>
                <c:formatCode>General</c:formatCode>
                <c:ptCount val="2"/>
                <c:pt idx="0">
                  <c:v>2005</c:v>
                </c:pt>
                <c:pt idx="1">
                  <c:v>2006</c:v>
                </c:pt>
              </c:numCache>
            </c:numRef>
          </c:cat>
          <c:val>
            <c:numRef>
              <c:f>'График 2.1.2'!$C$8:$D$8</c:f>
              <c:numCache>
                <c:formatCode>General</c:formatCode>
                <c:ptCount val="2"/>
                <c:pt idx="0">
                  <c:v>12.2</c:v>
                </c:pt>
                <c:pt idx="1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A-4024-BD75-FA84AA7AAF7D}"/>
            </c:ext>
          </c:extLst>
        </c:ser>
        <c:ser>
          <c:idx val="4"/>
          <c:order val="4"/>
          <c:tx>
            <c:strRef>
              <c:f>'График 2.1.2'!$B$9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2.1.2'!$C$4:$D$4</c:f>
              <c:numCache>
                <c:formatCode>General</c:formatCode>
                <c:ptCount val="2"/>
                <c:pt idx="0">
                  <c:v>2005</c:v>
                </c:pt>
                <c:pt idx="1">
                  <c:v>2006</c:v>
                </c:pt>
              </c:numCache>
            </c:numRef>
          </c:cat>
          <c:val>
            <c:numRef>
              <c:f>'График 2.1.2'!$C$9:$D$9</c:f>
              <c:numCache>
                <c:formatCode>General</c:formatCode>
                <c:ptCount val="2"/>
                <c:pt idx="0">
                  <c:v>10.6</c:v>
                </c:pt>
                <c:pt idx="1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2A-4024-BD75-FA84AA7AAF7D}"/>
            </c:ext>
          </c:extLst>
        </c:ser>
        <c:ser>
          <c:idx val="5"/>
          <c:order val="5"/>
          <c:tx>
            <c:strRef>
              <c:f>'График 2.1.2'!$B$10</c:f>
              <c:strCache>
                <c:ptCount val="1"/>
                <c:pt idx="0">
                  <c:v>Операции с недвижимым имуществом, аренда и предоставление услуг потребителям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2.1.2'!$C$4:$D$4</c:f>
              <c:numCache>
                <c:formatCode>General</c:formatCode>
                <c:ptCount val="2"/>
                <c:pt idx="0">
                  <c:v>2005</c:v>
                </c:pt>
                <c:pt idx="1">
                  <c:v>2006</c:v>
                </c:pt>
              </c:numCache>
            </c:numRef>
          </c:cat>
          <c:val>
            <c:numRef>
              <c:f>'График 2.1.2'!$C$10:$D$10</c:f>
              <c:numCache>
                <c:formatCode>General</c:formatCode>
                <c:ptCount val="2"/>
                <c:pt idx="0">
                  <c:v>3.6</c:v>
                </c:pt>
                <c:pt idx="1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2A-4024-BD75-FA84AA7AAF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4948536"/>
        <c:axId val="1"/>
      </c:barChart>
      <c:catAx>
        <c:axId val="474948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в %</a:t>
                </a:r>
              </a:p>
            </c:rich>
          </c:tx>
          <c:layout>
            <c:manualLayout>
              <c:xMode val="edge"/>
              <c:yMode val="edge"/>
              <c:x val="2.4528301886792454E-2"/>
              <c:y val="0.222615211967761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4948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5242807620514954E-2"/>
          <c:y val="0.5665236051502146"/>
          <c:w val="0.91019525347397112"/>
          <c:h val="0.399141630901287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19672131147542E-2"/>
          <c:y val="5.204460966542751E-2"/>
          <c:w val="0.89549180327868849"/>
          <c:h val="0.527881040892193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'График 1.1.2'!$D$4:$D$5</c:f>
              <c:strCache>
                <c:ptCount val="2"/>
                <c:pt idx="0">
                  <c:v>Мировой экспорт товаров и услуг/</c:v>
                </c:pt>
                <c:pt idx="1">
                  <c:v>Развитые страны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1.1.2'!$B$6:$B$12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1.1.2'!$D$6:$D$12</c:f>
              <c:numCache>
                <c:formatCode>0.00</c:formatCode>
                <c:ptCount val="7"/>
                <c:pt idx="0">
                  <c:v>2.2999999999999998</c:v>
                </c:pt>
                <c:pt idx="1">
                  <c:v>3.3</c:v>
                </c:pt>
                <c:pt idx="2">
                  <c:v>9</c:v>
                </c:pt>
                <c:pt idx="3">
                  <c:v>5.8</c:v>
                </c:pt>
                <c:pt idx="4">
                  <c:v>8.1999999999999993</c:v>
                </c:pt>
                <c:pt idx="5">
                  <c:v>5.4</c:v>
                </c:pt>
                <c:pt idx="6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5-44FB-AF12-13E320FBAB14}"/>
            </c:ext>
          </c:extLst>
        </c:ser>
        <c:ser>
          <c:idx val="2"/>
          <c:order val="2"/>
          <c:tx>
            <c:strRef>
              <c:f>'График 1.1.2'!$E$4:$E$5</c:f>
              <c:strCache>
                <c:ptCount val="2"/>
                <c:pt idx="0">
                  <c:v>Мировой экспорт товаров и услуг/</c:v>
                </c:pt>
                <c:pt idx="1">
                  <c:v>Развивающиеся страны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1.1.2'!$B$6:$B$12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1.1.2'!$E$6:$E$12</c:f>
              <c:numCache>
                <c:formatCode>0.00</c:formatCode>
                <c:ptCount val="7"/>
                <c:pt idx="0">
                  <c:v>7</c:v>
                </c:pt>
                <c:pt idx="1">
                  <c:v>11.1</c:v>
                </c:pt>
                <c:pt idx="2">
                  <c:v>14.6</c:v>
                </c:pt>
                <c:pt idx="3">
                  <c:v>11.1</c:v>
                </c:pt>
                <c:pt idx="4">
                  <c:v>11</c:v>
                </c:pt>
                <c:pt idx="5">
                  <c:v>9.1999999999999993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25-44FB-AF12-13E320FBAB14}"/>
            </c:ext>
          </c:extLst>
        </c:ser>
        <c:ser>
          <c:idx val="3"/>
          <c:order val="3"/>
          <c:tx>
            <c:strRef>
              <c:f>'График 1.1.2'!$F$4:$F$5</c:f>
              <c:strCache>
                <c:ptCount val="2"/>
                <c:pt idx="0">
                  <c:v>Мировой импорт товаров и услуг/</c:v>
                </c:pt>
                <c:pt idx="1">
                  <c:v>Развитые страны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1.1.2'!$B$6:$B$12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1.1.2'!$F$6:$F$12</c:f>
              <c:numCache>
                <c:formatCode>0.00</c:formatCode>
                <c:ptCount val="7"/>
                <c:pt idx="0">
                  <c:v>2.7</c:v>
                </c:pt>
                <c:pt idx="1">
                  <c:v>4.0999999999999996</c:v>
                </c:pt>
                <c:pt idx="2">
                  <c:v>9.3000000000000007</c:v>
                </c:pt>
                <c:pt idx="3">
                  <c:v>6.1</c:v>
                </c:pt>
                <c:pt idx="4">
                  <c:v>7.4</c:v>
                </c:pt>
                <c:pt idx="5">
                  <c:v>4.3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25-44FB-AF12-13E320FBAB14}"/>
            </c:ext>
          </c:extLst>
        </c:ser>
        <c:ser>
          <c:idx val="4"/>
          <c:order val="4"/>
          <c:tx>
            <c:strRef>
              <c:f>'График 1.1.2'!$G$4:$G$5</c:f>
              <c:strCache>
                <c:ptCount val="2"/>
                <c:pt idx="0">
                  <c:v>Мировой импорт товаров и услуг/</c:v>
                </c:pt>
                <c:pt idx="1">
                  <c:v>Развивающиеся страны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1.1.2'!$B$6:$B$12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1.1.2'!$G$6:$G$12</c:f>
              <c:numCache>
                <c:formatCode>0.00</c:formatCode>
                <c:ptCount val="7"/>
                <c:pt idx="0">
                  <c:v>6.3</c:v>
                </c:pt>
                <c:pt idx="1">
                  <c:v>10.5</c:v>
                </c:pt>
                <c:pt idx="2">
                  <c:v>16.7</c:v>
                </c:pt>
                <c:pt idx="3">
                  <c:v>12.1</c:v>
                </c:pt>
                <c:pt idx="4">
                  <c:v>14.9</c:v>
                </c:pt>
                <c:pt idx="5">
                  <c:v>12.5</c:v>
                </c:pt>
                <c:pt idx="6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25-44FB-AF12-13E320FBA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864104"/>
        <c:axId val="1"/>
      </c:barChart>
      <c:lineChart>
        <c:grouping val="standard"/>
        <c:varyColors val="0"/>
        <c:ser>
          <c:idx val="0"/>
          <c:order val="0"/>
          <c:tx>
            <c:strRef>
              <c:f>'График 1.1.2'!$C$4:$C$5</c:f>
              <c:strCache>
                <c:ptCount val="2"/>
                <c:pt idx="0">
                  <c:v>Мировая торговля товарами и услугами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'График 1.1.2'!$B$6:$B$12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1.1.2'!$C$6:$C$12</c:f>
              <c:numCache>
                <c:formatCode>0.00</c:formatCode>
                <c:ptCount val="7"/>
                <c:pt idx="0">
                  <c:v>3.5</c:v>
                </c:pt>
                <c:pt idx="1">
                  <c:v>5.5</c:v>
                </c:pt>
                <c:pt idx="2">
                  <c:v>10.8</c:v>
                </c:pt>
                <c:pt idx="3">
                  <c:v>7.5</c:v>
                </c:pt>
                <c:pt idx="4">
                  <c:v>9.1999999999999993</c:v>
                </c:pt>
                <c:pt idx="5">
                  <c:v>6.6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25-44FB-AF12-13E320FBA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864104"/>
        <c:axId val="1"/>
      </c:lineChart>
      <c:catAx>
        <c:axId val="297864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978641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0245901639344262E-2"/>
          <c:y val="0.71003717472118955"/>
          <c:w val="0.98155737704918034"/>
          <c:h val="0.267657992565055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5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734334272942787"/>
          <c:y val="6.4815107851869266E-2"/>
          <c:w val="0.81884251123403351"/>
          <c:h val="0.6388917773969971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'График 2.1.3'!$B$5</c:f>
              <c:strCache>
                <c:ptCount val="1"/>
                <c:pt idx="0">
                  <c:v>Потребление домашних хозяйств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2.1.3'!$C$4:$G$4</c:f>
              <c:numCache>
                <c:formatCode>General</c:formatCode>
                <c:ptCount val="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</c:numCache>
            </c:numRef>
          </c:cat>
          <c:val>
            <c:numRef>
              <c:f>'График 2.1.3'!$C$5:$G$5</c:f>
              <c:numCache>
                <c:formatCode>General</c:formatCode>
                <c:ptCount val="5"/>
                <c:pt idx="0" formatCode="#\ ##0.0">
                  <c:v>65.7</c:v>
                </c:pt>
                <c:pt idx="1">
                  <c:v>54.4</c:v>
                </c:pt>
                <c:pt idx="2" formatCode="#\ ##0.0">
                  <c:v>52</c:v>
                </c:pt>
                <c:pt idx="3" formatCode="#\ ##0.0">
                  <c:v>48.2</c:v>
                </c:pt>
                <c:pt idx="4">
                  <c:v>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9-4AA3-AE78-BE3DE036A7B4}"/>
            </c:ext>
          </c:extLst>
        </c:ser>
        <c:ser>
          <c:idx val="1"/>
          <c:order val="1"/>
          <c:tx>
            <c:strRef>
              <c:f>'График 2.1.3'!$B$6</c:f>
              <c:strCache>
                <c:ptCount val="1"/>
                <c:pt idx="0">
                  <c:v>Потребление государственного управления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2.1.3'!$C$4:$G$4</c:f>
              <c:numCache>
                <c:formatCode>General</c:formatCode>
                <c:ptCount val="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</c:numCache>
            </c:numRef>
          </c:cat>
          <c:val>
            <c:numRef>
              <c:f>'График 2.1.3'!$C$6:$G$6</c:f>
              <c:numCache>
                <c:formatCode>General</c:formatCode>
                <c:ptCount val="5"/>
                <c:pt idx="0" formatCode="#\ ##0.0">
                  <c:v>11.5</c:v>
                </c:pt>
                <c:pt idx="1">
                  <c:v>11.6</c:v>
                </c:pt>
                <c:pt idx="2" formatCode="#\ ##0.0">
                  <c:v>11.6</c:v>
                </c:pt>
                <c:pt idx="3" formatCode="#\ ##0.0">
                  <c:v>11.1</c:v>
                </c:pt>
                <c:pt idx="4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89-4AA3-AE78-BE3DE036A7B4}"/>
            </c:ext>
          </c:extLst>
        </c:ser>
        <c:ser>
          <c:idx val="2"/>
          <c:order val="2"/>
          <c:tx>
            <c:strRef>
              <c:f>'График 2.1.3'!$B$7</c:f>
              <c:strCache>
                <c:ptCount val="1"/>
                <c:pt idx="0">
                  <c:v>Валовое накопление основного капитала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2.1.3'!$C$4:$G$4</c:f>
              <c:numCache>
                <c:formatCode>General</c:formatCode>
                <c:ptCount val="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</c:numCache>
            </c:numRef>
          </c:cat>
          <c:val>
            <c:numRef>
              <c:f>'График 2.1.3'!$C$7:$G$7</c:f>
              <c:numCache>
                <c:formatCode>#\ ##0.0</c:formatCode>
                <c:ptCount val="5"/>
                <c:pt idx="0">
                  <c:v>24</c:v>
                </c:pt>
                <c:pt idx="1">
                  <c:v>23.7</c:v>
                </c:pt>
                <c:pt idx="2">
                  <c:v>25.1</c:v>
                </c:pt>
                <c:pt idx="3">
                  <c:v>27.7</c:v>
                </c:pt>
                <c:pt idx="4" formatCode="General">
                  <c:v>29.4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89-4AA3-AE78-BE3DE036A7B4}"/>
            </c:ext>
          </c:extLst>
        </c:ser>
        <c:ser>
          <c:idx val="3"/>
          <c:order val="3"/>
          <c:tx>
            <c:strRef>
              <c:f>'График 2.1.3'!$B$8</c:f>
              <c:strCache>
                <c:ptCount val="1"/>
                <c:pt idx="0">
                  <c:v>Чистый экспорт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 2.1.3'!$C$4:$G$4</c:f>
              <c:numCache>
                <c:formatCode>General</c:formatCode>
                <c:ptCount val="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</c:numCache>
            </c:numRef>
          </c:cat>
          <c:val>
            <c:numRef>
              <c:f>'График 2.1.3'!$C$8:$G$8</c:f>
              <c:numCache>
                <c:formatCode>#\ ##0.0</c:formatCode>
                <c:ptCount val="5"/>
                <c:pt idx="0">
                  <c:v>0.9</c:v>
                </c:pt>
                <c:pt idx="1">
                  <c:v>5.8</c:v>
                </c:pt>
                <c:pt idx="2">
                  <c:v>8.6</c:v>
                </c:pt>
                <c:pt idx="3">
                  <c:v>8.6999999999999993</c:v>
                </c:pt>
                <c:pt idx="4" formatCode="General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89-4AA3-AE78-BE3DE036A7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4941976"/>
        <c:axId val="1"/>
        <c:axId val="0"/>
      </c:bar3DChart>
      <c:catAx>
        <c:axId val="474941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49419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8985575618903841E-2"/>
          <c:y val="0.81481849870921363"/>
          <c:w val="0.94203120761437487"/>
          <c:h val="0.152778468507977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59730872142888"/>
          <c:y val="6.25E-2"/>
          <c:w val="0.75481675755318722"/>
          <c:h val="0.66517857142857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2.1.4'!$B$5</c:f>
              <c:strCache>
                <c:ptCount val="1"/>
                <c:pt idx="0">
                  <c:v>Поступления, всего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2.1.4'!$C$4:$I$4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9 мес.2006</c:v>
                </c:pt>
                <c:pt idx="6">
                  <c:v>9 мес.2007</c:v>
                </c:pt>
              </c:strCache>
            </c:strRef>
          </c:cat>
          <c:val>
            <c:numRef>
              <c:f>'График 2.1.4'!$C$5:$I$5</c:f>
              <c:numCache>
                <c:formatCode>#\ ##0.0</c:formatCode>
                <c:ptCount val="7"/>
                <c:pt idx="0">
                  <c:v>821.15999399999998</c:v>
                </c:pt>
                <c:pt idx="1">
                  <c:v>1022.255749</c:v>
                </c:pt>
                <c:pt idx="2">
                  <c:v>1305.124</c:v>
                </c:pt>
                <c:pt idx="3">
                  <c:v>2122.3581073</c:v>
                </c:pt>
                <c:pt idx="4">
                  <c:v>2360.9424733999999</c:v>
                </c:pt>
                <c:pt idx="5">
                  <c:v>1738.3022191</c:v>
                </c:pt>
                <c:pt idx="6">
                  <c:v>2049.0701781317998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1-405A-BD75-6187D9422532}"/>
            </c:ext>
          </c:extLst>
        </c:ser>
        <c:ser>
          <c:idx val="0"/>
          <c:order val="1"/>
          <c:tx>
            <c:strRef>
              <c:f>'График 2.1.4'!$B$6</c:f>
              <c:strCache>
                <c:ptCount val="1"/>
                <c:pt idx="0">
                  <c:v>Ненефтяные поступления 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2.1.4'!$C$4:$I$4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9 мес.2006</c:v>
                </c:pt>
                <c:pt idx="6">
                  <c:v>9 мес.2007</c:v>
                </c:pt>
              </c:strCache>
            </c:strRef>
          </c:cat>
          <c:val>
            <c:numRef>
              <c:f>'График 2.1.4'!$C$6:$I$6</c:f>
              <c:numCache>
                <c:formatCode>#\ ##0.0</c:formatCode>
                <c:ptCount val="7"/>
                <c:pt idx="0">
                  <c:v>713.09630000000004</c:v>
                </c:pt>
                <c:pt idx="1">
                  <c:v>897.28840000000002</c:v>
                </c:pt>
                <c:pt idx="2">
                  <c:v>1225.6359</c:v>
                </c:pt>
                <c:pt idx="3">
                  <c:v>1642.1663000000001</c:v>
                </c:pt>
                <c:pt idx="4">
                  <c:v>2081.7314000000001</c:v>
                </c:pt>
                <c:pt idx="5">
                  <c:v>1459.0912000000001</c:v>
                </c:pt>
                <c:pt idx="6">
                  <c:v>1820.0702000000001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D1-405A-BD75-6187D9422532}"/>
            </c:ext>
          </c:extLst>
        </c:ser>
        <c:ser>
          <c:idx val="6"/>
          <c:order val="2"/>
          <c:tx>
            <c:strRef>
              <c:f>'График 2.1.4'!$B$7</c:f>
              <c:strCache>
                <c:ptCount val="1"/>
                <c:pt idx="0">
                  <c:v>Текущие затраты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2.1.4'!$C$4:$I$4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9 мес.2006</c:v>
                </c:pt>
                <c:pt idx="6">
                  <c:v>9 мес.2007</c:v>
                </c:pt>
              </c:strCache>
            </c:strRef>
          </c:cat>
          <c:val>
            <c:numRef>
              <c:f>'График 2.1.4'!$C$7:$I$7</c:f>
              <c:numCache>
                <c:formatCode>#\ ##0.0</c:formatCode>
                <c:ptCount val="7"/>
                <c:pt idx="0">
                  <c:v>663.84656388999895</c:v>
                </c:pt>
                <c:pt idx="1">
                  <c:v>779.39132333846999</c:v>
                </c:pt>
                <c:pt idx="2">
                  <c:v>963.00837367512895</c:v>
                </c:pt>
                <c:pt idx="3">
                  <c:v>1569.2512650284</c:v>
                </c:pt>
                <c:pt idx="4">
                  <c:v>1649.1101638528</c:v>
                </c:pt>
                <c:pt idx="5">
                  <c:v>1262.413130982</c:v>
                </c:pt>
                <c:pt idx="6">
                  <c:v>1408.4742706708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D1-405A-BD75-6187D9422532}"/>
            </c:ext>
          </c:extLst>
        </c:ser>
        <c:ser>
          <c:idx val="2"/>
          <c:order val="4"/>
          <c:tx>
            <c:strRef>
              <c:f>'График 2.1.4'!$B$9</c:f>
              <c:strCache>
                <c:ptCount val="1"/>
                <c:pt idx="0">
                  <c:v>Капитальные затраты</c:v>
                </c:pt>
              </c:strCache>
            </c:strRef>
          </c:tx>
          <c:spPr>
            <a:solidFill>
              <a:srgbClr val="FFFFCC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'График 2.1.4'!$C$4:$I$4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9 мес.2006</c:v>
                </c:pt>
                <c:pt idx="6">
                  <c:v>9 мес.2007</c:v>
                </c:pt>
              </c:strCache>
            </c:strRef>
          </c:cat>
          <c:val>
            <c:numRef>
              <c:f>'График 2.1.4'!$C$9:$I$9</c:f>
              <c:numCache>
                <c:formatCode>#\ ##0.0</c:formatCode>
                <c:ptCount val="7"/>
                <c:pt idx="0">
                  <c:v>137.22350231550999</c:v>
                </c:pt>
                <c:pt idx="1">
                  <c:v>247.60105153046999</c:v>
                </c:pt>
                <c:pt idx="2">
                  <c:v>324.92998184850001</c:v>
                </c:pt>
                <c:pt idx="3">
                  <c:v>367.90084103639998</c:v>
                </c:pt>
                <c:pt idx="4">
                  <c:v>497.50113235560002</c:v>
                </c:pt>
                <c:pt idx="5">
                  <c:v>330.23304923540002</c:v>
                </c:pt>
                <c:pt idx="6">
                  <c:v>529.84513033309997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D1-405A-BD75-6187D9422532}"/>
            </c:ext>
          </c:extLst>
        </c:ser>
        <c:ser>
          <c:idx val="3"/>
          <c:order val="6"/>
          <c:tx>
            <c:strRef>
              <c:f>'График 2.1.4'!$B$11</c:f>
              <c:strCache>
                <c:ptCount val="1"/>
                <c:pt idx="0">
                  <c:v>Баланс бюджета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2.1.4'!$C$4:$I$4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9 мес.2006</c:v>
                </c:pt>
                <c:pt idx="6">
                  <c:v>9 мес.2007</c:v>
                </c:pt>
              </c:strCache>
            </c:strRef>
          </c:cat>
          <c:val>
            <c:numRef>
              <c:f>'График 2.1.4'!$C$11:$I$11</c:f>
              <c:numCache>
                <c:formatCode>#\ ##0.0</c:formatCode>
                <c:ptCount val="7"/>
                <c:pt idx="0">
                  <c:v>-13.005548999999974</c:v>
                </c:pt>
                <c:pt idx="1">
                  <c:v>-46.183496999999875</c:v>
                </c:pt>
                <c:pt idx="2">
                  <c:v>-18.696999999999889</c:v>
                </c:pt>
                <c:pt idx="3">
                  <c:v>46.662237500000174</c:v>
                </c:pt>
                <c:pt idx="4">
                  <c:v>81.620052599999781</c:v>
                </c:pt>
                <c:pt idx="5">
                  <c:v>23.893238099999962</c:v>
                </c:pt>
                <c:pt idx="6">
                  <c:v>-117.86224209550028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D1-405A-BD75-6187D9422532}"/>
            </c:ext>
          </c:extLst>
        </c:ser>
        <c:ser>
          <c:idx val="4"/>
          <c:order val="7"/>
          <c:tx>
            <c:strRef>
              <c:f>'График 2.1.4'!$B$12</c:f>
              <c:strCache>
                <c:ptCount val="1"/>
                <c:pt idx="0">
                  <c:v>Ненефтяной баланс бюджета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2.1.4'!$C$4:$I$4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9 мес.2006</c:v>
                </c:pt>
                <c:pt idx="6">
                  <c:v>9 мес.2007</c:v>
                </c:pt>
              </c:strCache>
            </c:strRef>
          </c:cat>
          <c:val>
            <c:numRef>
              <c:f>'График 2.1.4'!$C$12:$I$12</c:f>
              <c:numCache>
                <c:formatCode>#\ ##0.0</c:formatCode>
                <c:ptCount val="7"/>
                <c:pt idx="0">
                  <c:v>-121.06924299999991</c:v>
                </c:pt>
                <c:pt idx="1">
                  <c:v>-171.15084599999989</c:v>
                </c:pt>
                <c:pt idx="2">
                  <c:v>-98.18509999999992</c:v>
                </c:pt>
                <c:pt idx="3">
                  <c:v>-433.52956979999976</c:v>
                </c:pt>
                <c:pt idx="4">
                  <c:v>-197.59102080000002</c:v>
                </c:pt>
                <c:pt idx="5">
                  <c:v>-255.31778099999997</c:v>
                </c:pt>
                <c:pt idx="6">
                  <c:v>-346.86222022729999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D1-405A-BD75-6187D9422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922952"/>
        <c:axId val="1"/>
      </c:barChart>
      <c:lineChart>
        <c:grouping val="standard"/>
        <c:varyColors val="0"/>
        <c:ser>
          <c:idx val="7"/>
          <c:order val="3"/>
          <c:tx>
            <c:strRef>
              <c:f>'График 2.1.4'!$B$8</c:f>
              <c:strCache>
                <c:ptCount val="1"/>
                <c:pt idx="0">
                  <c:v>Активы Национального фонда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ot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dPt>
            <c:idx val="5"/>
            <c:bubble3D val="0"/>
            <c:spPr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1D1-405A-BD75-6187D9422532}"/>
              </c:ext>
            </c:extLst>
          </c:dPt>
          <c:cat>
            <c:strRef>
              <c:f>'График 2.1.4'!$C$4:$I$4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9 мес.2006</c:v>
                </c:pt>
                <c:pt idx="6">
                  <c:v>9 мес.2007</c:v>
                </c:pt>
              </c:strCache>
            </c:strRef>
          </c:cat>
          <c:val>
            <c:numRef>
              <c:f>'График 2.1.4'!$C$8:$I$8</c:f>
              <c:numCache>
                <c:formatCode>#\ ##0.0</c:formatCode>
                <c:ptCount val="7"/>
                <c:pt idx="0">
                  <c:v>294.15868080300004</c:v>
                </c:pt>
                <c:pt idx="1">
                  <c:v>547.77867013108335</c:v>
                </c:pt>
                <c:pt idx="2">
                  <c:v>697.87892385791031</c:v>
                </c:pt>
                <c:pt idx="3">
                  <c:v>1072.8376627626765</c:v>
                </c:pt>
                <c:pt idx="4">
                  <c:v>1776.856505860846</c:v>
                </c:pt>
                <c:pt idx="5">
                  <c:v>1445.0764374905457</c:v>
                </c:pt>
                <c:pt idx="6">
                  <c:v>2299.7916953186782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1D1-405A-BD75-6187D9422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922952"/>
        <c:axId val="1"/>
      </c:lineChart>
      <c:lineChart>
        <c:grouping val="standard"/>
        <c:varyColors val="0"/>
        <c:ser>
          <c:idx val="5"/>
          <c:order val="5"/>
          <c:tx>
            <c:strRef>
              <c:f>'График 2.1.4'!$B$10</c:f>
              <c:strCache>
                <c:ptCount val="1"/>
                <c:pt idx="0">
                  <c:v>Средние цены на нефть Brent, тенге/баррель (правая ось)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5"/>
            <c:bubble3D val="0"/>
            <c:spPr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1D1-405A-BD75-6187D9422532}"/>
              </c:ext>
            </c:extLst>
          </c:dPt>
          <c:cat>
            <c:strRef>
              <c:f>'График 2.1.4'!$C$4:$I$4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9 мес.2006</c:v>
                </c:pt>
                <c:pt idx="6">
                  <c:v>9 мес.2007</c:v>
                </c:pt>
              </c:strCache>
            </c:strRef>
          </c:cat>
          <c:val>
            <c:numRef>
              <c:f>'График 2.1.4'!$C$10:$I$10</c:f>
              <c:numCache>
                <c:formatCode>0.0</c:formatCode>
                <c:ptCount val="7"/>
                <c:pt idx="0">
                  <c:v>3825.6192000000005</c:v>
                </c:pt>
                <c:pt idx="1">
                  <c:v>4319.2928000000002</c:v>
                </c:pt>
                <c:pt idx="2">
                  <c:v>5200.0446000000002</c:v>
                </c:pt>
                <c:pt idx="3">
                  <c:v>7231.3296</c:v>
                </c:pt>
                <c:pt idx="4">
                  <c:v>8214.7635000000009</c:v>
                </c:pt>
                <c:pt idx="5">
                  <c:v>8405.404700000001</c:v>
                </c:pt>
                <c:pt idx="6">
                  <c:v>8261.351999999999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1D1-405A-BD75-6187D9422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4922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2614844699182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49229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тенге</a:t>
                </a:r>
              </a:p>
            </c:rich>
          </c:tx>
          <c:layout>
            <c:manualLayout>
              <c:xMode val="edge"/>
              <c:yMode val="edge"/>
              <c:x val="0.94395877568716458"/>
              <c:y val="0.325892857142857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7565749136100605E-3"/>
          <c:y val="0.7544642857142857"/>
          <c:w val="0.9807363903243268"/>
          <c:h val="0.23214285714285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82368569578024"/>
          <c:y val="5.5776892430278883E-2"/>
          <c:w val="0.77353052264838384"/>
          <c:h val="0.418326693227091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2.1.5'!$C$4</c:f>
              <c:strCache>
                <c:ptCount val="1"/>
                <c:pt idx="0">
                  <c:v>доля в текущих затратах (в %)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176486639026079"/>
                  <c:y val="0.290836653386454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D5-4B36-B47F-C418CDFDD40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7941202236331336"/>
                  <c:y val="0.286852589641434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D5-4B36-B47F-C418CDFDD40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500003590308465"/>
                  <c:y val="0.2231075697211155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D5-4B36-B47F-C418CDFDD40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1764751500389909"/>
                  <c:y val="0.1792828685258964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D5-4B36-B47F-C418CDFDD40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38823585167143221"/>
                  <c:y val="0.2270916334661354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D5-4B36-B47F-C418CDFDD40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6470654972792641"/>
                  <c:y val="0.3665338645418326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D5-4B36-B47F-C418CDFDD407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3235370570097895"/>
                  <c:y val="3.1872509960159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D5-4B36-B47F-C418CDFDD407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0588322306299269"/>
                  <c:y val="0.314741035856573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D5-4B36-B47F-C418CDFDD40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2.1.5'!$B$5:$B$15</c:f>
              <c:strCache>
                <c:ptCount val="11"/>
                <c:pt idx="0">
                  <c:v>Государственные услуги</c:v>
                </c:pt>
                <c:pt idx="1">
                  <c:v>Оборона</c:v>
                </c:pt>
                <c:pt idx="2">
                  <c:v>Общественный порядок</c:v>
                </c:pt>
                <c:pt idx="3">
                  <c:v>Образование</c:v>
                </c:pt>
                <c:pt idx="4">
                  <c:v>Здравоохранение</c:v>
                </c:pt>
                <c:pt idx="5">
                  <c:v>ЖКХ</c:v>
                </c:pt>
                <c:pt idx="6">
                  <c:v>Социальное обеспечение</c:v>
                </c:pt>
                <c:pt idx="7">
                  <c:v>Сельское хозяйство</c:v>
                </c:pt>
                <c:pt idx="8">
                  <c:v>ТЭК</c:v>
                </c:pt>
                <c:pt idx="9">
                  <c:v>Транспорт и коммуникации                                                                     </c:v>
                </c:pt>
                <c:pt idx="10">
                  <c:v>Другие</c:v>
                </c:pt>
              </c:strCache>
            </c:strRef>
          </c:cat>
          <c:val>
            <c:numRef>
              <c:f>'График 2.1.5'!$C$5:$C$15</c:f>
              <c:numCache>
                <c:formatCode>#\ ##0.0_);[Blue]\(\-\)\ #\ ##0.0_)</c:formatCode>
                <c:ptCount val="11"/>
                <c:pt idx="0">
                  <c:v>6.4408984437532153</c:v>
                </c:pt>
                <c:pt idx="1">
                  <c:v>6.6864995523309751</c:v>
                </c:pt>
                <c:pt idx="2">
                  <c:v>10.787537102480204</c:v>
                </c:pt>
                <c:pt idx="3">
                  <c:v>18.520549772560923</c:v>
                </c:pt>
                <c:pt idx="4" formatCode="0.0">
                  <c:v>11.417118023214865</c:v>
                </c:pt>
                <c:pt idx="5" formatCode="0.0">
                  <c:v>2.4</c:v>
                </c:pt>
                <c:pt idx="6" formatCode="0.0">
                  <c:v>27.204211803472571</c:v>
                </c:pt>
                <c:pt idx="7" formatCode="0.0">
                  <c:v>4.4306665529842508</c:v>
                </c:pt>
                <c:pt idx="8" formatCode="0.0">
                  <c:v>0.7</c:v>
                </c:pt>
                <c:pt idx="9" formatCode="0.0">
                  <c:v>4.1396091145230152</c:v>
                </c:pt>
                <c:pt idx="10" formatCode="General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D5-4B36-B47F-C418CDFDD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923936"/>
        <c:axId val="1"/>
      </c:barChart>
      <c:lineChart>
        <c:grouping val="standard"/>
        <c:varyColors val="0"/>
        <c:ser>
          <c:idx val="0"/>
          <c:order val="1"/>
          <c:tx>
            <c:strRef>
              <c:f>'График 2.1.5'!$D$4</c:f>
              <c:strCache>
                <c:ptCount val="1"/>
                <c:pt idx="0">
                  <c:v>% изменение к соответствующему периоду прошлого года (правая ось)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'График 2.1.5'!$B$5:$B$15</c:f>
              <c:strCache>
                <c:ptCount val="11"/>
                <c:pt idx="0">
                  <c:v>Государственные услуги</c:v>
                </c:pt>
                <c:pt idx="1">
                  <c:v>Оборона</c:v>
                </c:pt>
                <c:pt idx="2">
                  <c:v>Общественный порядок</c:v>
                </c:pt>
                <c:pt idx="3">
                  <c:v>Образование</c:v>
                </c:pt>
                <c:pt idx="4">
                  <c:v>Здравоохранение</c:v>
                </c:pt>
                <c:pt idx="5">
                  <c:v>ЖКХ</c:v>
                </c:pt>
                <c:pt idx="6">
                  <c:v>Социальное обеспечение</c:v>
                </c:pt>
                <c:pt idx="7">
                  <c:v>Сельское хозяйство</c:v>
                </c:pt>
                <c:pt idx="8">
                  <c:v>ТЭК</c:v>
                </c:pt>
                <c:pt idx="9">
                  <c:v>Транспорт и коммуникации                                                                     </c:v>
                </c:pt>
                <c:pt idx="10">
                  <c:v>Другие</c:v>
                </c:pt>
              </c:strCache>
            </c:strRef>
          </c:cat>
          <c:val>
            <c:numRef>
              <c:f>'График 2.1.5'!$D$5:$D$15</c:f>
              <c:numCache>
                <c:formatCode>#\ ##0.0</c:formatCode>
                <c:ptCount val="11"/>
                <c:pt idx="0" formatCode="#\ ##0.0_);[Blue]\(\-\)\ #\ ##0.0_)">
                  <c:v>41.875010733209308</c:v>
                </c:pt>
                <c:pt idx="1">
                  <c:v>60.099968028537489</c:v>
                </c:pt>
                <c:pt idx="2">
                  <c:v>29.209211721393956</c:v>
                </c:pt>
                <c:pt idx="3">
                  <c:v>31.919826443256966</c:v>
                </c:pt>
                <c:pt idx="4" formatCode="0.0">
                  <c:v>40.431394684681607</c:v>
                </c:pt>
                <c:pt idx="5" formatCode="0.0">
                  <c:v>63.2</c:v>
                </c:pt>
                <c:pt idx="6" formatCode="0.0">
                  <c:v>22.232856086026345</c:v>
                </c:pt>
                <c:pt idx="7" formatCode="0.0">
                  <c:v>38.373731309589488</c:v>
                </c:pt>
                <c:pt idx="8" formatCode="0.0">
                  <c:v>-6.5</c:v>
                </c:pt>
                <c:pt idx="9" formatCode="0.0">
                  <c:v>34.056135400913121</c:v>
                </c:pt>
                <c:pt idx="10" formatCode="General">
                  <c:v>-62.8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D5-4B36-B47F-C418CDFDD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492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49239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705903472402734E-2"/>
          <c:y val="0.8844621513944223"/>
          <c:w val="0.9794131712620221"/>
          <c:h val="0.103585657370517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8744342631643"/>
          <c:y val="5.5118110236220472E-2"/>
          <c:w val="0.76900804381408705"/>
          <c:h val="0.417322834645669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2.1.5'!$G$4</c:f>
              <c:strCache>
                <c:ptCount val="1"/>
                <c:pt idx="0">
                  <c:v>доля в капитальных затратах (в %)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988338325618848"/>
                  <c:y val="0.334645669291338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C7-4209-A557-076C8114877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9005902223542076"/>
                  <c:y val="0.334645669291338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C7-4209-A557-076C8114877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6023466121465305"/>
                  <c:y val="0.322834645669291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C7-4209-A557-076C8114877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1871436036401329"/>
                  <c:y val="0.22834645669291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C7-4209-A557-076C81148778}"/>
                </c:ext>
              </c:extLst>
            </c:dLbl>
            <c:dLbl>
              <c:idx val="4"/>
              <c:layout>
                <c:manualLayout>
                  <c:x val="2.325492541280485E-3"/>
                  <c:y val="0.1353229085800894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C7-4209-A557-076C81148778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5906563832247788"/>
                  <c:y val="0.118110236220472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C7-4209-A557-076C81148778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4093721713158216"/>
                  <c:y val="0.38188976377952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C7-4209-A557-076C81148778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0526488619587848"/>
                  <c:y val="0.362204724409448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C7-4209-A557-076C81148778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713646500498282"/>
                  <c:y val="0.342519685039370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C7-4209-A557-076C81148778}"/>
                </c:ext>
              </c:extLst>
            </c:dLbl>
            <c:dLbl>
              <c:idx val="9"/>
              <c:layout>
                <c:manualLayout>
                  <c:x val="-3.7639124223396419E-3"/>
                  <c:y val="-6.00325311448745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C7-4209-A557-076C8114877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2.1.5'!$F$5:$F$15</c:f>
              <c:strCache>
                <c:ptCount val="11"/>
                <c:pt idx="0">
                  <c:v>Государственные услуги</c:v>
                </c:pt>
                <c:pt idx="1">
                  <c:v>Оборона</c:v>
                </c:pt>
                <c:pt idx="2">
                  <c:v>Общественный порядок  </c:v>
                </c:pt>
                <c:pt idx="3">
                  <c:v>Образование</c:v>
                </c:pt>
                <c:pt idx="4">
                  <c:v>Здравоохранение</c:v>
                </c:pt>
                <c:pt idx="5">
                  <c:v>ЖКХ</c:v>
                </c:pt>
                <c:pt idx="6">
                  <c:v>Социальное обеспечение</c:v>
                </c:pt>
                <c:pt idx="7">
                  <c:v>Сельское хозяйство</c:v>
                </c:pt>
                <c:pt idx="8">
                  <c:v>ТЭК</c:v>
                </c:pt>
                <c:pt idx="9">
                  <c:v>Транспорт и коммуникации                                                                               </c:v>
                </c:pt>
                <c:pt idx="10">
                  <c:v>Другие</c:v>
                </c:pt>
              </c:strCache>
            </c:strRef>
          </c:cat>
          <c:val>
            <c:numRef>
              <c:f>'График 2.1.5'!$G$5:$G$15</c:f>
              <c:numCache>
                <c:formatCode>0.0</c:formatCode>
                <c:ptCount val="11"/>
                <c:pt idx="0">
                  <c:v>4.5528225684993178</c:v>
                </c:pt>
                <c:pt idx="1">
                  <c:v>3.9360709560903109</c:v>
                </c:pt>
                <c:pt idx="2">
                  <c:v>3.5561910516294306</c:v>
                </c:pt>
                <c:pt idx="3">
                  <c:v>12.268311613911457</c:v>
                </c:pt>
                <c:pt idx="4">
                  <c:v>12.483964226889453</c:v>
                </c:pt>
                <c:pt idx="5">
                  <c:v>18.914028094246593</c:v>
                </c:pt>
                <c:pt idx="6" formatCode="General">
                  <c:v>0.5</c:v>
                </c:pt>
                <c:pt idx="7">
                  <c:v>3.129232582750459</c:v>
                </c:pt>
                <c:pt idx="8">
                  <c:v>4.0347388349045099</c:v>
                </c:pt>
                <c:pt idx="9">
                  <c:v>28.358507500925377</c:v>
                </c:pt>
                <c:pt idx="10" formatCode="General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0C7-4209-A557-076C81148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921968"/>
        <c:axId val="1"/>
      </c:barChart>
      <c:lineChart>
        <c:grouping val="standard"/>
        <c:varyColors val="0"/>
        <c:ser>
          <c:idx val="0"/>
          <c:order val="1"/>
          <c:tx>
            <c:strRef>
              <c:f>'График 2.1.5'!$H$4</c:f>
              <c:strCache>
                <c:ptCount val="1"/>
                <c:pt idx="0">
                  <c:v>% изменение к соответствующему периоду прошлого года (правая ось)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'График 2.1.5'!$F$5:$F$15</c:f>
              <c:strCache>
                <c:ptCount val="11"/>
                <c:pt idx="0">
                  <c:v>Государственные услуги</c:v>
                </c:pt>
                <c:pt idx="1">
                  <c:v>Оборона</c:v>
                </c:pt>
                <c:pt idx="2">
                  <c:v>Общественный порядок  </c:v>
                </c:pt>
                <c:pt idx="3">
                  <c:v>Образование</c:v>
                </c:pt>
                <c:pt idx="4">
                  <c:v>Здравоохранение</c:v>
                </c:pt>
                <c:pt idx="5">
                  <c:v>ЖКХ</c:v>
                </c:pt>
                <c:pt idx="6">
                  <c:v>Социальное обеспечение</c:v>
                </c:pt>
                <c:pt idx="7">
                  <c:v>Сельское хозяйство</c:v>
                </c:pt>
                <c:pt idx="8">
                  <c:v>ТЭК</c:v>
                </c:pt>
                <c:pt idx="9">
                  <c:v>Транспорт и коммуникации                                                                               </c:v>
                </c:pt>
                <c:pt idx="10">
                  <c:v>Другие</c:v>
                </c:pt>
              </c:strCache>
            </c:strRef>
          </c:cat>
          <c:val>
            <c:numRef>
              <c:f>'График 2.1.5'!$H$5:$H$15</c:f>
              <c:numCache>
                <c:formatCode>0.0</c:formatCode>
                <c:ptCount val="11"/>
                <c:pt idx="0">
                  <c:v>69.390665311173763</c:v>
                </c:pt>
                <c:pt idx="1">
                  <c:v>45.716082123837566</c:v>
                </c:pt>
                <c:pt idx="2">
                  <c:v>90.156305580606585</c:v>
                </c:pt>
                <c:pt idx="3">
                  <c:v>75.448118075882491</c:v>
                </c:pt>
                <c:pt idx="4">
                  <c:v>50.442754056353351</c:v>
                </c:pt>
                <c:pt idx="5">
                  <c:v>58.813918633532751</c:v>
                </c:pt>
                <c:pt idx="6" formatCode="General">
                  <c:v>36.5</c:v>
                </c:pt>
                <c:pt idx="7">
                  <c:v>34.10645255737569</c:v>
                </c:pt>
                <c:pt idx="8">
                  <c:v>54.597426162813434</c:v>
                </c:pt>
                <c:pt idx="9">
                  <c:v>86.996684495797666</c:v>
                </c:pt>
                <c:pt idx="10" formatCode="General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C7-4209-A557-076C81148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4921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49219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619924787340059E-2"/>
          <c:y val="0.87795275590551181"/>
          <c:w val="0.97953496075178392"/>
          <c:h val="0.102362204724409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25754060324823E-2"/>
          <c:y val="6.6037735849056603E-2"/>
          <c:w val="0.91879350348027844"/>
          <c:h val="0.64622641509433965"/>
        </c:manualLayout>
      </c:layout>
      <c:lineChart>
        <c:grouping val="standard"/>
        <c:varyColors val="0"/>
        <c:ser>
          <c:idx val="1"/>
          <c:order val="0"/>
          <c:tx>
            <c:strRef>
              <c:f>'График 2.1.6'!$C$4</c:f>
              <c:strCache>
                <c:ptCount val="1"/>
                <c:pt idx="0">
                  <c:v>РЭОК к группе стран СНГ и ДЗ (24 страны)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tar"/>
            <c:size val="2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5"/>
              <c:layout>
                <c:manualLayout>
                  <c:xMode val="edge"/>
                  <c:yMode val="edge"/>
                  <c:x val="0.92575406032482599"/>
                  <c:y val="0.4905660377358490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DE-441E-A50D-1B3E8D3700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2.1.6'!$B$5:$B$10</c:f>
              <c:strCach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9 мес.2007</c:v>
                </c:pt>
              </c:strCache>
            </c:strRef>
          </c:cat>
          <c:val>
            <c:numRef>
              <c:f>'График 2.1.6'!$C$5:$C$10</c:f>
              <c:numCache>
                <c:formatCode>#\ ##0.0</c:formatCode>
                <c:ptCount val="6"/>
                <c:pt idx="0">
                  <c:v>-4.9000000000000004</c:v>
                </c:pt>
                <c:pt idx="1">
                  <c:v>-4.3</c:v>
                </c:pt>
                <c:pt idx="2">
                  <c:v>4.2</c:v>
                </c:pt>
                <c:pt idx="3">
                  <c:v>2.1</c:v>
                </c:pt>
                <c:pt idx="4">
                  <c:v>6.5</c:v>
                </c:pt>
                <c:pt idx="5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E-441E-A50D-1B3E8D370024}"/>
            </c:ext>
          </c:extLst>
        </c:ser>
        <c:ser>
          <c:idx val="0"/>
          <c:order val="1"/>
          <c:tx>
            <c:strRef>
              <c:f>'График 2.1.6'!$D$4</c:f>
              <c:strCache>
                <c:ptCount val="1"/>
                <c:pt idx="0">
                  <c:v>РЭОК к группе стран СНГ (4 страны)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5"/>
              <c:layout>
                <c:manualLayout>
                  <c:xMode val="edge"/>
                  <c:yMode val="edge"/>
                  <c:x val="0.93503480278422269"/>
                  <c:y val="0.603773584905660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DE-441E-A50D-1B3E8D3700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2.1.6'!$B$5:$B$10</c:f>
              <c:strCach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9 мес.2007</c:v>
                </c:pt>
              </c:strCache>
            </c:strRef>
          </c:cat>
          <c:val>
            <c:numRef>
              <c:f>'График 2.1.6'!$D$5:$D$10</c:f>
              <c:numCache>
                <c:formatCode>#\ ##0.0</c:formatCode>
                <c:ptCount val="6"/>
                <c:pt idx="0">
                  <c:v>-5.9</c:v>
                </c:pt>
                <c:pt idx="1">
                  <c:v>-5.6</c:v>
                </c:pt>
                <c:pt idx="2">
                  <c:v>0</c:v>
                </c:pt>
                <c:pt idx="3">
                  <c:v>-3.5</c:v>
                </c:pt>
                <c:pt idx="4">
                  <c:v>1</c:v>
                </c:pt>
                <c:pt idx="5">
                  <c:v>-3.28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DE-441E-A50D-1B3E8D370024}"/>
            </c:ext>
          </c:extLst>
        </c:ser>
        <c:ser>
          <c:idx val="2"/>
          <c:order val="2"/>
          <c:tx>
            <c:strRef>
              <c:f>'График 2.1.6'!$E$4</c:f>
              <c:strCache>
                <c:ptCount val="1"/>
                <c:pt idx="0">
                  <c:v>РЭОК к группе стран ДЗ(20 стран)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5"/>
              <c:layout>
                <c:manualLayout>
                  <c:xMode val="edge"/>
                  <c:yMode val="edge"/>
                  <c:x val="0.91415313225058004"/>
                  <c:y val="0.396226415094339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DE-441E-A50D-1B3E8D3700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2.1.6'!$B$5:$B$10</c:f>
              <c:strCach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9 мес.2007</c:v>
                </c:pt>
              </c:strCache>
            </c:strRef>
          </c:cat>
          <c:val>
            <c:numRef>
              <c:f>'График 2.1.6'!$E$5:$E$10</c:f>
              <c:numCache>
                <c:formatCode>#\ ##0.0</c:formatCode>
                <c:ptCount val="6"/>
                <c:pt idx="0">
                  <c:v>-4.0999999999999996</c:v>
                </c:pt>
                <c:pt idx="1">
                  <c:v>-3.4</c:v>
                </c:pt>
                <c:pt idx="2">
                  <c:v>7.7</c:v>
                </c:pt>
                <c:pt idx="3">
                  <c:v>6.7</c:v>
                </c:pt>
                <c:pt idx="4">
                  <c:v>10.8</c:v>
                </c:pt>
                <c:pt idx="5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DE-441E-A50D-1B3E8D370024}"/>
            </c:ext>
          </c:extLst>
        </c:ser>
        <c:ser>
          <c:idx val="3"/>
          <c:order val="3"/>
          <c:tx>
            <c:strRef>
              <c:f>'График 2.1.6'!$F$4</c:f>
              <c:strCache>
                <c:ptCount val="1"/>
                <c:pt idx="0">
                  <c:v>Условия торговли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5"/>
              <c:layout>
                <c:manualLayout>
                  <c:xMode val="edge"/>
                  <c:yMode val="edge"/>
                  <c:x val="0.84686774941995357"/>
                  <c:y val="0.641509433962264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DE-441E-A50D-1B3E8D3700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2.1.6'!$B$5:$B$10</c:f>
              <c:strCach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9 мес.2007</c:v>
                </c:pt>
              </c:strCache>
            </c:strRef>
          </c:cat>
          <c:val>
            <c:numRef>
              <c:f>'График 2.1.6'!$F$5:$F$10</c:f>
              <c:numCache>
                <c:formatCode>0.0</c:formatCode>
                <c:ptCount val="6"/>
                <c:pt idx="0">
                  <c:v>1.0149478558034608</c:v>
                </c:pt>
                <c:pt idx="1">
                  <c:v>9.0617586990094168</c:v>
                </c:pt>
                <c:pt idx="2">
                  <c:v>16.385507802907529</c:v>
                </c:pt>
                <c:pt idx="3">
                  <c:v>20.866863022375419</c:v>
                </c:pt>
                <c:pt idx="4">
                  <c:v>9.9654602200848377</c:v>
                </c:pt>
                <c:pt idx="5">
                  <c:v>-8.5284756061710052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8DE-441E-A50D-1B3E8D370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312"/>
        <c:axId val="1"/>
      </c:lineChart>
      <c:catAx>
        <c:axId val="475902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9023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921113689095127E-2"/>
          <c:y val="0.74056603773584906"/>
          <c:w val="0.97679814385150809"/>
          <c:h val="0.24528301886792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72691292450795"/>
          <c:y val="0.10471204188481675"/>
          <c:w val="0.49835144115950247"/>
          <c:h val="0.79057591623036649"/>
        </c:manualLayout>
      </c:layout>
      <c:radarChart>
        <c:radarStyle val="marker"/>
        <c:varyColors val="0"/>
        <c:ser>
          <c:idx val="0"/>
          <c:order val="0"/>
          <c:tx>
            <c:strRef>
              <c:f>'График 2.1.7'!$C$4</c:f>
              <c:strCache>
                <c:ptCount val="1"/>
                <c:pt idx="0">
                  <c:v>2005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2.1.7'!$B$5:$B$9</c:f>
              <c:strCache>
                <c:ptCount val="5"/>
                <c:pt idx="0">
                  <c:v>ULC (Страны)</c:v>
                </c:pt>
                <c:pt idx="1">
                  <c:v>ULC (Россия)</c:v>
                </c:pt>
                <c:pt idx="2">
                  <c:v>ULC (Казахстан)</c:v>
                </c:pt>
                <c:pt idx="3">
                  <c:v>ULC (Каз./Страны)</c:v>
                </c:pt>
                <c:pt idx="4">
                  <c:v>ULC (Каз./Рос.)</c:v>
                </c:pt>
              </c:strCache>
            </c:strRef>
          </c:cat>
          <c:val>
            <c:numRef>
              <c:f>'График 2.1.7'!$C$5:$C$9</c:f>
              <c:numCache>
                <c:formatCode>General</c:formatCode>
                <c:ptCount val="5"/>
                <c:pt idx="0">
                  <c:v>15</c:v>
                </c:pt>
                <c:pt idx="1">
                  <c:v>7.9</c:v>
                </c:pt>
                <c:pt idx="2">
                  <c:v>16.399999999999999</c:v>
                </c:pt>
                <c:pt idx="3">
                  <c:v>1.2</c:v>
                </c:pt>
                <c:pt idx="4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3-4B82-9783-C9FA0689C6EA}"/>
            </c:ext>
          </c:extLst>
        </c:ser>
        <c:ser>
          <c:idx val="1"/>
          <c:order val="1"/>
          <c:tx>
            <c:strRef>
              <c:f>'График 2.1.7'!$D$4</c:f>
              <c:strCache>
                <c:ptCount val="1"/>
                <c:pt idx="0">
                  <c:v>2006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2.1.7'!$B$5:$B$9</c:f>
              <c:strCache>
                <c:ptCount val="5"/>
                <c:pt idx="0">
                  <c:v>ULC (Страны)</c:v>
                </c:pt>
                <c:pt idx="1">
                  <c:v>ULC (Россия)</c:v>
                </c:pt>
                <c:pt idx="2">
                  <c:v>ULC (Казахстан)</c:v>
                </c:pt>
                <c:pt idx="3">
                  <c:v>ULC (Каз./Страны)</c:v>
                </c:pt>
                <c:pt idx="4">
                  <c:v>ULC (Каз./Рос.)</c:v>
                </c:pt>
              </c:strCache>
            </c:strRef>
          </c:cat>
          <c:val>
            <c:numRef>
              <c:f>'График 2.1.7'!$D$5:$D$9</c:f>
              <c:numCache>
                <c:formatCode>General</c:formatCode>
                <c:ptCount val="5"/>
                <c:pt idx="0">
                  <c:v>2.2999999999999998</c:v>
                </c:pt>
                <c:pt idx="1">
                  <c:v>6.7</c:v>
                </c:pt>
                <c:pt idx="2">
                  <c:v>21.1</c:v>
                </c:pt>
                <c:pt idx="3">
                  <c:v>18.3</c:v>
                </c:pt>
                <c:pt idx="4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3-4B82-9783-C9FA0689C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898048"/>
        <c:axId val="1"/>
      </c:radarChart>
      <c:catAx>
        <c:axId val="4758980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898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683270431332611"/>
          <c:y val="0.86910994764397909"/>
          <c:w val="0.40594190240144906"/>
          <c:h val="0.115183246073298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070271622367127"/>
          <c:y val="9.5744680851063829E-2"/>
          <c:w val="0.48070340153303703"/>
          <c:h val="0.72872340425531912"/>
        </c:manualLayout>
      </c:layout>
      <c:radarChart>
        <c:radarStyle val="marker"/>
        <c:varyColors val="0"/>
        <c:ser>
          <c:idx val="0"/>
          <c:order val="0"/>
          <c:tx>
            <c:strRef>
              <c:f>'График 2.1.7'!$C$4</c:f>
              <c:strCache>
                <c:ptCount val="1"/>
                <c:pt idx="0">
                  <c:v>2005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2.1.7'!$B$10:$B$14</c:f>
              <c:strCache>
                <c:ptCount val="5"/>
                <c:pt idx="0">
                  <c:v>Prod (Страны)</c:v>
                </c:pt>
                <c:pt idx="1">
                  <c:v>Prod (Россия)</c:v>
                </c:pt>
                <c:pt idx="2">
                  <c:v>Prod (Kазахстан)</c:v>
                </c:pt>
                <c:pt idx="3">
                  <c:v>Prod (Каз./Страны)</c:v>
                </c:pt>
                <c:pt idx="4">
                  <c:v>Prod (Каз./Рос.)</c:v>
                </c:pt>
              </c:strCache>
            </c:strRef>
          </c:cat>
          <c:val>
            <c:numRef>
              <c:f>'График 2.1.7'!$C$10:$C$14</c:f>
              <c:numCache>
                <c:formatCode>General</c:formatCode>
                <c:ptCount val="5"/>
                <c:pt idx="0">
                  <c:v>4.8</c:v>
                </c:pt>
                <c:pt idx="1">
                  <c:v>4.3</c:v>
                </c:pt>
                <c:pt idx="2">
                  <c:v>3.7</c:v>
                </c:pt>
                <c:pt idx="3">
                  <c:v>-1.1000000000000001</c:v>
                </c:pt>
                <c:pt idx="4">
                  <c:v>-4.7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C-4DE1-B54B-D427DB59AA07}"/>
            </c:ext>
          </c:extLst>
        </c:ser>
        <c:ser>
          <c:idx val="1"/>
          <c:order val="1"/>
          <c:tx>
            <c:strRef>
              <c:f>'График 2.1.7'!$D$4</c:f>
              <c:strCache>
                <c:ptCount val="1"/>
                <c:pt idx="0">
                  <c:v>2006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2.1.7'!$B$10:$B$14</c:f>
              <c:strCache>
                <c:ptCount val="5"/>
                <c:pt idx="0">
                  <c:v>Prod (Страны)</c:v>
                </c:pt>
                <c:pt idx="1">
                  <c:v>Prod (Россия)</c:v>
                </c:pt>
                <c:pt idx="2">
                  <c:v>Prod (Kазахстан)</c:v>
                </c:pt>
                <c:pt idx="3">
                  <c:v>Prod (Каз./Страны)</c:v>
                </c:pt>
                <c:pt idx="4">
                  <c:v>Prod (Каз./Рос.)</c:v>
                </c:pt>
              </c:strCache>
            </c:strRef>
          </c:cat>
          <c:val>
            <c:numRef>
              <c:f>'График 2.1.7'!$D$10:$D$14</c:f>
              <c:numCache>
                <c:formatCode>General</c:formatCode>
                <c:ptCount val="5"/>
                <c:pt idx="0">
                  <c:v>4.2</c:v>
                </c:pt>
                <c:pt idx="1">
                  <c:v>3.3</c:v>
                </c:pt>
                <c:pt idx="2">
                  <c:v>4.9000000000000004</c:v>
                </c:pt>
                <c:pt idx="3">
                  <c:v>0.7</c:v>
                </c:pt>
                <c:pt idx="4">
                  <c:v>-2.4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C-4DE1-B54B-D427DB59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906904"/>
        <c:axId val="1"/>
      </c:radarChart>
      <c:catAx>
        <c:axId val="4759069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906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9473785203485481"/>
          <c:y val="0.85106382978723405"/>
          <c:w val="0.43158042619389458"/>
          <c:h val="0.117021276595744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45623342175067"/>
          <c:y val="5.204460966542751E-2"/>
          <c:w val="0.7931034482758621"/>
          <c:h val="0.44237918215613381"/>
        </c:manualLayout>
      </c:layout>
      <c:scatterChart>
        <c:scatterStyle val="lineMarker"/>
        <c:varyColors val="0"/>
        <c:ser>
          <c:idx val="0"/>
          <c:order val="0"/>
          <c:tx>
            <c:strRef>
              <c:f>'График 2.1.8'!$B$5</c:f>
              <c:strCache>
                <c:ptCount val="1"/>
                <c:pt idx="0">
                  <c:v>Саудовская Аравия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'График 2.1.8'!$C$5</c:f>
              <c:numCache>
                <c:formatCode>0.00</c:formatCode>
                <c:ptCount val="1"/>
                <c:pt idx="0">
                  <c:v>39.32222244637407</c:v>
                </c:pt>
              </c:numCache>
            </c:numRef>
          </c:xVal>
          <c:yVal>
            <c:numRef>
              <c:f>'График 2.1.8'!$D$5</c:f>
              <c:numCache>
                <c:formatCode>0.00</c:formatCode>
                <c:ptCount val="1"/>
                <c:pt idx="0">
                  <c:v>9.2767900048053917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09-4933-A690-D2E4F9FF1BE5}"/>
            </c:ext>
          </c:extLst>
        </c:ser>
        <c:ser>
          <c:idx val="1"/>
          <c:order val="1"/>
          <c:tx>
            <c:strRef>
              <c:f>'График 2.1.8'!$B$6</c:f>
              <c:strCache>
                <c:ptCount val="1"/>
                <c:pt idx="0">
                  <c:v>Индонезия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'График 2.1.8'!$C$6</c:f>
              <c:numCache>
                <c:formatCode>0.00</c:formatCode>
                <c:ptCount val="1"/>
                <c:pt idx="0">
                  <c:v>25.835111012274908</c:v>
                </c:pt>
              </c:numCache>
            </c:numRef>
          </c:xVal>
          <c:yVal>
            <c:numRef>
              <c:f>'График 2.1.8'!$D$6</c:f>
              <c:numCache>
                <c:formatCode>0.00</c:formatCode>
                <c:ptCount val="1"/>
                <c:pt idx="0">
                  <c:v>23.269603605019796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09-4933-A690-D2E4F9FF1BE5}"/>
            </c:ext>
          </c:extLst>
        </c:ser>
        <c:ser>
          <c:idx val="2"/>
          <c:order val="2"/>
          <c:tx>
            <c:strRef>
              <c:f>'График 2.1.8'!$B$7</c:f>
              <c:strCache>
                <c:ptCount val="1"/>
                <c:pt idx="0">
                  <c:v>Кувейт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'График 2.1.8'!$C$7</c:f>
              <c:numCache>
                <c:formatCode>0.00</c:formatCode>
                <c:ptCount val="1"/>
                <c:pt idx="0">
                  <c:v>53.726334623226393</c:v>
                </c:pt>
              </c:numCache>
            </c:numRef>
          </c:xVal>
          <c:yVal>
            <c:numRef>
              <c:f>'График 2.1.8'!$D$7</c:f>
              <c:numCache>
                <c:formatCode>0.00</c:formatCode>
                <c:ptCount val="1"/>
                <c:pt idx="0">
                  <c:v>27.510677694111834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909-4933-A690-D2E4F9FF1BE5}"/>
            </c:ext>
          </c:extLst>
        </c:ser>
        <c:ser>
          <c:idx val="3"/>
          <c:order val="3"/>
          <c:tx>
            <c:strRef>
              <c:f>'График 2.1.8'!$B$8</c:f>
              <c:strCache>
                <c:ptCount val="1"/>
                <c:pt idx="0">
                  <c:v>Арабские Эмираты</c:v>
                </c:pt>
              </c:strCache>
            </c:strRef>
          </c:tx>
          <c:spPr>
            <a:ln w="19050">
              <a:noFill/>
            </a:ln>
          </c:spPr>
          <c:marker>
            <c:symbol val="x"/>
            <c:size val="2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'График 2.1.8'!$C$8</c:f>
              <c:numCache>
                <c:formatCode>0.00</c:formatCode>
                <c:ptCount val="1"/>
                <c:pt idx="0">
                  <c:v>67.771464909100629</c:v>
                </c:pt>
              </c:numCache>
            </c:numRef>
          </c:xVal>
          <c:yVal>
            <c:numRef>
              <c:f>'График 2.1.8'!$D$8</c:f>
              <c:numCache>
                <c:formatCode>0.00</c:formatCode>
                <c:ptCount val="1"/>
                <c:pt idx="0">
                  <c:v>32.907326422210957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909-4933-A690-D2E4F9FF1BE5}"/>
            </c:ext>
          </c:extLst>
        </c:ser>
        <c:ser>
          <c:idx val="4"/>
          <c:order val="4"/>
          <c:tx>
            <c:strRef>
              <c:f>'График 2.1.8'!$B$9</c:f>
              <c:strCache>
                <c:ptCount val="1"/>
                <c:pt idx="0">
                  <c:v>Чехия</c:v>
                </c:pt>
              </c:strCache>
            </c:strRef>
          </c:tx>
          <c:spPr>
            <a:ln w="19050">
              <a:noFill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'График 2.1.8'!$C$9</c:f>
              <c:numCache>
                <c:formatCode>0.00</c:formatCode>
                <c:ptCount val="1"/>
                <c:pt idx="0">
                  <c:v>41.234994217581814</c:v>
                </c:pt>
              </c:numCache>
            </c:numRef>
          </c:xVal>
          <c:yVal>
            <c:numRef>
              <c:f>'График 2.1.8'!$D$9</c:f>
              <c:numCache>
                <c:formatCode>0.00</c:formatCode>
                <c:ptCount val="1"/>
                <c:pt idx="0">
                  <c:v>41.119348904621205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909-4933-A690-D2E4F9FF1BE5}"/>
            </c:ext>
          </c:extLst>
        </c:ser>
        <c:ser>
          <c:idx val="5"/>
          <c:order val="5"/>
          <c:tx>
            <c:strRef>
              <c:f>'График 2.1.8'!$B$10</c:f>
              <c:strCache>
                <c:ptCount val="1"/>
                <c:pt idx="0">
                  <c:v>Латвия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'График 2.1.8'!$C$10</c:f>
              <c:numCache>
                <c:formatCode>0.00</c:formatCode>
                <c:ptCount val="1"/>
                <c:pt idx="0">
                  <c:v>78.901038246685886</c:v>
                </c:pt>
              </c:numCache>
            </c:numRef>
          </c:xVal>
          <c:yVal>
            <c:numRef>
              <c:f>'График 2.1.8'!$D$10</c:f>
              <c:numCache>
                <c:formatCode>0.00</c:formatCode>
                <c:ptCount val="1"/>
                <c:pt idx="0">
                  <c:v>80.197606638470234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909-4933-A690-D2E4F9FF1BE5}"/>
            </c:ext>
          </c:extLst>
        </c:ser>
        <c:ser>
          <c:idx val="6"/>
          <c:order val="6"/>
          <c:tx>
            <c:strRef>
              <c:f>'График 2.1.8'!$B$13</c:f>
              <c:strCache>
                <c:ptCount val="1"/>
                <c:pt idx="0">
                  <c:v>Корея</c:v>
                </c:pt>
              </c:strCache>
            </c:strRef>
          </c:tx>
          <c:spPr>
            <a:ln w="19050">
              <a:noFill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'График 2.1.8'!$C$13</c:f>
              <c:numCache>
                <c:formatCode>0.00</c:formatCode>
                <c:ptCount val="1"/>
                <c:pt idx="0">
                  <c:v>101.98472251115183</c:v>
                </c:pt>
              </c:numCache>
            </c:numRef>
          </c:xVal>
          <c:yVal>
            <c:numRef>
              <c:f>'График 2.1.8'!$D$13</c:f>
              <c:numCache>
                <c:formatCode>0.00</c:formatCode>
                <c:ptCount val="1"/>
                <c:pt idx="0">
                  <c:v>24.743863000138163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909-4933-A690-D2E4F9FF1BE5}"/>
            </c:ext>
          </c:extLst>
        </c:ser>
        <c:ser>
          <c:idx val="7"/>
          <c:order val="7"/>
          <c:tx>
            <c:strRef>
              <c:f>'График 2.1.8'!$B$20</c:f>
              <c:strCache>
                <c:ptCount val="1"/>
                <c:pt idx="0">
                  <c:v>Россия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'График 2.1.8'!$C$20</c:f>
              <c:numCache>
                <c:formatCode>0.00</c:formatCode>
                <c:ptCount val="1"/>
                <c:pt idx="0">
                  <c:v>31.623917422141801</c:v>
                </c:pt>
              </c:numCache>
            </c:numRef>
          </c:xVal>
          <c:yVal>
            <c:numRef>
              <c:f>'График 2.1.8'!$D$20</c:f>
              <c:numCache>
                <c:formatCode>0.00</c:formatCode>
                <c:ptCount val="1"/>
                <c:pt idx="0">
                  <c:v>60.896710557251339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909-4933-A690-D2E4F9FF1BE5}"/>
            </c:ext>
          </c:extLst>
        </c:ser>
        <c:ser>
          <c:idx val="8"/>
          <c:order val="8"/>
          <c:tx>
            <c:strRef>
              <c:f>'График 2.1.8'!$B$21</c:f>
              <c:strCache>
                <c:ptCount val="1"/>
                <c:pt idx="0">
                  <c:v>Украина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xVal>
            <c:numRef>
              <c:f>'График 2.1.8'!$C$21</c:f>
              <c:numCache>
                <c:formatCode>0.00</c:formatCode>
                <c:ptCount val="1"/>
                <c:pt idx="0">
                  <c:v>46.611417494402453</c:v>
                </c:pt>
              </c:numCache>
            </c:numRef>
          </c:xVal>
          <c:yVal>
            <c:numRef>
              <c:f>'График 2.1.8'!$D$21</c:f>
              <c:numCache>
                <c:formatCode>0.00</c:formatCode>
                <c:ptCount val="1"/>
                <c:pt idx="0">
                  <c:v>67.795681838160192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909-4933-A690-D2E4F9FF1BE5}"/>
            </c:ext>
          </c:extLst>
        </c:ser>
        <c:ser>
          <c:idx val="9"/>
          <c:order val="9"/>
          <c:tx>
            <c:strRef>
              <c:f>'График 2.1.8'!$B$22</c:f>
              <c:strCache>
                <c:ptCount val="1"/>
                <c:pt idx="0">
                  <c:v>Казахстан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9442970822281167"/>
                  <c:y val="3.7174721189591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09-4933-A690-D2E4F9FF1B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'График 2.1.8'!$C$22</c:f>
              <c:numCache>
                <c:formatCode>0.00</c:formatCode>
                <c:ptCount val="1"/>
                <c:pt idx="0">
                  <c:v>55.8</c:v>
                </c:pt>
              </c:numCache>
            </c:numRef>
          </c:xVal>
          <c:yVal>
            <c:numRef>
              <c:f>'График 2.1.8'!$D$22</c:f>
              <c:numCache>
                <c:formatCode>0.00</c:formatCode>
                <c:ptCount val="1"/>
                <c:pt idx="0">
                  <c:v>86.1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909-4933-A690-D2E4F9FF1BE5}"/>
            </c:ext>
          </c:extLst>
        </c:ser>
        <c:ser>
          <c:idx val="10"/>
          <c:order val="10"/>
          <c:tx>
            <c:strRef>
              <c:f>'График 2.1.8'!$B$11</c:f>
              <c:strCache>
                <c:ptCount val="1"/>
                <c:pt idx="0">
                  <c:v>Литва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xVal>
            <c:numRef>
              <c:f>'График 2.1.8'!$C$11</c:f>
              <c:numCache>
                <c:formatCode>0.00</c:formatCode>
                <c:ptCount val="1"/>
                <c:pt idx="0">
                  <c:v>50.539693380980843</c:v>
                </c:pt>
              </c:numCache>
            </c:numRef>
          </c:xVal>
          <c:yVal>
            <c:numRef>
              <c:f>'График 2.1.8'!$D$11</c:f>
              <c:numCache>
                <c:formatCode>0.00</c:formatCode>
                <c:ptCount val="1"/>
                <c:pt idx="0">
                  <c:v>40.529724963543259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909-4933-A690-D2E4F9FF1BE5}"/>
            </c:ext>
          </c:extLst>
        </c:ser>
        <c:ser>
          <c:idx val="11"/>
          <c:order val="11"/>
          <c:tx>
            <c:strRef>
              <c:f>'График 2.1.8'!$B$12</c:f>
              <c:strCache>
                <c:ptCount val="1"/>
                <c:pt idx="0">
                  <c:v>Эстония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'График 2.1.8'!$C$12</c:f>
              <c:numCache>
                <c:formatCode>0.00</c:formatCode>
                <c:ptCount val="1"/>
                <c:pt idx="0">
                  <c:v>78.696053892332657</c:v>
                </c:pt>
              </c:numCache>
            </c:numRef>
          </c:xVal>
          <c:yVal>
            <c:numRef>
              <c:f>'График 2.1.8'!$D$12</c:f>
              <c:numCache>
                <c:formatCode>0.00</c:formatCode>
                <c:ptCount val="1"/>
                <c:pt idx="0">
                  <c:v>61.509674377072429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909-4933-A690-D2E4F9FF1BE5}"/>
            </c:ext>
          </c:extLst>
        </c:ser>
        <c:ser>
          <c:idx val="12"/>
          <c:order val="12"/>
          <c:tx>
            <c:strRef>
              <c:f>'График 2.1.8'!$B$14</c:f>
              <c:strCache>
                <c:ptCount val="1"/>
                <c:pt idx="0">
                  <c:v>Сингапур</c:v>
                </c:pt>
              </c:strCache>
            </c:strRef>
          </c:tx>
          <c:spPr>
            <a:ln w="19050">
              <a:noFill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xVal>
            <c:numRef>
              <c:f>'График 2.1.8'!$C$14</c:f>
              <c:numCache>
                <c:formatCode>0.00</c:formatCode>
                <c:ptCount val="1"/>
                <c:pt idx="0">
                  <c:v>94.796443657109123</c:v>
                </c:pt>
              </c:numCache>
            </c:numRef>
          </c:xVal>
          <c:yVal>
            <c:numRef>
              <c:f>'График 2.1.8'!$D$14</c:f>
              <c:numCache>
                <c:formatCode>0.00</c:formatCode>
                <c:ptCount val="1"/>
                <c:pt idx="0">
                  <c:v>4.8814798813481701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909-4933-A690-D2E4F9FF1BE5}"/>
            </c:ext>
          </c:extLst>
        </c:ser>
        <c:ser>
          <c:idx val="13"/>
          <c:order val="13"/>
          <c:tx>
            <c:strRef>
              <c:f>'График 2.1.8'!$B$15</c:f>
              <c:strCache>
                <c:ptCount val="1"/>
                <c:pt idx="0">
                  <c:v>Тайланд</c:v>
                </c:pt>
              </c:strCache>
            </c:strRef>
          </c:tx>
          <c:spPr>
            <a:ln w="19050">
              <a:noFill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xVal>
            <c:numRef>
              <c:f>'График 2.1.8'!$C$15</c:f>
              <c:numCache>
                <c:formatCode>0.00</c:formatCode>
                <c:ptCount val="1"/>
                <c:pt idx="0">
                  <c:v>91.943018776157999</c:v>
                </c:pt>
              </c:numCache>
            </c:numRef>
          </c:xVal>
          <c:yVal>
            <c:numRef>
              <c:f>'График 2.1.8'!$D$15</c:f>
              <c:numCache>
                <c:formatCode>0.00</c:formatCode>
                <c:ptCount val="1"/>
                <c:pt idx="0">
                  <c:v>3.5981598188661792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909-4933-A690-D2E4F9FF1BE5}"/>
            </c:ext>
          </c:extLst>
        </c:ser>
        <c:ser>
          <c:idx val="14"/>
          <c:order val="14"/>
          <c:tx>
            <c:strRef>
              <c:f>'График 2.1.8'!$B$16</c:f>
              <c:strCache>
                <c:ptCount val="1"/>
                <c:pt idx="0">
                  <c:v>Китай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3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xVal>
            <c:numRef>
              <c:f>'График 2.1.8'!$C$16</c:f>
              <c:numCache>
                <c:formatCode>0.00</c:formatCode>
                <c:ptCount val="1"/>
                <c:pt idx="0">
                  <c:v>114.38753241295659</c:v>
                </c:pt>
              </c:numCache>
            </c:numRef>
          </c:xVal>
          <c:yVal>
            <c:numRef>
              <c:f>'График 2.1.8'!$D$16</c:f>
              <c:numCache>
                <c:formatCode>0.00</c:formatCode>
                <c:ptCount val="1"/>
                <c:pt idx="0">
                  <c:v>14.335171494046122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909-4933-A690-D2E4F9FF1BE5}"/>
            </c:ext>
          </c:extLst>
        </c:ser>
        <c:ser>
          <c:idx val="15"/>
          <c:order val="15"/>
          <c:tx>
            <c:strRef>
              <c:f>'График 2.1.8'!$B$17</c:f>
              <c:strCache>
                <c:ptCount val="1"/>
                <c:pt idx="0">
                  <c:v>США</c:v>
                </c:pt>
              </c:strCache>
            </c:strRef>
          </c:tx>
          <c:spPr>
            <a:ln w="19050">
              <a:noFill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'График 2.1.8'!$C$17</c:f>
              <c:numCache>
                <c:formatCode>0.00</c:formatCode>
                <c:ptCount val="1"/>
                <c:pt idx="0">
                  <c:v>59.808104769339195</c:v>
                </c:pt>
              </c:numCache>
            </c:numRef>
          </c:xVal>
          <c:yVal>
            <c:numRef>
              <c:f>'График 2.1.8'!$D$17</c:f>
              <c:numCache>
                <c:formatCode>0.00</c:formatCode>
                <c:ptCount val="1"/>
                <c:pt idx="0">
                  <c:v>9.6148236634117126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909-4933-A690-D2E4F9FF1BE5}"/>
            </c:ext>
          </c:extLst>
        </c:ser>
        <c:ser>
          <c:idx val="16"/>
          <c:order val="16"/>
          <c:tx>
            <c:strRef>
              <c:f>'График 2.1.8'!$B$18</c:f>
              <c:strCache>
                <c:ptCount val="1"/>
                <c:pt idx="0">
                  <c:v>Япония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'График 2.1.8'!$C$18</c:f>
              <c:numCache>
                <c:formatCode>0.00</c:formatCode>
                <c:ptCount val="1"/>
                <c:pt idx="0">
                  <c:v>99.897599495874445</c:v>
                </c:pt>
              </c:numCache>
            </c:numRef>
          </c:xVal>
          <c:yVal>
            <c:numRef>
              <c:f>'График 2.1.8'!$D$18</c:f>
              <c:numCache>
                <c:formatCode>0.00</c:formatCode>
                <c:ptCount val="1"/>
                <c:pt idx="0">
                  <c:v>-0.41812257076675508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909-4933-A690-D2E4F9FF1BE5}"/>
            </c:ext>
          </c:extLst>
        </c:ser>
        <c:ser>
          <c:idx val="17"/>
          <c:order val="17"/>
          <c:tx>
            <c:strRef>
              <c:f>'График 2.1.8'!$B$19</c:f>
              <c:strCache>
                <c:ptCount val="1"/>
                <c:pt idx="0">
                  <c:v>Великобритания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'График 2.1.8'!$C$19</c:f>
              <c:numCache>
                <c:formatCode>0.00</c:formatCode>
                <c:ptCount val="1"/>
                <c:pt idx="0">
                  <c:v>174.25093488865977</c:v>
                </c:pt>
              </c:numCache>
            </c:numRef>
          </c:xVal>
          <c:yVal>
            <c:numRef>
              <c:f>'График 2.1.8'!$D$19</c:f>
              <c:numCache>
                <c:formatCode>0.00</c:formatCode>
                <c:ptCount val="1"/>
                <c:pt idx="0">
                  <c:v>13.114058090457263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0909-4933-A690-D2E4F9FF1BE5}"/>
            </c:ext>
          </c:extLst>
        </c:ser>
        <c:ser>
          <c:idx val="18"/>
          <c:order val="18"/>
          <c:tx>
            <c:strRef>
              <c:f>'График 2.1.8'!$B$23</c:f>
              <c:strCache>
                <c:ptCount val="1"/>
                <c:pt idx="0">
                  <c:v>Венгрия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'График 2.1.8'!$C$23</c:f>
              <c:numCache>
                <c:formatCode>0.00</c:formatCode>
                <c:ptCount val="1"/>
                <c:pt idx="0">
                  <c:v>55.423172944549457</c:v>
                </c:pt>
              </c:numCache>
            </c:numRef>
          </c:xVal>
          <c:yVal>
            <c:numRef>
              <c:f>'График 2.1.8'!$D$23</c:f>
              <c:numCache>
                <c:formatCode>0.00</c:formatCode>
                <c:ptCount val="1"/>
                <c:pt idx="0">
                  <c:v>16.66312188724055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909-4933-A690-D2E4F9FF1BE5}"/>
            </c:ext>
          </c:extLst>
        </c:ser>
        <c:ser>
          <c:idx val="19"/>
          <c:order val="19"/>
          <c:tx>
            <c:strRef>
              <c:f>'График 2.1.8'!$B$24</c:f>
              <c:strCache>
                <c:ptCount val="1"/>
                <c:pt idx="0">
                  <c:v>Румыния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'График 2.1.8'!$C$24</c:f>
              <c:numCache>
                <c:formatCode>0.00</c:formatCode>
                <c:ptCount val="1"/>
                <c:pt idx="0">
                  <c:v>27.232797341261268</c:v>
                </c:pt>
              </c:numCache>
            </c:numRef>
          </c:xVal>
          <c:yVal>
            <c:numRef>
              <c:f>'График 2.1.8'!$D$24</c:f>
              <c:numCache>
                <c:formatCode>0.00</c:formatCode>
                <c:ptCount val="1"/>
                <c:pt idx="0">
                  <c:v>53.852499587526808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0909-4933-A690-D2E4F9FF1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899688"/>
        <c:axId val="1"/>
      </c:scatterChart>
      <c:valAx>
        <c:axId val="475899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Кредиты/ВВП, %</a:t>
                </a:r>
              </a:p>
            </c:rich>
          </c:tx>
          <c:layout>
            <c:manualLayout>
              <c:xMode val="edge"/>
              <c:yMode val="edge"/>
              <c:x val="0.74535809018567645"/>
              <c:y val="0.505576208178438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Темп роста кредитов, %</a:t>
                </a:r>
              </a:p>
            </c:rich>
          </c:tx>
          <c:layout>
            <c:manualLayout>
              <c:xMode val="edge"/>
              <c:yMode val="edge"/>
              <c:x val="8.1168831168831161E-3"/>
              <c:y val="0.130584553219507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899688"/>
        <c:crosses val="autoZero"/>
        <c:crossBetween val="midCat"/>
      </c:valAx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405835543766578"/>
          <c:y val="0.57249070631970256"/>
          <c:w val="0.77718832891246681"/>
          <c:h val="0.401486988847583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00014395100598"/>
          <c:y val="6.3063340474294738E-2"/>
          <c:w val="0.86556703452866413"/>
          <c:h val="0.594597210186207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'График 2.1.9'!$B$5</c:f>
              <c:strCache>
                <c:ptCount val="1"/>
                <c:pt idx="0">
                  <c:v>Чистые внешние обязательства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2.1.9'!$C$4:$F$4</c:f>
              <c:strCache>
                <c:ptCount val="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9 мес 2007</c:v>
                </c:pt>
              </c:strCache>
            </c:strRef>
          </c:cat>
          <c:val>
            <c:numRef>
              <c:f>'График 2.1.9'!$C$5:$F$5</c:f>
              <c:numCache>
                <c:formatCode>0.0</c:formatCode>
                <c:ptCount val="4"/>
                <c:pt idx="0">
                  <c:v>-399.60463984230319</c:v>
                </c:pt>
                <c:pt idx="1">
                  <c:v>489.41079313380953</c:v>
                </c:pt>
                <c:pt idx="2">
                  <c:v>-64.898670242417367</c:v>
                </c:pt>
                <c:pt idx="3">
                  <c:v>69.407710186743614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9-40D1-B649-85C826B26822}"/>
            </c:ext>
          </c:extLst>
        </c:ser>
        <c:ser>
          <c:idx val="1"/>
          <c:order val="1"/>
          <c:tx>
            <c:strRef>
              <c:f>'График 2.1.9'!$B$6</c:f>
              <c:strCache>
                <c:ptCount val="1"/>
                <c:pt idx="0">
                  <c:v>Национальный фонд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2.1.9'!$C$4:$F$4</c:f>
              <c:strCache>
                <c:ptCount val="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9 мес 2007</c:v>
                </c:pt>
              </c:strCache>
            </c:strRef>
          </c:cat>
          <c:val>
            <c:numRef>
              <c:f>'График 2.1.9'!$C$6:$F$6</c:f>
              <c:numCache>
                <c:formatCode>0.0</c:formatCode>
                <c:ptCount val="4"/>
                <c:pt idx="0">
                  <c:v>-226.42312613935474</c:v>
                </c:pt>
                <c:pt idx="1">
                  <c:v>-326.15063440588983</c:v>
                </c:pt>
                <c:pt idx="2">
                  <c:v>-114.68488944611252</c:v>
                </c:pt>
                <c:pt idx="3">
                  <c:v>-64.142021319227396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9-40D1-B649-85C826B26822}"/>
            </c:ext>
          </c:extLst>
        </c:ser>
        <c:ser>
          <c:idx val="2"/>
          <c:order val="2"/>
          <c:tx>
            <c:strRef>
              <c:f>'График 2.1.9'!$B$7</c:f>
              <c:strCache>
                <c:ptCount val="1"/>
                <c:pt idx="0">
                  <c:v>Чистые требования к Центральному Правительству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2.1.9'!$C$4:$F$4</c:f>
              <c:strCache>
                <c:ptCount val="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9 мес 2007</c:v>
                </c:pt>
              </c:strCache>
            </c:strRef>
          </c:cat>
          <c:val>
            <c:numRef>
              <c:f>'График 2.1.9'!$C$7:$F$7</c:f>
              <c:numCache>
                <c:formatCode>0.0</c:formatCode>
                <c:ptCount val="4"/>
                <c:pt idx="0">
                  <c:v>-65.258643344202255</c:v>
                </c:pt>
                <c:pt idx="1">
                  <c:v>-31.158991629530213</c:v>
                </c:pt>
                <c:pt idx="2">
                  <c:v>26.005747981713284</c:v>
                </c:pt>
                <c:pt idx="3">
                  <c:v>3.4062675322593572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F9-40D1-B649-85C826B26822}"/>
            </c:ext>
          </c:extLst>
        </c:ser>
        <c:ser>
          <c:idx val="3"/>
          <c:order val="3"/>
          <c:tx>
            <c:strRef>
              <c:f>'График 2.1.9'!$B$8</c:f>
              <c:strCache>
                <c:ptCount val="1"/>
                <c:pt idx="0">
                  <c:v>Обязательства, включенные в денежную массу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2.1.9'!$C$4:$F$4</c:f>
              <c:strCache>
                <c:ptCount val="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9 мес 2007</c:v>
                </c:pt>
              </c:strCache>
            </c:strRef>
          </c:cat>
          <c:val>
            <c:numRef>
              <c:f>'График 2.1.9'!$C$8:$F$8</c:f>
              <c:numCache>
                <c:formatCode>0.0</c:formatCode>
                <c:ptCount val="4"/>
                <c:pt idx="0">
                  <c:v>736.90310985277313</c:v>
                </c:pt>
                <c:pt idx="1">
                  <c:v>237.36204367456543</c:v>
                </c:pt>
                <c:pt idx="2">
                  <c:v>246.96073967649289</c:v>
                </c:pt>
                <c:pt idx="3">
                  <c:v>110.47527450508936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F9-40D1-B649-85C826B26822}"/>
            </c:ext>
          </c:extLst>
        </c:ser>
        <c:ser>
          <c:idx val="4"/>
          <c:order val="4"/>
          <c:tx>
            <c:strRef>
              <c:f>'График 2.1.9'!$B$9</c:f>
              <c:strCache>
                <c:ptCount val="1"/>
                <c:pt idx="0">
                  <c:v>Обязательства, не включенные в денежную массу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2.1.9'!$C$4:$F$4</c:f>
              <c:strCache>
                <c:ptCount val="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9 мес 2007</c:v>
                </c:pt>
              </c:strCache>
            </c:strRef>
          </c:cat>
          <c:val>
            <c:numRef>
              <c:f>'График 2.1.9'!$C$9:$F$9</c:f>
              <c:numCache>
                <c:formatCode>0.0</c:formatCode>
                <c:ptCount val="4"/>
                <c:pt idx="0">
                  <c:v>2.1862150490203471</c:v>
                </c:pt>
                <c:pt idx="1">
                  <c:v>11.458984900978777</c:v>
                </c:pt>
                <c:pt idx="2">
                  <c:v>14.765633342848453</c:v>
                </c:pt>
                <c:pt idx="3">
                  <c:v>-1.0018433918409875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F9-40D1-B649-85C826B26822}"/>
            </c:ext>
          </c:extLst>
        </c:ser>
        <c:ser>
          <c:idx val="5"/>
          <c:order val="5"/>
          <c:tx>
            <c:strRef>
              <c:f>'График 2.1.9'!$B$10</c:f>
              <c:strCache>
                <c:ptCount val="1"/>
                <c:pt idx="0">
                  <c:v>Другие счета к оплате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2.1.9'!$C$4:$F$4</c:f>
              <c:strCache>
                <c:ptCount val="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9 мес 2007</c:v>
                </c:pt>
              </c:strCache>
            </c:strRef>
          </c:cat>
          <c:val>
            <c:numRef>
              <c:f>'График 2.1.9'!$C$10:$F$10</c:f>
              <c:numCache>
                <c:formatCode>0.0</c:formatCode>
                <c:ptCount val="4"/>
                <c:pt idx="0">
                  <c:v>-1.054333837705252</c:v>
                </c:pt>
                <c:pt idx="1">
                  <c:v>4.5446993647809588</c:v>
                </c:pt>
                <c:pt idx="2">
                  <c:v>1.2432166173157222</c:v>
                </c:pt>
                <c:pt idx="3">
                  <c:v>0.3286046325238437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F9-40D1-B649-85C826B26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5915104"/>
        <c:axId val="1"/>
      </c:barChart>
      <c:catAx>
        <c:axId val="4759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915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1792466410472264E-2"/>
          <c:y val="0.6621650749800948"/>
          <c:w val="0.97877471206919786"/>
          <c:h val="0.32432575101065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932773109243698E-2"/>
          <c:y val="2.371546078978197E-2"/>
          <c:w val="0.91176470588235292"/>
          <c:h val="0.644270018122410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'График 2.1.10'!$C$4</c:f>
              <c:strCache>
                <c:ptCount val="1"/>
                <c:pt idx="0">
                  <c:v>Доля кредитов отрасли (в % к общим)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3865546218487396"/>
                  <c:y val="0.4940720997871244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92-4041-9830-BF4A12C1095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7100840336134452"/>
                  <c:y val="0.415020563821184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92-4041-9830-BF4A12C1095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1386554621848737"/>
                  <c:y val="4.34783447812669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92-4041-9830-BF4A12C1095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5252100840336138"/>
                  <c:y val="0.1581030719318798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2-4041-9830-BF4A12C1095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785714285714286"/>
                  <c:y val="0.4782617925939364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92-4041-9830-BF4A12C1095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1512605042016806"/>
                  <c:y val="0.517787560576906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92-4041-9830-BF4A12C1095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2.1.10'!$B$5:$B$10</c:f>
              <c:strCache>
                <c:ptCount val="6"/>
                <c:pt idx="0">
                  <c:v>Горнодоб-щая пром-ть</c:v>
                </c:pt>
                <c:pt idx="1">
                  <c:v>Обраб-щая пром-ть</c:v>
                </c:pt>
                <c:pt idx="2">
                  <c:v>Торговля</c:v>
                </c:pt>
                <c:pt idx="3">
                  <c:v>Строительство</c:v>
                </c:pt>
                <c:pt idx="4">
                  <c:v>С/х</c:v>
                </c:pt>
                <c:pt idx="5">
                  <c:v>Транспорт и связь</c:v>
                </c:pt>
              </c:strCache>
            </c:strRef>
          </c:cat>
          <c:val>
            <c:numRef>
              <c:f>'График 2.1.10'!$C$5:$C$10</c:f>
              <c:numCache>
                <c:formatCode>0.00</c:formatCode>
                <c:ptCount val="6"/>
                <c:pt idx="0">
                  <c:v>2.8</c:v>
                </c:pt>
                <c:pt idx="1">
                  <c:v>6.1</c:v>
                </c:pt>
                <c:pt idx="2">
                  <c:v>21.5</c:v>
                </c:pt>
                <c:pt idx="3">
                  <c:v>16.7</c:v>
                </c:pt>
                <c:pt idx="4">
                  <c:v>3.4</c:v>
                </c:pt>
                <c:pt idx="5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92-4041-9830-BF4A12C1095E}"/>
            </c:ext>
          </c:extLst>
        </c:ser>
        <c:ser>
          <c:idx val="1"/>
          <c:order val="1"/>
          <c:tx>
            <c:strRef>
              <c:f>'График 2.1.10'!$D$4</c:f>
              <c:strCache>
                <c:ptCount val="1"/>
                <c:pt idx="0">
                  <c:v>Доля инвестиций в основной капитал отрасли (в % к общим)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7857142857142858"/>
                  <c:y val="2.76680375880789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92-4041-9830-BF4A12C1095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9621848739495799"/>
                  <c:y val="0.3003958366705716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692-4041-9830-BF4A12C1095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5588235294117646"/>
                  <c:y val="0.501977253383718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92-4041-9830-BF4A12C1095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0924369747899154"/>
                  <c:y val="0.245059761494413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92-4041-9830-BF4A12C1095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2689075630252098"/>
                  <c:y val="0.517787560576906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92-4041-9830-BF4A12C1095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3823529411764708"/>
                  <c:y val="0.4189731406194814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692-4041-9830-BF4A12C1095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2.1.10'!$B$5:$B$10</c:f>
              <c:strCache>
                <c:ptCount val="6"/>
                <c:pt idx="0">
                  <c:v>Горнодоб-щая пром-ть</c:v>
                </c:pt>
                <c:pt idx="1">
                  <c:v>Обраб-щая пром-ть</c:v>
                </c:pt>
                <c:pt idx="2">
                  <c:v>Торговля</c:v>
                </c:pt>
                <c:pt idx="3">
                  <c:v>Строительство</c:v>
                </c:pt>
                <c:pt idx="4">
                  <c:v>С/х</c:v>
                </c:pt>
                <c:pt idx="5">
                  <c:v>Транспорт и связь</c:v>
                </c:pt>
              </c:strCache>
            </c:strRef>
          </c:cat>
          <c:val>
            <c:numRef>
              <c:f>'График 2.1.10'!$D$5:$D$10</c:f>
              <c:numCache>
                <c:formatCode>0.00</c:formatCode>
                <c:ptCount val="6"/>
                <c:pt idx="0">
                  <c:v>23</c:v>
                </c:pt>
                <c:pt idx="1">
                  <c:v>10.5</c:v>
                </c:pt>
                <c:pt idx="2">
                  <c:v>2.4</c:v>
                </c:pt>
                <c:pt idx="3">
                  <c:v>13.6</c:v>
                </c:pt>
                <c:pt idx="4">
                  <c:v>1.2</c:v>
                </c:pt>
                <c:pt idx="5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692-4041-9830-BF4A12C1095E}"/>
            </c:ext>
          </c:extLst>
        </c:ser>
        <c:ser>
          <c:idx val="2"/>
          <c:order val="2"/>
          <c:tx>
            <c:strRef>
              <c:f>'График 2.1.10'!$E$4</c:f>
              <c:strCache>
                <c:ptCount val="1"/>
                <c:pt idx="0">
                  <c:v>Доля отрасли (в % к ВВП_2006г.)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2058823529411764"/>
                  <c:y val="0.177865955923364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692-4041-9830-BF4A12C1095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50420168067227"/>
                  <c:y val="0.2924906830739776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692-4041-9830-BF4A12C1095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529411764705882"/>
                  <c:y val="0.260870068687601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692-4041-9830-BF4A12C1095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915966386554624"/>
                  <c:y val="0.343874181451838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692-4041-9830-BF4A12C1095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050420168067223"/>
                  <c:y val="0.4268782942160754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692-4041-9830-BF4A12C1095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8445378151260501"/>
                  <c:y val="0.2648226454858986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692-4041-9830-BF4A12C1095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2.1.10'!$B$5:$B$10</c:f>
              <c:strCache>
                <c:ptCount val="6"/>
                <c:pt idx="0">
                  <c:v>Горнодоб-щая пром-ть</c:v>
                </c:pt>
                <c:pt idx="1">
                  <c:v>Обраб-щая пром-ть</c:v>
                </c:pt>
                <c:pt idx="2">
                  <c:v>Торговля</c:v>
                </c:pt>
                <c:pt idx="3">
                  <c:v>Строительство</c:v>
                </c:pt>
                <c:pt idx="4">
                  <c:v>С/х</c:v>
                </c:pt>
                <c:pt idx="5">
                  <c:v>Транспорт и связь</c:v>
                </c:pt>
              </c:strCache>
            </c:strRef>
          </c:cat>
          <c:val>
            <c:numRef>
              <c:f>'График 2.1.10'!$E$5:$E$10</c:f>
              <c:numCache>
                <c:formatCode>0.00</c:formatCode>
                <c:ptCount val="6"/>
                <c:pt idx="0">
                  <c:v>16.100000000000001</c:v>
                </c:pt>
                <c:pt idx="1">
                  <c:v>11.6</c:v>
                </c:pt>
                <c:pt idx="2">
                  <c:v>11.4</c:v>
                </c:pt>
                <c:pt idx="3">
                  <c:v>9.8000000000000007</c:v>
                </c:pt>
                <c:pt idx="4">
                  <c:v>5.5</c:v>
                </c:pt>
                <c:pt idx="5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692-4041-9830-BF4A12C10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4945256"/>
        <c:axId val="1"/>
        <c:axId val="0"/>
      </c:bar3DChart>
      <c:catAx>
        <c:axId val="474945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4945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7310924369747899E-2"/>
          <c:y val="0.806325666852587"/>
          <c:w val="0.9642857142857143"/>
          <c:h val="0.18181853272166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873417721518986E-2"/>
          <c:y val="5.8365758754863814E-2"/>
          <c:w val="0.91297468354430378"/>
          <c:h val="0.79377431906614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1.1.3'!$C$4</c:f>
              <c:strCache>
                <c:ptCount val="1"/>
                <c:pt idx="0">
                  <c:v>США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1.1.3'!$B$6:$B$12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1.1.3'!$C$6:$C$12</c:f>
              <c:numCache>
                <c:formatCode>0.00</c:formatCode>
                <c:ptCount val="7"/>
                <c:pt idx="0">
                  <c:v>-4.4000000000000004</c:v>
                </c:pt>
                <c:pt idx="1">
                  <c:v>-4.8</c:v>
                </c:pt>
                <c:pt idx="2">
                  <c:v>-5.5</c:v>
                </c:pt>
                <c:pt idx="3">
                  <c:v>-6.1</c:v>
                </c:pt>
                <c:pt idx="4">
                  <c:v>-6.2</c:v>
                </c:pt>
                <c:pt idx="5">
                  <c:v>-5.7</c:v>
                </c:pt>
                <c:pt idx="6">
                  <c:v>-5.5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5-49DB-9D69-6320D32BD74D}"/>
            </c:ext>
          </c:extLst>
        </c:ser>
        <c:ser>
          <c:idx val="1"/>
          <c:order val="1"/>
          <c:tx>
            <c:strRef>
              <c:f>'График 1.1.3'!$D$4</c:f>
              <c:strCache>
                <c:ptCount val="1"/>
                <c:pt idx="0">
                  <c:v>Япония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1.1.3'!$B$6:$B$12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1.1.3'!$D$6:$D$12</c:f>
              <c:numCache>
                <c:formatCode>0.00</c:formatCode>
                <c:ptCount val="7"/>
                <c:pt idx="0">
                  <c:v>2.9</c:v>
                </c:pt>
                <c:pt idx="1">
                  <c:v>3.2</c:v>
                </c:pt>
                <c:pt idx="2">
                  <c:v>3.7</c:v>
                </c:pt>
                <c:pt idx="3">
                  <c:v>3.6</c:v>
                </c:pt>
                <c:pt idx="4">
                  <c:v>3.9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95-49DB-9D69-6320D32BD74D}"/>
            </c:ext>
          </c:extLst>
        </c:ser>
        <c:ser>
          <c:idx val="2"/>
          <c:order val="2"/>
          <c:tx>
            <c:strRef>
              <c:f>'График 1.1.3'!$E$4</c:f>
              <c:strCache>
                <c:ptCount val="1"/>
                <c:pt idx="0">
                  <c:v>Евросоюз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1.1.3'!$B$6:$B$12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1.1.3'!$E$6:$E$12</c:f>
              <c:numCache>
                <c:formatCode>0.00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0.5</c:v>
                </c:pt>
                <c:pt idx="3">
                  <c:v>-0.2</c:v>
                </c:pt>
                <c:pt idx="4">
                  <c:v>-0.7</c:v>
                </c:pt>
                <c:pt idx="5">
                  <c:v>-1</c:v>
                </c:pt>
                <c:pt idx="6">
                  <c:v>-1.2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95-49DB-9D69-6320D32BD74D}"/>
            </c:ext>
          </c:extLst>
        </c:ser>
        <c:ser>
          <c:idx val="3"/>
          <c:order val="3"/>
          <c:tx>
            <c:strRef>
              <c:f>'График 1.1.3'!$F$4</c:f>
              <c:strCache>
                <c:ptCount val="1"/>
                <c:pt idx="0">
                  <c:v>Китай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1.1.3'!$B$6:$B$12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1.1.3'!$F$6:$F$12</c:f>
              <c:numCache>
                <c:formatCode>0.00</c:formatCode>
                <c:ptCount val="7"/>
                <c:pt idx="0">
                  <c:v>2.4</c:v>
                </c:pt>
                <c:pt idx="1">
                  <c:v>2.8</c:v>
                </c:pt>
                <c:pt idx="2">
                  <c:v>3.6</c:v>
                </c:pt>
                <c:pt idx="3">
                  <c:v>7.2</c:v>
                </c:pt>
                <c:pt idx="4">
                  <c:v>9.4</c:v>
                </c:pt>
                <c:pt idx="5">
                  <c:v>11.7</c:v>
                </c:pt>
                <c:pt idx="6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95-49DB-9D69-6320D32BD74D}"/>
            </c:ext>
          </c:extLst>
        </c:ser>
        <c:ser>
          <c:idx val="4"/>
          <c:order val="4"/>
          <c:tx>
            <c:strRef>
              <c:f>'График 1.1.3'!$G$4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1.1.3'!$B$6:$B$12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1.1.3'!$G$6:$G$12</c:f>
              <c:numCache>
                <c:formatCode>0.00</c:formatCode>
                <c:ptCount val="7"/>
                <c:pt idx="0">
                  <c:v>8.4</c:v>
                </c:pt>
                <c:pt idx="1">
                  <c:v>8.1999999999999993</c:v>
                </c:pt>
                <c:pt idx="2">
                  <c:v>10.1</c:v>
                </c:pt>
                <c:pt idx="3">
                  <c:v>11.1</c:v>
                </c:pt>
                <c:pt idx="4">
                  <c:v>9.6999999999999993</c:v>
                </c:pt>
                <c:pt idx="5">
                  <c:v>5.9</c:v>
                </c:pt>
                <c:pt idx="6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95-49DB-9D69-6320D32BD74D}"/>
            </c:ext>
          </c:extLst>
        </c:ser>
        <c:ser>
          <c:idx val="5"/>
          <c:order val="5"/>
          <c:tx>
            <c:strRef>
              <c:f>'График 1.1.3'!$H$4</c:f>
              <c:strCache>
                <c:ptCount val="1"/>
                <c:pt idx="0">
                  <c:v>Развивающиеся страны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1.1.3'!$B$6:$B$12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1.1.3'!$H$6:$H$12</c:f>
              <c:numCache>
                <c:formatCode>0.00</c:formatCode>
                <c:ptCount val="7"/>
                <c:pt idx="0">
                  <c:v>1.2</c:v>
                </c:pt>
                <c:pt idx="1">
                  <c:v>2</c:v>
                </c:pt>
                <c:pt idx="2">
                  <c:v>2.4</c:v>
                </c:pt>
                <c:pt idx="3">
                  <c:v>4.0999999999999996</c:v>
                </c:pt>
                <c:pt idx="4">
                  <c:v>4.8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95-49DB-9D69-6320D32BD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861152"/>
        <c:axId val="1"/>
      </c:barChart>
      <c:catAx>
        <c:axId val="29786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97861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518987341772153"/>
          <c:y val="0.89883268482490275"/>
          <c:w val="0.59335443037974689"/>
          <c:h val="7.78210116731517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96582025514835"/>
          <c:y val="7.1795231346310828E-2"/>
          <c:w val="0.85910797074334655"/>
          <c:h val="0.5794900815809374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2.1.11'!$C$4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'График 2.1.11'!$B$5:$B$37</c:f>
              <c:numCache>
                <c:formatCode>mmm\-yy</c:formatCode>
                <c:ptCount val="3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</c:numCache>
            </c:numRef>
          </c:cat>
          <c:val>
            <c:numRef>
              <c:f>'График 2.1.11'!$C$5:$C$37</c:f>
              <c:numCache>
                <c:formatCode>0.0</c:formatCode>
                <c:ptCount val="33"/>
                <c:pt idx="0">
                  <c:v>6.8054092986290442</c:v>
                </c:pt>
                <c:pt idx="1">
                  <c:v>6.9117256526989479</c:v>
                </c:pt>
                <c:pt idx="2">
                  <c:v>7.1034191542178746</c:v>
                </c:pt>
                <c:pt idx="3">
                  <c:v>7.3061654891715619</c:v>
                </c:pt>
                <c:pt idx="4">
                  <c:v>7.7882718636736428</c:v>
                </c:pt>
                <c:pt idx="5">
                  <c:v>7.9172437713776986</c:v>
                </c:pt>
                <c:pt idx="6">
                  <c:v>8.1756508202166742</c:v>
                </c:pt>
                <c:pt idx="7">
                  <c:v>7.93856531333833</c:v>
                </c:pt>
                <c:pt idx="8">
                  <c:v>7.9492777553106606</c:v>
                </c:pt>
                <c:pt idx="9">
                  <c:v>7.8638325963077449</c:v>
                </c:pt>
                <c:pt idx="10">
                  <c:v>7.500366758024839</c:v>
                </c:pt>
                <c:pt idx="11">
                  <c:v>7.5323450525488056</c:v>
                </c:pt>
                <c:pt idx="12">
                  <c:v>7.6924428367461672</c:v>
                </c:pt>
                <c:pt idx="13">
                  <c:v>8.6455680766497522</c:v>
                </c:pt>
                <c:pt idx="14">
                  <c:v>8.8616276731032571</c:v>
                </c:pt>
                <c:pt idx="15">
                  <c:v>8.9000000000000057</c:v>
                </c:pt>
                <c:pt idx="16">
                  <c:v>9</c:v>
                </c:pt>
                <c:pt idx="17">
                  <c:v>8.8914450751917258</c:v>
                </c:pt>
                <c:pt idx="18">
                  <c:v>8.6999999999999993</c:v>
                </c:pt>
                <c:pt idx="19">
                  <c:v>8.6999999999999993</c:v>
                </c:pt>
                <c:pt idx="20">
                  <c:v>8.451900367172783</c:v>
                </c:pt>
                <c:pt idx="21">
                  <c:v>8.1726896126875488</c:v>
                </c:pt>
                <c:pt idx="22">
                  <c:v>8.3878302045982309</c:v>
                </c:pt>
                <c:pt idx="23">
                  <c:v>8.3555975033081893</c:v>
                </c:pt>
                <c:pt idx="24">
                  <c:v>8.5381589659004646</c:v>
                </c:pt>
                <c:pt idx="25">
                  <c:v>7.9000000000000057</c:v>
                </c:pt>
                <c:pt idx="26">
                  <c:v>7.759071522071352</c:v>
                </c:pt>
                <c:pt idx="27">
                  <c:v>7.748353492279989</c:v>
                </c:pt>
                <c:pt idx="28">
                  <c:v>7.6093647449690565</c:v>
                </c:pt>
                <c:pt idx="29">
                  <c:v>8.0813826942042937</c:v>
                </c:pt>
                <c:pt idx="30">
                  <c:v>8.8363669062185011</c:v>
                </c:pt>
                <c:pt idx="31">
                  <c:v>9.3684944235209002</c:v>
                </c:pt>
                <c:pt idx="32">
                  <c:v>11.163382187583039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A-4AB4-A85D-8A7C02611BA5}"/>
            </c:ext>
          </c:extLst>
        </c:ser>
        <c:ser>
          <c:idx val="1"/>
          <c:order val="1"/>
          <c:tx>
            <c:strRef>
              <c:f>'График 2.1.11'!$D$4</c:f>
              <c:strCache>
                <c:ptCount val="1"/>
                <c:pt idx="0">
                  <c:v>Среднегодовая инфляция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'График 2.1.11'!$B$5:$B$37</c:f>
              <c:numCache>
                <c:formatCode>mmm\-yy</c:formatCode>
                <c:ptCount val="33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</c:numCache>
            </c:numRef>
          </c:cat>
          <c:val>
            <c:numRef>
              <c:f>'График 2.1.11'!$D$5:$D$37</c:f>
              <c:numCache>
                <c:formatCode>0.0</c:formatCode>
                <c:ptCount val="33"/>
                <c:pt idx="0">
                  <c:v>6.9116673862615698</c:v>
                </c:pt>
                <c:pt idx="1">
                  <c:v>6.9521330184987278</c:v>
                </c:pt>
                <c:pt idx="2">
                  <c:v>6.9985124148723514</c:v>
                </c:pt>
                <c:pt idx="3">
                  <c:v>7.063784962015049</c:v>
                </c:pt>
                <c:pt idx="4">
                  <c:v>7.1621363949931265</c:v>
                </c:pt>
                <c:pt idx="5">
                  <c:v>7.2510058538123019</c:v>
                </c:pt>
                <c:pt idx="6">
                  <c:v>7.3406323241836304</c:v>
                </c:pt>
                <c:pt idx="7">
                  <c:v>7.3927557274812443</c:v>
                </c:pt>
                <c:pt idx="8">
                  <c:v>7.4121074313068931</c:v>
                </c:pt>
                <c:pt idx="9">
                  <c:v>7.4469393471226368</c:v>
                </c:pt>
                <c:pt idx="10">
                  <c:v>7.5058331583429378</c:v>
                </c:pt>
                <c:pt idx="11">
                  <c:v>7.5725130269366474</c:v>
                </c:pt>
                <c:pt idx="12">
                  <c:v>7.6450182922995822</c:v>
                </c:pt>
                <c:pt idx="13">
                  <c:v>7.7908844921653895</c:v>
                </c:pt>
                <c:pt idx="14">
                  <c:v>7.9390048438442165</c:v>
                </c:pt>
                <c:pt idx="15">
                  <c:v>8.0678958730260746</c:v>
                </c:pt>
                <c:pt idx="16">
                  <c:v>8.1729685208031384</c:v>
                </c:pt>
                <c:pt idx="17">
                  <c:v>8.2574430332248454</c:v>
                </c:pt>
                <c:pt idx="18">
                  <c:v>8.2963403106828224</c:v>
                </c:pt>
                <c:pt idx="19">
                  <c:v>8.3592157106561444</c:v>
                </c:pt>
                <c:pt idx="20">
                  <c:v>8.3996395750187247</c:v>
                </c:pt>
                <c:pt idx="21">
                  <c:v>8.4227609370372818</c:v>
                </c:pt>
                <c:pt idx="22">
                  <c:v>8.4934858825383799</c:v>
                </c:pt>
                <c:pt idx="23">
                  <c:v>8.5586049636871451</c:v>
                </c:pt>
                <c:pt idx="24">
                  <c:v>8.6263200748259266</c:v>
                </c:pt>
                <c:pt idx="25">
                  <c:v>8.5563660655319893</c:v>
                </c:pt>
                <c:pt idx="26">
                  <c:v>8.4620972678182085</c:v>
                </c:pt>
                <c:pt idx="27">
                  <c:v>8.3694506518216372</c:v>
                </c:pt>
                <c:pt idx="28">
                  <c:v>8.2506720951688948</c:v>
                </c:pt>
                <c:pt idx="29">
                  <c:v>8.1827665394763329</c:v>
                </c:pt>
                <c:pt idx="30">
                  <c:v>8.2031092102404841</c:v>
                </c:pt>
                <c:pt idx="31">
                  <c:v>8.2638251575592818</c:v>
                </c:pt>
                <c:pt idx="32">
                  <c:v>8.4976517561558609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A-4AB4-A85D-8A7C02611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948864"/>
        <c:axId val="1"/>
      </c:lineChart>
      <c:dateAx>
        <c:axId val="47494886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  <c:min val="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2.5773239122300395E-2"/>
              <c:y val="0.323078541058398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49488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98666369111041"/>
          <c:y val="0.87692746858708226"/>
          <c:w val="0.52061943027046798"/>
          <c:h val="0.107692847019466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04383109082949E-2"/>
          <c:y val="5.8333570693240126E-2"/>
          <c:w val="0.89095860382548075"/>
          <c:h val="0.65833601210942427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2.2.1'!$B$5</c:f>
              <c:strCache>
                <c:ptCount val="1"/>
                <c:pt idx="0">
                  <c:v>В целом по Казахстану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2.2.1'!$C$4:$P$4</c:f>
              <c:strCache>
                <c:ptCount val="14"/>
                <c:pt idx="0">
                  <c:v>1 кв.04</c:v>
                </c:pt>
                <c:pt idx="1">
                  <c:v>2 кв.04</c:v>
                </c:pt>
                <c:pt idx="2">
                  <c:v>3 кв.04</c:v>
                </c:pt>
                <c:pt idx="3">
                  <c:v>4 кв.04</c:v>
                </c:pt>
                <c:pt idx="4">
                  <c:v>1 кв.05</c:v>
                </c:pt>
                <c:pt idx="5">
                  <c:v>2 кв.05</c:v>
                </c:pt>
                <c:pt idx="6">
                  <c:v>3 кв.05</c:v>
                </c:pt>
                <c:pt idx="7">
                  <c:v>4 кв.05</c:v>
                </c:pt>
                <c:pt idx="8">
                  <c:v>1 кв.06</c:v>
                </c:pt>
                <c:pt idx="9">
                  <c:v>2 кв.06</c:v>
                </c:pt>
                <c:pt idx="10">
                  <c:v>3 кв.06</c:v>
                </c:pt>
                <c:pt idx="11">
                  <c:v>4 кв.06</c:v>
                </c:pt>
                <c:pt idx="12">
                  <c:v>1 кв.07</c:v>
                </c:pt>
                <c:pt idx="13">
                  <c:v>2 кв.07</c:v>
                </c:pt>
              </c:strCache>
            </c:strRef>
          </c:cat>
          <c:val>
            <c:numRef>
              <c:f>'График 2.2.1'!$C$5:$P$5</c:f>
              <c:numCache>
                <c:formatCode>0.0%</c:formatCode>
                <c:ptCount val="14"/>
                <c:pt idx="0">
                  <c:v>4.5894520565281996E-2</c:v>
                </c:pt>
                <c:pt idx="1">
                  <c:v>4.6795679543179314E-2</c:v>
                </c:pt>
                <c:pt idx="2">
                  <c:v>5.7762422007126474E-2</c:v>
                </c:pt>
                <c:pt idx="3">
                  <c:v>6.2010196993827746E-2</c:v>
                </c:pt>
                <c:pt idx="4">
                  <c:v>7.3761614027744907E-2</c:v>
                </c:pt>
                <c:pt idx="5">
                  <c:v>8.4289109748866511E-2</c:v>
                </c:pt>
                <c:pt idx="6">
                  <c:v>9.1256723530900904E-2</c:v>
                </c:pt>
                <c:pt idx="7">
                  <c:v>0.10151542832383628</c:v>
                </c:pt>
                <c:pt idx="8">
                  <c:v>0.10083720865359164</c:v>
                </c:pt>
                <c:pt idx="9">
                  <c:v>0.10924632974922194</c:v>
                </c:pt>
                <c:pt idx="10">
                  <c:v>0.11493294492217038</c:v>
                </c:pt>
                <c:pt idx="11">
                  <c:v>0.11026816114694765</c:v>
                </c:pt>
                <c:pt idx="12">
                  <c:v>0.10123445699463682</c:v>
                </c:pt>
                <c:pt idx="13">
                  <c:v>8.8863169966386268E-2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F-4399-ACB6-872AFAB1B204}"/>
            </c:ext>
          </c:extLst>
        </c:ser>
        <c:ser>
          <c:idx val="1"/>
          <c:order val="1"/>
          <c:tx>
            <c:strRef>
              <c:f>'График 2.2.1'!$B$6</c:f>
              <c:strCache>
                <c:ptCount val="1"/>
                <c:pt idx="0">
                  <c:v>Негосударственный сектор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2.2.1'!$C$4:$P$4</c:f>
              <c:strCache>
                <c:ptCount val="14"/>
                <c:pt idx="0">
                  <c:v>1 кв.04</c:v>
                </c:pt>
                <c:pt idx="1">
                  <c:v>2 кв.04</c:v>
                </c:pt>
                <c:pt idx="2">
                  <c:v>3 кв.04</c:v>
                </c:pt>
                <c:pt idx="3">
                  <c:v>4 кв.04</c:v>
                </c:pt>
                <c:pt idx="4">
                  <c:v>1 кв.05</c:v>
                </c:pt>
                <c:pt idx="5">
                  <c:v>2 кв.05</c:v>
                </c:pt>
                <c:pt idx="6">
                  <c:v>3 кв.05</c:v>
                </c:pt>
                <c:pt idx="7">
                  <c:v>4 кв.05</c:v>
                </c:pt>
                <c:pt idx="8">
                  <c:v>1 кв.06</c:v>
                </c:pt>
                <c:pt idx="9">
                  <c:v>2 кв.06</c:v>
                </c:pt>
                <c:pt idx="10">
                  <c:v>3 кв.06</c:v>
                </c:pt>
                <c:pt idx="11">
                  <c:v>4 кв.06</c:v>
                </c:pt>
                <c:pt idx="12">
                  <c:v>1 кв.07</c:v>
                </c:pt>
                <c:pt idx="13">
                  <c:v>2 кв.07</c:v>
                </c:pt>
              </c:strCache>
            </c:strRef>
          </c:cat>
          <c:val>
            <c:numRef>
              <c:f>'График 2.2.1'!$C$6:$P$6</c:f>
              <c:numCache>
                <c:formatCode>0.0%</c:formatCode>
                <c:ptCount val="14"/>
                <c:pt idx="0">
                  <c:v>5.4928367810378693E-2</c:v>
                </c:pt>
                <c:pt idx="1">
                  <c:v>5.2990656391491302E-2</c:v>
                </c:pt>
                <c:pt idx="2">
                  <c:v>6.1996340982662476E-2</c:v>
                </c:pt>
                <c:pt idx="3">
                  <c:v>6.6712572938912362E-2</c:v>
                </c:pt>
                <c:pt idx="4">
                  <c:v>8.0397760138021981E-2</c:v>
                </c:pt>
                <c:pt idx="5">
                  <c:v>9.3028937041584062E-2</c:v>
                </c:pt>
                <c:pt idx="6">
                  <c:v>9.9286501027036761E-2</c:v>
                </c:pt>
                <c:pt idx="7">
                  <c:v>0.1100162008769061</c:v>
                </c:pt>
                <c:pt idx="8">
                  <c:v>0.10818971660195167</c:v>
                </c:pt>
                <c:pt idx="9">
                  <c:v>0.11618974518155695</c:v>
                </c:pt>
                <c:pt idx="10">
                  <c:v>0.12241071301655115</c:v>
                </c:pt>
                <c:pt idx="11">
                  <c:v>0.11481093368799131</c:v>
                </c:pt>
                <c:pt idx="12">
                  <c:v>0.10382726777825486</c:v>
                </c:pt>
                <c:pt idx="13">
                  <c:v>8.6225657927656019E-2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F-4399-ACB6-872AFAB1B204}"/>
            </c:ext>
          </c:extLst>
        </c:ser>
        <c:ser>
          <c:idx val="2"/>
          <c:order val="2"/>
          <c:tx>
            <c:strRef>
              <c:f>'График 2.2.1'!$B$7</c:f>
              <c:strCache>
                <c:ptCount val="1"/>
                <c:pt idx="0">
                  <c:v>Банки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'График 2.2.1'!$C$4:$P$4</c:f>
              <c:strCache>
                <c:ptCount val="14"/>
                <c:pt idx="0">
                  <c:v>1 кв.04</c:v>
                </c:pt>
                <c:pt idx="1">
                  <c:v>2 кв.04</c:v>
                </c:pt>
                <c:pt idx="2">
                  <c:v>3 кв.04</c:v>
                </c:pt>
                <c:pt idx="3">
                  <c:v>4 кв.04</c:v>
                </c:pt>
                <c:pt idx="4">
                  <c:v>1 кв.05</c:v>
                </c:pt>
                <c:pt idx="5">
                  <c:v>2 кв.05</c:v>
                </c:pt>
                <c:pt idx="6">
                  <c:v>3 кв.05</c:v>
                </c:pt>
                <c:pt idx="7">
                  <c:v>4 кв.05</c:v>
                </c:pt>
                <c:pt idx="8">
                  <c:v>1 кв.06</c:v>
                </c:pt>
                <c:pt idx="9">
                  <c:v>2 кв.06</c:v>
                </c:pt>
                <c:pt idx="10">
                  <c:v>3 кв.06</c:v>
                </c:pt>
                <c:pt idx="11">
                  <c:v>4 кв.06</c:v>
                </c:pt>
                <c:pt idx="12">
                  <c:v>1 кв.07</c:v>
                </c:pt>
                <c:pt idx="13">
                  <c:v>2 кв.07</c:v>
                </c:pt>
              </c:strCache>
            </c:strRef>
          </c:cat>
          <c:val>
            <c:numRef>
              <c:f>'График 2.2.1'!$C$7:$P$7</c:f>
              <c:numCache>
                <c:formatCode>0.0%</c:formatCode>
                <c:ptCount val="14"/>
                <c:pt idx="0">
                  <c:v>2.3997511895600121E-4</c:v>
                </c:pt>
                <c:pt idx="1">
                  <c:v>-8.3264390216683318E-3</c:v>
                </c:pt>
                <c:pt idx="2">
                  <c:v>-1.9984492091908133E-2</c:v>
                </c:pt>
                <c:pt idx="3">
                  <c:v>-2.0833770261128252E-2</c:v>
                </c:pt>
                <c:pt idx="4">
                  <c:v>-1.4539772236916458E-2</c:v>
                </c:pt>
                <c:pt idx="5">
                  <c:v>-1.1244437987249202E-2</c:v>
                </c:pt>
                <c:pt idx="6">
                  <c:v>-9.0121007942624287E-3</c:v>
                </c:pt>
                <c:pt idx="7">
                  <c:v>-7.5802221099016964E-3</c:v>
                </c:pt>
                <c:pt idx="8">
                  <c:v>-5.4412009535943495E-3</c:v>
                </c:pt>
                <c:pt idx="9">
                  <c:v>-7.5592242632244663E-3</c:v>
                </c:pt>
                <c:pt idx="10">
                  <c:v>-5.9377082223377314E-3</c:v>
                </c:pt>
                <c:pt idx="11">
                  <c:v>-7.8667427086638458E-3</c:v>
                </c:pt>
                <c:pt idx="12">
                  <c:v>-1.2417733751283411E-2</c:v>
                </c:pt>
                <c:pt idx="13">
                  <c:v>-1.9319416475363983E-2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4F-4399-ACB6-872AFAB1B204}"/>
            </c:ext>
          </c:extLst>
        </c:ser>
        <c:ser>
          <c:idx val="3"/>
          <c:order val="3"/>
          <c:tx>
            <c:strRef>
              <c:f>'График 2.2.1'!$B$8</c:f>
              <c:strCache>
                <c:ptCount val="1"/>
                <c:pt idx="0">
                  <c:v>Государственный сектор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'График 2.2.1'!$C$4:$P$4</c:f>
              <c:strCache>
                <c:ptCount val="14"/>
                <c:pt idx="0">
                  <c:v>1 кв.04</c:v>
                </c:pt>
                <c:pt idx="1">
                  <c:v>2 кв.04</c:v>
                </c:pt>
                <c:pt idx="2">
                  <c:v>3 кв.04</c:v>
                </c:pt>
                <c:pt idx="3">
                  <c:v>4 кв.04</c:v>
                </c:pt>
                <c:pt idx="4">
                  <c:v>1 кв.05</c:v>
                </c:pt>
                <c:pt idx="5">
                  <c:v>2 кв.05</c:v>
                </c:pt>
                <c:pt idx="6">
                  <c:v>3 кв.05</c:v>
                </c:pt>
                <c:pt idx="7">
                  <c:v>4 кв.05</c:v>
                </c:pt>
                <c:pt idx="8">
                  <c:v>1 кв.06</c:v>
                </c:pt>
                <c:pt idx="9">
                  <c:v>2 кв.06</c:v>
                </c:pt>
                <c:pt idx="10">
                  <c:v>3 кв.06</c:v>
                </c:pt>
                <c:pt idx="11">
                  <c:v>4 кв.06</c:v>
                </c:pt>
                <c:pt idx="12">
                  <c:v>1 кв.07</c:v>
                </c:pt>
                <c:pt idx="13">
                  <c:v>2 кв.07</c:v>
                </c:pt>
              </c:strCache>
            </c:strRef>
          </c:cat>
          <c:val>
            <c:numRef>
              <c:f>'График 2.2.1'!$C$8:$P$8</c:f>
              <c:numCache>
                <c:formatCode>0.0%</c:formatCode>
                <c:ptCount val="14"/>
                <c:pt idx="0">
                  <c:v>1.4932591764103453E-2</c:v>
                </c:pt>
                <c:pt idx="1">
                  <c:v>1.8576784291548909E-2</c:v>
                </c:pt>
                <c:pt idx="2">
                  <c:v>2.1528457640663884E-2</c:v>
                </c:pt>
                <c:pt idx="3">
                  <c:v>1.9532763966061892E-2</c:v>
                </c:pt>
                <c:pt idx="4">
                  <c:v>1.9397016920900914E-2</c:v>
                </c:pt>
                <c:pt idx="5">
                  <c:v>1.5175197613750052E-2</c:v>
                </c:pt>
                <c:pt idx="6">
                  <c:v>1.3669924571406655E-2</c:v>
                </c:pt>
                <c:pt idx="7">
                  <c:v>1.0582752416219279E-2</c:v>
                </c:pt>
                <c:pt idx="8">
                  <c:v>9.2024888443564407E-3</c:v>
                </c:pt>
                <c:pt idx="9">
                  <c:v>8.0510272323133791E-4</c:v>
                </c:pt>
                <c:pt idx="10">
                  <c:v>9.6606129996348877E-4</c:v>
                </c:pt>
                <c:pt idx="11">
                  <c:v>-6.1723869128670721E-3</c:v>
                </c:pt>
                <c:pt idx="12">
                  <c:v>-1.1421251930144649E-2</c:v>
                </c:pt>
                <c:pt idx="13">
                  <c:v>-1.7710470467892876E-2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4F-4399-ACB6-872AFAB1B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16416"/>
        <c:axId val="1"/>
      </c:lineChart>
      <c:catAx>
        <c:axId val="4759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916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085227265348736E-2"/>
          <c:y val="0.77500315349590454"/>
          <c:w val="0.8696819804505439"/>
          <c:h val="0.200000813805394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43494549600571"/>
          <c:y val="5.982930951735075E-2"/>
          <c:w val="0.75447664551611138"/>
          <c:h val="0.641028316257329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2.2.2'!$B$5</c:f>
              <c:strCache>
                <c:ptCount val="1"/>
                <c:pt idx="0">
                  <c:v>Чистые внешние обязательства банков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2.2.2'!$C$4:$P$4</c:f>
              <c:strCache>
                <c:ptCount val="14"/>
                <c:pt idx="0">
                  <c:v>1 кв.04</c:v>
                </c:pt>
                <c:pt idx="1">
                  <c:v>2 кв.04</c:v>
                </c:pt>
                <c:pt idx="2">
                  <c:v>3 кв.04</c:v>
                </c:pt>
                <c:pt idx="3">
                  <c:v>4 кв.04</c:v>
                </c:pt>
                <c:pt idx="4">
                  <c:v>1 кв.05</c:v>
                </c:pt>
                <c:pt idx="5">
                  <c:v>2 кв.05</c:v>
                </c:pt>
                <c:pt idx="6">
                  <c:v>3 кв.05</c:v>
                </c:pt>
                <c:pt idx="7">
                  <c:v>4 кв.05</c:v>
                </c:pt>
                <c:pt idx="8">
                  <c:v>1 кв.06</c:v>
                </c:pt>
                <c:pt idx="9">
                  <c:v>2 кв.06</c:v>
                </c:pt>
                <c:pt idx="10">
                  <c:v>3 кв.06</c:v>
                </c:pt>
                <c:pt idx="11">
                  <c:v>4 кв.06</c:v>
                </c:pt>
                <c:pt idx="12">
                  <c:v>1 кв.07</c:v>
                </c:pt>
                <c:pt idx="13">
                  <c:v>2 кв.07</c:v>
                </c:pt>
              </c:strCache>
            </c:strRef>
          </c:cat>
          <c:val>
            <c:numRef>
              <c:f>'График 2.2.2'!$C$5:$P$5</c:f>
              <c:numCache>
                <c:formatCode>0.00</c:formatCode>
                <c:ptCount val="14"/>
                <c:pt idx="0">
                  <c:v>2.6538582643894761</c:v>
                </c:pt>
                <c:pt idx="1">
                  <c:v>3.1446213015314597</c:v>
                </c:pt>
                <c:pt idx="2">
                  <c:v>3.4932138909535655</c:v>
                </c:pt>
                <c:pt idx="3">
                  <c:v>4.2722815959189724</c:v>
                </c:pt>
                <c:pt idx="4">
                  <c:v>4.2468626784116905</c:v>
                </c:pt>
                <c:pt idx="5">
                  <c:v>4.4663801144579578</c:v>
                </c:pt>
                <c:pt idx="6">
                  <c:v>4.3677937667779601</c:v>
                </c:pt>
                <c:pt idx="7">
                  <c:v>7.2501334753274911</c:v>
                </c:pt>
                <c:pt idx="8">
                  <c:v>9.579850879541727</c:v>
                </c:pt>
                <c:pt idx="9">
                  <c:v>13.557211994575578</c:v>
                </c:pt>
                <c:pt idx="10">
                  <c:v>16.159144164766793</c:v>
                </c:pt>
                <c:pt idx="11">
                  <c:v>22.76645781694635</c:v>
                </c:pt>
                <c:pt idx="12">
                  <c:v>28.609747155514778</c:v>
                </c:pt>
                <c:pt idx="13">
                  <c:v>35.120915464480738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E-4046-B789-3C3092A03546}"/>
            </c:ext>
          </c:extLst>
        </c:ser>
        <c:ser>
          <c:idx val="1"/>
          <c:order val="1"/>
          <c:tx>
            <c:strRef>
              <c:f>'График 2.2.2'!$B$6</c:f>
              <c:strCache>
                <c:ptCount val="1"/>
                <c:pt idx="0">
                  <c:v>Чистые внешние обязательства других частных предприятий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2.2.2'!$C$4:$P$4</c:f>
              <c:strCache>
                <c:ptCount val="14"/>
                <c:pt idx="0">
                  <c:v>1 кв.04</c:v>
                </c:pt>
                <c:pt idx="1">
                  <c:v>2 кв.04</c:v>
                </c:pt>
                <c:pt idx="2">
                  <c:v>3 кв.04</c:v>
                </c:pt>
                <c:pt idx="3">
                  <c:v>4 кв.04</c:v>
                </c:pt>
                <c:pt idx="4">
                  <c:v>1 кв.05</c:v>
                </c:pt>
                <c:pt idx="5">
                  <c:v>2 кв.05</c:v>
                </c:pt>
                <c:pt idx="6">
                  <c:v>3 кв.05</c:v>
                </c:pt>
                <c:pt idx="7">
                  <c:v>4 кв.05</c:v>
                </c:pt>
                <c:pt idx="8">
                  <c:v>1 кв.06</c:v>
                </c:pt>
                <c:pt idx="9">
                  <c:v>2 кв.06</c:v>
                </c:pt>
                <c:pt idx="10">
                  <c:v>3 кв.06</c:v>
                </c:pt>
                <c:pt idx="11">
                  <c:v>4 кв.06</c:v>
                </c:pt>
                <c:pt idx="12">
                  <c:v>1 кв.07</c:v>
                </c:pt>
                <c:pt idx="13">
                  <c:v>2 кв.07</c:v>
                </c:pt>
              </c:strCache>
            </c:strRef>
          </c:cat>
          <c:val>
            <c:numRef>
              <c:f>'График 2.2.2'!$C$6:$P$6</c:f>
              <c:numCache>
                <c:formatCode>0.00</c:formatCode>
                <c:ptCount val="14"/>
                <c:pt idx="0">
                  <c:v>18.642093585777573</c:v>
                </c:pt>
                <c:pt idx="1">
                  <c:v>19.771272907228028</c:v>
                </c:pt>
                <c:pt idx="2">
                  <c:v>20.16601291813814</c:v>
                </c:pt>
                <c:pt idx="3">
                  <c:v>23.382608407282557</c:v>
                </c:pt>
                <c:pt idx="4">
                  <c:v>23.572077507022446</c:v>
                </c:pt>
                <c:pt idx="5">
                  <c:v>23.840864053888609</c:v>
                </c:pt>
                <c:pt idx="6">
                  <c:v>25.392347411679289</c:v>
                </c:pt>
                <c:pt idx="7">
                  <c:v>26.629445931877147</c:v>
                </c:pt>
                <c:pt idx="8">
                  <c:v>27.54385558181195</c:v>
                </c:pt>
                <c:pt idx="9">
                  <c:v>29.736141748624128</c:v>
                </c:pt>
                <c:pt idx="10">
                  <c:v>32.357118115405953</c:v>
                </c:pt>
                <c:pt idx="11">
                  <c:v>36.917122368719831</c:v>
                </c:pt>
                <c:pt idx="12">
                  <c:v>38.765116953635207</c:v>
                </c:pt>
                <c:pt idx="13">
                  <c:v>39.129724345121353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E-4046-B789-3C3092A03546}"/>
            </c:ext>
          </c:extLst>
        </c:ser>
        <c:ser>
          <c:idx val="2"/>
          <c:order val="2"/>
          <c:tx>
            <c:strRef>
              <c:f>'График 2.2.2'!$B$7</c:f>
              <c:strCache>
                <c:ptCount val="1"/>
                <c:pt idx="0">
                  <c:v>Чистые внешние обязательства государственного сектора ("-" - активы)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2.2.2'!$C$4:$P$4</c:f>
              <c:strCache>
                <c:ptCount val="14"/>
                <c:pt idx="0">
                  <c:v>1 кв.04</c:v>
                </c:pt>
                <c:pt idx="1">
                  <c:v>2 кв.04</c:v>
                </c:pt>
                <c:pt idx="2">
                  <c:v>3 кв.04</c:v>
                </c:pt>
                <c:pt idx="3">
                  <c:v>4 кв.04</c:v>
                </c:pt>
                <c:pt idx="4">
                  <c:v>1 кв.05</c:v>
                </c:pt>
                <c:pt idx="5">
                  <c:v>2 кв.05</c:v>
                </c:pt>
                <c:pt idx="6">
                  <c:v>3 кв.05</c:v>
                </c:pt>
                <c:pt idx="7">
                  <c:v>4 кв.05</c:v>
                </c:pt>
                <c:pt idx="8">
                  <c:v>1 кв.06</c:v>
                </c:pt>
                <c:pt idx="9">
                  <c:v>2 кв.06</c:v>
                </c:pt>
                <c:pt idx="10">
                  <c:v>3 кв.06</c:v>
                </c:pt>
                <c:pt idx="11">
                  <c:v>4 кв.06</c:v>
                </c:pt>
                <c:pt idx="12">
                  <c:v>1 кв.07</c:v>
                </c:pt>
                <c:pt idx="13">
                  <c:v>2 кв.07</c:v>
                </c:pt>
              </c:strCache>
            </c:strRef>
          </c:cat>
          <c:val>
            <c:numRef>
              <c:f>'График 2.2.2'!$C$7:$P$7</c:f>
              <c:numCache>
                <c:formatCode>0.00</c:formatCode>
                <c:ptCount val="14"/>
                <c:pt idx="0">
                  <c:v>-6.7744695737315066</c:v>
                </c:pt>
                <c:pt idx="1">
                  <c:v>-7.6926732026050848</c:v>
                </c:pt>
                <c:pt idx="2">
                  <c:v>-8.0551508049026737</c:v>
                </c:pt>
                <c:pt idx="3">
                  <c:v>-11.95273265130005</c:v>
                </c:pt>
                <c:pt idx="4">
                  <c:v>-12.084036568364523</c:v>
                </c:pt>
                <c:pt idx="5">
                  <c:v>-11.134821755901266</c:v>
                </c:pt>
                <c:pt idx="6">
                  <c:v>-11.73126966588686</c:v>
                </c:pt>
                <c:pt idx="7">
                  <c:v>-13.602253118809534</c:v>
                </c:pt>
                <c:pt idx="8">
                  <c:v>-17.738430013926223</c:v>
                </c:pt>
                <c:pt idx="9">
                  <c:v>-21.494742193125482</c:v>
                </c:pt>
                <c:pt idx="10">
                  <c:v>-23.224734859011257</c:v>
                </c:pt>
                <c:pt idx="11">
                  <c:v>-30.903643961890907</c:v>
                </c:pt>
                <c:pt idx="12">
                  <c:v>-34.249453826613987</c:v>
                </c:pt>
                <c:pt idx="13">
                  <c:v>-35.714060452754374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2E-4046-B789-3C3092A03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5914120"/>
        <c:axId val="1"/>
      </c:barChart>
      <c:lineChart>
        <c:grouping val="standard"/>
        <c:varyColors val="0"/>
        <c:ser>
          <c:idx val="3"/>
          <c:order val="3"/>
          <c:tx>
            <c:strRef>
              <c:f>'График 2.2.2'!$B$8</c:f>
              <c:strCache>
                <c:ptCount val="1"/>
                <c:pt idx="0">
                  <c:v>Чистые внешние обязательства в целом по РК (правая ось)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'График 2.2.2'!$C$4:$P$4</c:f>
              <c:strCache>
                <c:ptCount val="14"/>
                <c:pt idx="0">
                  <c:v>1 кв.04</c:v>
                </c:pt>
                <c:pt idx="1">
                  <c:v>2 кв.04</c:v>
                </c:pt>
                <c:pt idx="2">
                  <c:v>3 кв.04</c:v>
                </c:pt>
                <c:pt idx="3">
                  <c:v>4 кв.04</c:v>
                </c:pt>
                <c:pt idx="4">
                  <c:v>1 кв.05</c:v>
                </c:pt>
                <c:pt idx="5">
                  <c:v>2 кв.05</c:v>
                </c:pt>
                <c:pt idx="6">
                  <c:v>3 кв.05</c:v>
                </c:pt>
                <c:pt idx="7">
                  <c:v>4 кв.05</c:v>
                </c:pt>
                <c:pt idx="8">
                  <c:v>1 кв.06</c:v>
                </c:pt>
                <c:pt idx="9">
                  <c:v>2 кв.06</c:v>
                </c:pt>
                <c:pt idx="10">
                  <c:v>3 кв.06</c:v>
                </c:pt>
                <c:pt idx="11">
                  <c:v>4 кв.06</c:v>
                </c:pt>
                <c:pt idx="12">
                  <c:v>1 кв.07</c:v>
                </c:pt>
                <c:pt idx="13">
                  <c:v>2 кв.07</c:v>
                </c:pt>
              </c:strCache>
            </c:strRef>
          </c:cat>
          <c:val>
            <c:numRef>
              <c:f>'График 2.2.2'!$C$8:$P$8</c:f>
              <c:numCache>
                <c:formatCode>0.00</c:formatCode>
                <c:ptCount val="14"/>
                <c:pt idx="0">
                  <c:v>14.521482276435544</c:v>
                </c:pt>
                <c:pt idx="1">
                  <c:v>15.2232210061544</c:v>
                </c:pt>
                <c:pt idx="2">
                  <c:v>15.604076004189032</c:v>
                </c:pt>
                <c:pt idx="3">
                  <c:v>15.70215735190148</c:v>
                </c:pt>
                <c:pt idx="4">
                  <c:v>15.734903617069614</c:v>
                </c:pt>
                <c:pt idx="5">
                  <c:v>17.1724224124453</c:v>
                </c:pt>
                <c:pt idx="6">
                  <c:v>18.02887151257039</c:v>
                </c:pt>
                <c:pt idx="7">
                  <c:v>20.277326288395102</c:v>
                </c:pt>
                <c:pt idx="8">
                  <c:v>19.385276447427454</c:v>
                </c:pt>
                <c:pt idx="9">
                  <c:v>21.79861155007422</c:v>
                </c:pt>
                <c:pt idx="10">
                  <c:v>25.29152742116149</c:v>
                </c:pt>
                <c:pt idx="11">
                  <c:v>28.779936223775273</c:v>
                </c:pt>
                <c:pt idx="12">
                  <c:v>33.125410282535995</c:v>
                </c:pt>
                <c:pt idx="13">
                  <c:v>38.536579356847717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2E-4046-B789-3C3092A03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591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долл. США</a:t>
                </a:r>
              </a:p>
            </c:rich>
          </c:tx>
          <c:layout>
            <c:manualLayout>
              <c:xMode val="edge"/>
              <c:yMode val="edge"/>
              <c:x val="1.2787739754510363E-2"/>
              <c:y val="0.196582016985581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9141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 долл. США</a:t>
                </a:r>
              </a:p>
            </c:rich>
          </c:tx>
          <c:layout>
            <c:manualLayout>
              <c:xMode val="edge"/>
              <c:yMode val="edge"/>
              <c:x val="0.93606255003015859"/>
              <c:y val="0.196582016985581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2787739754510363E-2"/>
          <c:y val="0.71367819209982686"/>
          <c:w val="0.97954086519549377"/>
          <c:h val="0.273505414936460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97924162922532"/>
          <c:y val="6.6666976687949631E-2"/>
          <c:w val="0.84555081902254148"/>
          <c:h val="0.5952408632852644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'График 2.2.3'!$B$5</c:f>
              <c:strCache>
                <c:ptCount val="1"/>
                <c:pt idx="0">
                  <c:v>Доля займов с фикс.%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2.2.3'!$C$4:$I$4</c:f>
              <c:strCache>
                <c:ptCount val="7"/>
                <c:pt idx="0">
                  <c:v>1 кв.2006</c:v>
                </c:pt>
                <c:pt idx="1">
                  <c:v>2 кв.2006</c:v>
                </c:pt>
                <c:pt idx="2">
                  <c:v>3 кв.2006</c:v>
                </c:pt>
                <c:pt idx="3">
                  <c:v>4 кв.2006</c:v>
                </c:pt>
                <c:pt idx="4">
                  <c:v>1 кв.2007</c:v>
                </c:pt>
                <c:pt idx="5">
                  <c:v>2 кв.2007</c:v>
                </c:pt>
                <c:pt idx="6">
                  <c:v>3 кв.2007</c:v>
                </c:pt>
              </c:strCache>
            </c:strRef>
          </c:cat>
          <c:val>
            <c:numRef>
              <c:f>'График 2.2.3'!$C$5:$I$5</c:f>
              <c:numCache>
                <c:formatCode>0%</c:formatCode>
                <c:ptCount val="7"/>
                <c:pt idx="0">
                  <c:v>0.65277777777777779</c:v>
                </c:pt>
                <c:pt idx="1">
                  <c:v>0.48440435926343478</c:v>
                </c:pt>
                <c:pt idx="2">
                  <c:v>0.32125693160813307</c:v>
                </c:pt>
                <c:pt idx="3">
                  <c:v>0.34007718499894041</c:v>
                </c:pt>
                <c:pt idx="4">
                  <c:v>0.79484820237868636</c:v>
                </c:pt>
                <c:pt idx="5">
                  <c:v>0.25529741404501194</c:v>
                </c:pt>
                <c:pt idx="6">
                  <c:v>0.12687687687687688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5-46E7-AAEA-0B91A57DE933}"/>
            </c:ext>
          </c:extLst>
        </c:ser>
        <c:ser>
          <c:idx val="1"/>
          <c:order val="1"/>
          <c:tx>
            <c:strRef>
              <c:f>'График 2.2.3'!$B$6</c:f>
              <c:strCache>
                <c:ptCount val="1"/>
                <c:pt idx="0">
                  <c:v>Доля займов с плав.%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2.2.3'!$C$4:$I$4</c:f>
              <c:strCache>
                <c:ptCount val="7"/>
                <c:pt idx="0">
                  <c:v>1 кв.2006</c:v>
                </c:pt>
                <c:pt idx="1">
                  <c:v>2 кв.2006</c:v>
                </c:pt>
                <c:pt idx="2">
                  <c:v>3 кв.2006</c:v>
                </c:pt>
                <c:pt idx="3">
                  <c:v>4 кв.2006</c:v>
                </c:pt>
                <c:pt idx="4">
                  <c:v>1 кв.2007</c:v>
                </c:pt>
                <c:pt idx="5">
                  <c:v>2 кв.2007</c:v>
                </c:pt>
                <c:pt idx="6">
                  <c:v>3 кв.2007</c:v>
                </c:pt>
              </c:strCache>
            </c:strRef>
          </c:cat>
          <c:val>
            <c:numRef>
              <c:f>'График 2.2.3'!$C$6:$I$6</c:f>
              <c:numCache>
                <c:formatCode>0%</c:formatCode>
                <c:ptCount val="7"/>
                <c:pt idx="0">
                  <c:v>0.34722222222222221</c:v>
                </c:pt>
                <c:pt idx="1">
                  <c:v>0.51559564073656516</c:v>
                </c:pt>
                <c:pt idx="2">
                  <c:v>0.67874306839186693</c:v>
                </c:pt>
                <c:pt idx="3">
                  <c:v>0.65992281500105954</c:v>
                </c:pt>
                <c:pt idx="4">
                  <c:v>0.20515179762131369</c:v>
                </c:pt>
                <c:pt idx="5">
                  <c:v>0.74470258595498806</c:v>
                </c:pt>
                <c:pt idx="6">
                  <c:v>0.87312312312312312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15-46E7-AAEA-0B91A57DE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5910512"/>
        <c:axId val="1"/>
      </c:barChart>
      <c:catAx>
        <c:axId val="4759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910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07361296631239"/>
          <c:y val="0.86190877003706301"/>
          <c:w val="0.64136207634836739"/>
          <c:h val="0.104762391938206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13216957605985"/>
          <c:y val="5.7851239669421489E-2"/>
          <c:w val="0.75062344139650872"/>
          <c:h val="0.520661157024793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2.2.4'!$B$5</c:f>
              <c:strCache>
                <c:ptCount val="1"/>
                <c:pt idx="0">
                  <c:v>До 1 года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2.2.4'!$C$4:$I$4</c:f>
              <c:strCache>
                <c:ptCount val="7"/>
                <c:pt idx="0">
                  <c:v>1 кв.2006</c:v>
                </c:pt>
                <c:pt idx="1">
                  <c:v>2 кв.2006</c:v>
                </c:pt>
                <c:pt idx="2">
                  <c:v>3 кв.2006</c:v>
                </c:pt>
                <c:pt idx="3">
                  <c:v>4 кв.2006</c:v>
                </c:pt>
                <c:pt idx="4">
                  <c:v>1 кв.2007</c:v>
                </c:pt>
                <c:pt idx="5">
                  <c:v>2 кв.2007</c:v>
                </c:pt>
                <c:pt idx="6">
                  <c:v>3 кв.2007</c:v>
                </c:pt>
              </c:strCache>
            </c:strRef>
          </c:cat>
          <c:val>
            <c:numRef>
              <c:f>'График 2.2.4'!$C$5:$I$5</c:f>
              <c:numCache>
                <c:formatCode>#,##0</c:formatCode>
                <c:ptCount val="7"/>
                <c:pt idx="0">
                  <c:v>29</c:v>
                </c:pt>
                <c:pt idx="1">
                  <c:v>227</c:v>
                </c:pt>
                <c:pt idx="2">
                  <c:v>91</c:v>
                </c:pt>
                <c:pt idx="3">
                  <c:v>54.267821906657417</c:v>
                </c:pt>
                <c:pt idx="4" formatCode="0">
                  <c:v>128.48857857069379</c:v>
                </c:pt>
                <c:pt idx="5">
                  <c:v>726.33526085741858</c:v>
                </c:pt>
                <c:pt idx="6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4-4765-A61C-0C4D7A8F14C3}"/>
            </c:ext>
          </c:extLst>
        </c:ser>
        <c:ser>
          <c:idx val="1"/>
          <c:order val="1"/>
          <c:tx>
            <c:strRef>
              <c:f>'График 2.2.4'!$B$6</c:f>
              <c:strCache>
                <c:ptCount val="1"/>
                <c:pt idx="0">
                  <c:v>От 1 года до 3 лет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2.2.4'!$C$4:$I$4</c:f>
              <c:strCache>
                <c:ptCount val="7"/>
                <c:pt idx="0">
                  <c:v>1 кв.2006</c:v>
                </c:pt>
                <c:pt idx="1">
                  <c:v>2 кв.2006</c:v>
                </c:pt>
                <c:pt idx="2">
                  <c:v>3 кв.2006</c:v>
                </c:pt>
                <c:pt idx="3">
                  <c:v>4 кв.2006</c:v>
                </c:pt>
                <c:pt idx="4">
                  <c:v>1 кв.2007</c:v>
                </c:pt>
                <c:pt idx="5">
                  <c:v>2 кв.2007</c:v>
                </c:pt>
                <c:pt idx="6">
                  <c:v>3 кв.2007</c:v>
                </c:pt>
              </c:strCache>
            </c:strRef>
          </c:cat>
          <c:val>
            <c:numRef>
              <c:f>'График 2.2.4'!$C$6:$I$6</c:f>
              <c:numCache>
                <c:formatCode>#,##0</c:formatCode>
                <c:ptCount val="7"/>
                <c:pt idx="0">
                  <c:v>842</c:v>
                </c:pt>
                <c:pt idx="1">
                  <c:v>1036</c:v>
                </c:pt>
                <c:pt idx="2">
                  <c:v>2954</c:v>
                </c:pt>
                <c:pt idx="3">
                  <c:v>3760.079961900261</c:v>
                </c:pt>
                <c:pt idx="4" formatCode="0">
                  <c:v>2086.2279780413301</c:v>
                </c:pt>
                <c:pt idx="5">
                  <c:v>1653.0956807380433</c:v>
                </c:pt>
                <c:pt idx="6">
                  <c:v>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54-4765-A61C-0C4D7A8F14C3}"/>
            </c:ext>
          </c:extLst>
        </c:ser>
        <c:ser>
          <c:idx val="2"/>
          <c:order val="2"/>
          <c:tx>
            <c:strRef>
              <c:f>'График 2.2.4'!$B$7</c:f>
              <c:strCache>
                <c:ptCount val="1"/>
                <c:pt idx="0">
                  <c:v>От 3 до 5 лет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2.2.4'!$C$4:$I$4</c:f>
              <c:strCache>
                <c:ptCount val="7"/>
                <c:pt idx="0">
                  <c:v>1 кв.2006</c:v>
                </c:pt>
                <c:pt idx="1">
                  <c:v>2 кв.2006</c:v>
                </c:pt>
                <c:pt idx="2">
                  <c:v>3 кв.2006</c:v>
                </c:pt>
                <c:pt idx="3">
                  <c:v>4 кв.2006</c:v>
                </c:pt>
                <c:pt idx="4">
                  <c:v>1 кв.2007</c:v>
                </c:pt>
                <c:pt idx="5">
                  <c:v>2 кв.2007</c:v>
                </c:pt>
                <c:pt idx="6">
                  <c:v>3 кв.2007</c:v>
                </c:pt>
              </c:strCache>
            </c:strRef>
          </c:cat>
          <c:val>
            <c:numRef>
              <c:f>'График 2.2.4'!$C$7:$I$7</c:f>
              <c:numCache>
                <c:formatCode>#,##0</c:formatCode>
                <c:ptCount val="7"/>
                <c:pt idx="0">
                  <c:v>599</c:v>
                </c:pt>
                <c:pt idx="1">
                  <c:v>219</c:v>
                </c:pt>
                <c:pt idx="2">
                  <c:v>702</c:v>
                </c:pt>
                <c:pt idx="3">
                  <c:v>1346.4209177672692</c:v>
                </c:pt>
                <c:pt idx="4" formatCode="0">
                  <c:v>1437.0616918410176</c:v>
                </c:pt>
                <c:pt idx="5">
                  <c:v>1997.5192806664845</c:v>
                </c:pt>
                <c:pt idx="6">
                  <c:v>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54-4765-A61C-0C4D7A8F14C3}"/>
            </c:ext>
          </c:extLst>
        </c:ser>
        <c:ser>
          <c:idx val="3"/>
          <c:order val="3"/>
          <c:tx>
            <c:strRef>
              <c:f>'График 2.2.4'!$B$8</c:f>
              <c:strCache>
                <c:ptCount val="1"/>
                <c:pt idx="0">
                  <c:v>Свыше 5 лет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2.2.4'!$C$4:$I$4</c:f>
              <c:strCache>
                <c:ptCount val="7"/>
                <c:pt idx="0">
                  <c:v>1 кв.2006</c:v>
                </c:pt>
                <c:pt idx="1">
                  <c:v>2 кв.2006</c:v>
                </c:pt>
                <c:pt idx="2">
                  <c:v>3 кв.2006</c:v>
                </c:pt>
                <c:pt idx="3">
                  <c:v>4 кв.2006</c:v>
                </c:pt>
                <c:pt idx="4">
                  <c:v>1 кв.2007</c:v>
                </c:pt>
                <c:pt idx="5">
                  <c:v>2 кв.2007</c:v>
                </c:pt>
                <c:pt idx="6">
                  <c:v>3 кв.2007</c:v>
                </c:pt>
              </c:strCache>
            </c:strRef>
          </c:cat>
          <c:val>
            <c:numRef>
              <c:f>'График 2.2.4'!$C$8:$I$8</c:f>
              <c:numCache>
                <c:formatCode>#,##0</c:formatCode>
                <c:ptCount val="7"/>
                <c:pt idx="0">
                  <c:v>1410</c:v>
                </c:pt>
                <c:pt idx="1">
                  <c:v>1179</c:v>
                </c:pt>
                <c:pt idx="2">
                  <c:v>1663</c:v>
                </c:pt>
                <c:pt idx="3">
                  <c:v>1833.6184457839158</c:v>
                </c:pt>
                <c:pt idx="4" formatCode="0">
                  <c:v>4113.2970266345292</c:v>
                </c:pt>
                <c:pt idx="5">
                  <c:v>2472</c:v>
                </c:pt>
                <c:pt idx="6">
                  <c:v>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54-4765-A61C-0C4D7A8F14C3}"/>
            </c:ext>
          </c:extLst>
        </c:ser>
        <c:ser>
          <c:idx val="4"/>
          <c:order val="4"/>
          <c:tx>
            <c:strRef>
              <c:f>'График 2.2.4'!$B$9</c:f>
              <c:strCache>
                <c:ptCount val="1"/>
                <c:pt idx="0">
                  <c:v>Бессрочные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2.2.4'!$C$4:$I$4</c:f>
              <c:strCache>
                <c:ptCount val="7"/>
                <c:pt idx="0">
                  <c:v>1 кв.2006</c:v>
                </c:pt>
                <c:pt idx="1">
                  <c:v>2 кв.2006</c:v>
                </c:pt>
                <c:pt idx="2">
                  <c:v>3 кв.2006</c:v>
                </c:pt>
                <c:pt idx="3">
                  <c:v>4 кв.2006</c:v>
                </c:pt>
                <c:pt idx="4">
                  <c:v>1 кв.2007</c:v>
                </c:pt>
                <c:pt idx="5">
                  <c:v>2 кв.2007</c:v>
                </c:pt>
                <c:pt idx="6">
                  <c:v>3 кв.2007</c:v>
                </c:pt>
              </c:strCache>
            </c:strRef>
          </c:cat>
          <c:val>
            <c:numRef>
              <c:f>'График 2.2.4'!$C$9:$I$9</c:f>
              <c:numCache>
                <c:formatCode>#,##0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</c:v>
                </c:pt>
                <c:pt idx="4" formatCode="0">
                  <c:v>45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54-4765-A61C-0C4D7A8F1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5919040"/>
        <c:axId val="1"/>
      </c:barChart>
      <c:lineChart>
        <c:grouping val="standard"/>
        <c:varyColors val="0"/>
        <c:ser>
          <c:idx val="5"/>
          <c:order val="5"/>
          <c:tx>
            <c:strRef>
              <c:f>'График 2.2.4'!$B$10</c:f>
              <c:strCache>
                <c:ptCount val="1"/>
                <c:pt idx="0">
                  <c:v>Средняя ставка привлечения (правая ось)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'График 2.2.4'!$C$4:$I$4</c:f>
              <c:strCache>
                <c:ptCount val="7"/>
                <c:pt idx="0">
                  <c:v>1 кв.2006</c:v>
                </c:pt>
                <c:pt idx="1">
                  <c:v>2 кв.2006</c:v>
                </c:pt>
                <c:pt idx="2">
                  <c:v>3 кв.2006</c:v>
                </c:pt>
                <c:pt idx="3">
                  <c:v>4 кв.2006</c:v>
                </c:pt>
                <c:pt idx="4">
                  <c:v>1 кв.2007</c:v>
                </c:pt>
                <c:pt idx="5">
                  <c:v>2 кв.2007</c:v>
                </c:pt>
                <c:pt idx="6">
                  <c:v>3 кв.2007</c:v>
                </c:pt>
              </c:strCache>
            </c:strRef>
          </c:cat>
          <c:val>
            <c:numRef>
              <c:f>'График 2.2.4'!$C$10:$I$10</c:f>
              <c:numCache>
                <c:formatCode>0.0</c:formatCode>
                <c:ptCount val="7"/>
                <c:pt idx="0">
                  <c:v>7.7167553191489366</c:v>
                </c:pt>
                <c:pt idx="1">
                  <c:v>7.4728471683475561</c:v>
                </c:pt>
                <c:pt idx="2">
                  <c:v>7.5086306098964322</c:v>
                </c:pt>
                <c:pt idx="3">
                  <c:v>7.121448574579972</c:v>
                </c:pt>
                <c:pt idx="4">
                  <c:v>7.3339747781705924</c:v>
                </c:pt>
                <c:pt idx="5">
                  <c:v>7.9281367687956061</c:v>
                </c:pt>
                <c:pt idx="6">
                  <c:v>8.8254437869822482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54-4765-A61C-0C4D7A8F1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59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млн. долл.США</a:t>
                </a:r>
              </a:p>
            </c:rich>
          </c:tx>
          <c:layout>
            <c:manualLayout>
              <c:xMode val="edge"/>
              <c:yMode val="edge"/>
              <c:x val="1.2468827930174564E-2"/>
              <c:y val="0.157024793388429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9190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5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3765586034912718"/>
              <c:y val="0.289256198347107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2369077306733167E-2"/>
          <c:y val="0.71900826446280997"/>
          <c:w val="0.88029925187032421"/>
          <c:h val="0.268595041322314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06137701428674"/>
          <c:y val="4.5180722891566265E-2"/>
          <c:w val="0.80408243391505296"/>
          <c:h val="0.46385542168674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2.3.1'!$B$5</c:f>
              <c:strCache>
                <c:ptCount val="1"/>
                <c:pt idx="0">
                  <c:v>Гос долг Правит-ва/ненефтяные поступления бюджета, %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2.3.1'!$C$4:$D$4</c:f>
              <c:strCache>
                <c:ptCount val="2"/>
                <c:pt idx="0">
                  <c:v>9 мес. 06</c:v>
                </c:pt>
                <c:pt idx="1">
                  <c:v>9 мес. 07</c:v>
                </c:pt>
              </c:strCache>
            </c:strRef>
          </c:cat>
          <c:val>
            <c:numRef>
              <c:f>'График 2.3.1'!$C$5:$D$5</c:f>
              <c:numCache>
                <c:formatCode>0.0</c:formatCode>
                <c:ptCount val="2"/>
                <c:pt idx="0">
                  <c:v>40.650912842185591</c:v>
                </c:pt>
                <c:pt idx="1">
                  <c:v>35.532530116862162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3-42BB-8B07-78567F8532E9}"/>
            </c:ext>
          </c:extLst>
        </c:ser>
        <c:ser>
          <c:idx val="1"/>
          <c:order val="1"/>
          <c:tx>
            <c:strRef>
              <c:f>'График 2.3.1'!$B$6</c:f>
              <c:strCache>
                <c:ptCount val="1"/>
                <c:pt idx="0">
                  <c:v>Краткосрочный внешний гос долг/общий гос долг, % 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Mode val="edge"/>
                  <c:yMode val="edge"/>
                  <c:x val="0.63449755608472236"/>
                  <c:y val="0.4457831325301204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3-42BB-8B07-78567F8532E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2.3.1'!$C$4:$D$4</c:f>
              <c:strCache>
                <c:ptCount val="2"/>
                <c:pt idx="0">
                  <c:v>9 мес. 06</c:v>
                </c:pt>
                <c:pt idx="1">
                  <c:v>9 мес. 07</c:v>
                </c:pt>
              </c:strCache>
            </c:strRef>
          </c:cat>
          <c:val>
            <c:numRef>
              <c:f>'График 2.3.1'!$C$6:$D$6</c:f>
              <c:numCache>
                <c:formatCode>0.0</c:formatCode>
                <c:ptCount val="2"/>
                <c:pt idx="0">
                  <c:v>2.7</c:v>
                </c:pt>
                <c:pt idx="1">
                  <c:v>11.7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93-42BB-8B07-78567F8532E9}"/>
            </c:ext>
          </c:extLst>
        </c:ser>
        <c:ser>
          <c:idx val="2"/>
          <c:order val="2"/>
          <c:tx>
            <c:strRef>
              <c:f>'График 2.3.1'!$B$7</c:f>
              <c:strCache>
                <c:ptCount val="1"/>
                <c:pt idx="0">
                  <c:v>Краткосрочный внешний негос долг/общий внешний негос долг, 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Mode val="edge"/>
                  <c:yMode val="edge"/>
                  <c:x val="0.69609926055896731"/>
                  <c:y val="0.4457831325301204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93-42BB-8B07-78567F8532E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2.3.1'!$C$4:$D$4</c:f>
              <c:strCache>
                <c:ptCount val="2"/>
                <c:pt idx="0">
                  <c:v>9 мес. 06</c:v>
                </c:pt>
                <c:pt idx="1">
                  <c:v>9 мес. 07</c:v>
                </c:pt>
              </c:strCache>
            </c:strRef>
          </c:cat>
          <c:val>
            <c:numRef>
              <c:f>'График 2.3.1'!$C$7:$D$7</c:f>
              <c:numCache>
                <c:formatCode>0.0</c:formatCode>
                <c:ptCount val="2"/>
                <c:pt idx="0">
                  <c:v>14.3</c:v>
                </c:pt>
                <c:pt idx="1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93-42BB-8B07-78567F8532E9}"/>
            </c:ext>
          </c:extLst>
        </c:ser>
        <c:ser>
          <c:idx val="3"/>
          <c:order val="3"/>
          <c:tx>
            <c:strRef>
              <c:f>'График 2.3.1'!$B$8</c:f>
              <c:strCache>
                <c:ptCount val="1"/>
                <c:pt idx="0">
                  <c:v>Внешний долг/экспорт товаров и услуг, %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2.3.1'!$C$4:$D$4</c:f>
              <c:strCache>
                <c:ptCount val="2"/>
                <c:pt idx="0">
                  <c:v>9 мес. 06</c:v>
                </c:pt>
                <c:pt idx="1">
                  <c:v>9 мес. 07</c:v>
                </c:pt>
              </c:strCache>
            </c:strRef>
          </c:cat>
          <c:val>
            <c:numRef>
              <c:f>'График 2.3.1'!$C$8:$D$8</c:f>
              <c:numCache>
                <c:formatCode>0.0</c:formatCode>
                <c:ptCount val="2"/>
                <c:pt idx="0">
                  <c:v>154.30000000000001</c:v>
                </c:pt>
                <c:pt idx="1">
                  <c:v>194.5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93-42BB-8B07-78567F8532E9}"/>
            </c:ext>
          </c:extLst>
        </c:ser>
        <c:ser>
          <c:idx val="4"/>
          <c:order val="4"/>
          <c:tx>
            <c:strRef>
              <c:f>'График 2.3.1'!$B$9</c:f>
              <c:strCache>
                <c:ptCount val="1"/>
                <c:pt idx="0">
                  <c:v>Краткосрочный внешний долг+депозиты резидентов в ин валюте/валовые международные резервы без золота, НФ, %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2.3.1'!$C$4:$D$4</c:f>
              <c:strCache>
                <c:ptCount val="2"/>
                <c:pt idx="0">
                  <c:v>9 мес. 06</c:v>
                </c:pt>
                <c:pt idx="1">
                  <c:v>9 мес. 07</c:v>
                </c:pt>
              </c:strCache>
            </c:strRef>
          </c:cat>
          <c:val>
            <c:numRef>
              <c:f>'График 2.3.1'!$C$9:$D$9</c:f>
              <c:numCache>
                <c:formatCode>0.0</c:formatCode>
                <c:ptCount val="2"/>
                <c:pt idx="0">
                  <c:v>131.4</c:v>
                </c:pt>
                <c:pt idx="1">
                  <c:v>114.9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93-42BB-8B07-78567F8532E9}"/>
            </c:ext>
          </c:extLst>
        </c:ser>
        <c:ser>
          <c:idx val="5"/>
          <c:order val="5"/>
          <c:tx>
            <c:strRef>
              <c:f>'График 2.3.1'!$B$10</c:f>
              <c:strCache>
                <c:ptCount val="1"/>
                <c:pt idx="0">
                  <c:v>Обслуживание внешнего долга банками/доходы банков до уплаты налогов, %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2.3.1'!$C$4:$D$4</c:f>
              <c:strCache>
                <c:ptCount val="2"/>
                <c:pt idx="0">
                  <c:v>9 мес. 06</c:v>
                </c:pt>
                <c:pt idx="1">
                  <c:v>9 мес. 07</c:v>
                </c:pt>
              </c:strCache>
            </c:strRef>
          </c:cat>
          <c:val>
            <c:numRef>
              <c:f>'График 2.3.1'!$C$10:$D$10</c:f>
              <c:numCache>
                <c:formatCode>0.0</c:formatCode>
                <c:ptCount val="2"/>
                <c:pt idx="0">
                  <c:v>147</c:v>
                </c:pt>
                <c:pt idx="1">
                  <c:v>298.8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93-42BB-8B07-78567F8532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5920352"/>
        <c:axId val="1"/>
      </c:barChart>
      <c:catAx>
        <c:axId val="47592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2.2448979591836733E-2"/>
              <c:y val="0.259036144578313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920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0266950745707482E-2"/>
          <c:y val="0.57831325301204817"/>
          <c:w val="0.98357388143877678"/>
          <c:h val="0.412650602409638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1" u="sng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Корпоративный сектор</a:t>
            </a:r>
          </a:p>
        </c:rich>
      </c:tx>
      <c:layout>
        <c:manualLayout>
          <c:xMode val="edge"/>
          <c:yMode val="edge"/>
          <c:x val="3.7244015588657309E-2"/>
          <c:y val="1.53374233128834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050332159152698"/>
          <c:y val="0.1165644171779141"/>
          <c:w val="0.45623919096105198"/>
          <c:h val="0.75153374233128833"/>
        </c:manualLayout>
      </c:layout>
      <c:radarChart>
        <c:radarStyle val="marker"/>
        <c:varyColors val="0"/>
        <c:ser>
          <c:idx val="0"/>
          <c:order val="0"/>
          <c:tx>
            <c:strRef>
              <c:f>'График 2.4.1'!$C$4</c:f>
              <c:strCache>
                <c:ptCount val="1"/>
                <c:pt idx="0">
                  <c:v>2004 г.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'График 2.4.1'!$B$5:$B$12</c:f>
              <c:strCache>
                <c:ptCount val="8"/>
                <c:pt idx="0">
                  <c:v>ROE</c:v>
                </c:pt>
                <c:pt idx="1">
                  <c:v>ROA</c:v>
                </c:pt>
                <c:pt idx="2">
                  <c:v>Рентабельность продаж</c:v>
                </c:pt>
                <c:pt idx="3">
                  <c:v>Долговое бремя*</c:v>
                </c:pt>
                <c:pt idx="4">
                  <c:v>Левередж*</c:v>
                </c:pt>
                <c:pt idx="5">
                  <c:v>Оборачиваемость активов</c:v>
                </c:pt>
                <c:pt idx="6">
                  <c:v>Оборачиваемость деб. зад-ти</c:v>
                </c:pt>
                <c:pt idx="7">
                  <c:v>Оборачиваемость ТМЗ</c:v>
                </c:pt>
              </c:strCache>
            </c:strRef>
          </c:cat>
          <c:val>
            <c:numRef>
              <c:f>'График 2.4.1'!$C$5:$C$12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B-4924-B98A-DC0FF4B87488}"/>
            </c:ext>
          </c:extLst>
        </c:ser>
        <c:ser>
          <c:idx val="1"/>
          <c:order val="1"/>
          <c:tx>
            <c:strRef>
              <c:f>'График 2.4.1'!$D$4</c:f>
              <c:strCache>
                <c:ptCount val="1"/>
                <c:pt idx="0">
                  <c:v>2005 г.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'График 2.4.1'!$B$5:$B$12</c:f>
              <c:strCache>
                <c:ptCount val="8"/>
                <c:pt idx="0">
                  <c:v>ROE</c:v>
                </c:pt>
                <c:pt idx="1">
                  <c:v>ROA</c:v>
                </c:pt>
                <c:pt idx="2">
                  <c:v>Рентабельность продаж</c:v>
                </c:pt>
                <c:pt idx="3">
                  <c:v>Долговое бремя*</c:v>
                </c:pt>
                <c:pt idx="4">
                  <c:v>Левередж*</c:v>
                </c:pt>
                <c:pt idx="5">
                  <c:v>Оборачиваемость активов</c:v>
                </c:pt>
                <c:pt idx="6">
                  <c:v>Оборачиваемость деб. зад-ти</c:v>
                </c:pt>
                <c:pt idx="7">
                  <c:v>Оборачиваемость ТМЗ</c:v>
                </c:pt>
              </c:strCache>
            </c:strRef>
          </c:cat>
          <c:val>
            <c:numRef>
              <c:f>'График 2.4.1'!$D$5:$D$12</c:f>
              <c:numCache>
                <c:formatCode>0</c:formatCode>
                <c:ptCount val="8"/>
                <c:pt idx="0">
                  <c:v>118.1248470571575</c:v>
                </c:pt>
                <c:pt idx="1">
                  <c:v>114.23842900931443</c:v>
                </c:pt>
                <c:pt idx="2">
                  <c:v>170.6258171070032</c:v>
                </c:pt>
                <c:pt idx="3">
                  <c:v>67.877048762213136</c:v>
                </c:pt>
                <c:pt idx="4">
                  <c:v>69.194243413035551</c:v>
                </c:pt>
                <c:pt idx="5">
                  <c:v>76.937245910985084</c:v>
                </c:pt>
                <c:pt idx="6">
                  <c:v>100.16614698924103</c:v>
                </c:pt>
                <c:pt idx="7">
                  <c:v>106.91176244457914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2B-4924-B98A-DC0FF4B87488}"/>
            </c:ext>
          </c:extLst>
        </c:ser>
        <c:ser>
          <c:idx val="2"/>
          <c:order val="2"/>
          <c:tx>
            <c:strRef>
              <c:f>'График 2.4.1'!$E$4</c:f>
              <c:strCache>
                <c:ptCount val="1"/>
                <c:pt idx="0">
                  <c:v>2006 г.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2.4.1'!$B$5:$B$12</c:f>
              <c:strCache>
                <c:ptCount val="8"/>
                <c:pt idx="0">
                  <c:v>ROE</c:v>
                </c:pt>
                <c:pt idx="1">
                  <c:v>ROA</c:v>
                </c:pt>
                <c:pt idx="2">
                  <c:v>Рентабельность продаж</c:v>
                </c:pt>
                <c:pt idx="3">
                  <c:v>Долговое бремя*</c:v>
                </c:pt>
                <c:pt idx="4">
                  <c:v>Левередж*</c:v>
                </c:pt>
                <c:pt idx="5">
                  <c:v>Оборачиваемость активов</c:v>
                </c:pt>
                <c:pt idx="6">
                  <c:v>Оборачиваемость деб. зад-ти</c:v>
                </c:pt>
                <c:pt idx="7">
                  <c:v>Оборачиваемость ТМЗ</c:v>
                </c:pt>
              </c:strCache>
            </c:strRef>
          </c:cat>
          <c:val>
            <c:numRef>
              <c:f>'График 2.4.1'!$E$5:$E$12</c:f>
              <c:numCache>
                <c:formatCode>0</c:formatCode>
                <c:ptCount val="8"/>
                <c:pt idx="0">
                  <c:v>146.91594378055009</c:v>
                </c:pt>
                <c:pt idx="1">
                  <c:v>136.27970350346027</c:v>
                </c:pt>
                <c:pt idx="2">
                  <c:v>142.64731682768846</c:v>
                </c:pt>
                <c:pt idx="3">
                  <c:v>49.190173978035006</c:v>
                </c:pt>
                <c:pt idx="4">
                  <c:v>56.836401799873862</c:v>
                </c:pt>
                <c:pt idx="5">
                  <c:v>71.320418905995595</c:v>
                </c:pt>
                <c:pt idx="6">
                  <c:v>102.53733619148974</c:v>
                </c:pt>
                <c:pt idx="7">
                  <c:v>96.796751303680693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2B-4924-B98A-DC0FF4B87488}"/>
            </c:ext>
          </c:extLst>
        </c:ser>
        <c:ser>
          <c:idx val="3"/>
          <c:order val="3"/>
          <c:tx>
            <c:strRef>
              <c:f>'График 2.4.1'!$F$4</c:f>
              <c:strCache>
                <c:ptCount val="1"/>
                <c:pt idx="0">
                  <c:v>2007г-2 кв.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'График 2.4.1'!$B$5:$B$12</c:f>
              <c:strCache>
                <c:ptCount val="8"/>
                <c:pt idx="0">
                  <c:v>ROE</c:v>
                </c:pt>
                <c:pt idx="1">
                  <c:v>ROA</c:v>
                </c:pt>
                <c:pt idx="2">
                  <c:v>Рентабельность продаж</c:v>
                </c:pt>
                <c:pt idx="3">
                  <c:v>Долговое бремя*</c:v>
                </c:pt>
                <c:pt idx="4">
                  <c:v>Левередж*</c:v>
                </c:pt>
                <c:pt idx="5">
                  <c:v>Оборачиваемость активов</c:v>
                </c:pt>
                <c:pt idx="6">
                  <c:v>Оборачиваемость деб. зад-ти</c:v>
                </c:pt>
                <c:pt idx="7">
                  <c:v>Оборачиваемость ТМЗ</c:v>
                </c:pt>
              </c:strCache>
            </c:strRef>
          </c:cat>
          <c:val>
            <c:numRef>
              <c:f>'График 2.4.1'!$F$5:$F$12</c:f>
              <c:numCache>
                <c:formatCode>0</c:formatCode>
                <c:ptCount val="8"/>
                <c:pt idx="0">
                  <c:v>146.27933038263774</c:v>
                </c:pt>
                <c:pt idx="1">
                  <c:v>134.84585690962095</c:v>
                </c:pt>
                <c:pt idx="2">
                  <c:v>153.5097717486901</c:v>
                </c:pt>
                <c:pt idx="3">
                  <c:v>50.011976402573517</c:v>
                </c:pt>
                <c:pt idx="4">
                  <c:v>55.579880618352803</c:v>
                </c:pt>
                <c:pt idx="5">
                  <c:v>67.457958836548855</c:v>
                </c:pt>
                <c:pt idx="6">
                  <c:v>109.9512717686798</c:v>
                </c:pt>
                <c:pt idx="7">
                  <c:v>89.282523231771378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2B-4924-B98A-DC0FF4B87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924288"/>
        <c:axId val="1"/>
      </c:radarChart>
      <c:catAx>
        <c:axId val="4759242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924288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463729820854104"/>
          <c:y val="0.92024539877300615"/>
          <c:w val="0.54190042681496375"/>
          <c:h val="4.90797546012269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1" u="sng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Крупные и средние предприятия</a:t>
            </a:r>
          </a:p>
        </c:rich>
      </c:tx>
      <c:layout>
        <c:manualLayout>
          <c:xMode val="edge"/>
          <c:yMode val="edge"/>
          <c:x val="1.3084124091088722E-2"/>
          <c:y val="1.82482077016703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710310227721806"/>
          <c:y val="6.5693547726013143E-2"/>
          <c:w val="0.40000036507042663"/>
          <c:h val="0.78102328963148959"/>
        </c:manualLayout>
      </c:layout>
      <c:radarChart>
        <c:radarStyle val="marker"/>
        <c:varyColors val="0"/>
        <c:ser>
          <c:idx val="0"/>
          <c:order val="0"/>
          <c:tx>
            <c:strRef>
              <c:f>'График 2.4.2'!$C$4</c:f>
              <c:strCache>
                <c:ptCount val="1"/>
                <c:pt idx="0">
                  <c:v>2004 г.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'График 2.4.2'!$B$5:$B$15</c:f>
              <c:strCache>
                <c:ptCount val="11"/>
                <c:pt idx="0">
                  <c:v>ROE</c:v>
                </c:pt>
                <c:pt idx="1">
                  <c:v>ROA</c:v>
                </c:pt>
                <c:pt idx="2">
                  <c:v>Рентабельность продаж</c:v>
                </c:pt>
                <c:pt idx="3">
                  <c:v>Покрытие %-ых платежей</c:v>
                </c:pt>
                <c:pt idx="4">
                  <c:v>Долговое бремя*</c:v>
                </c:pt>
                <c:pt idx="5">
                  <c:v>Левередж*</c:v>
                </c:pt>
                <c:pt idx="6">
                  <c:v>Оборачиваемость активов</c:v>
                </c:pt>
                <c:pt idx="7">
                  <c:v>Оборачиваемость деб. зад-ти</c:v>
                </c:pt>
                <c:pt idx="8">
                  <c:v>Оборачиваемость ТМЗ</c:v>
                </c:pt>
                <c:pt idx="9">
                  <c:v>Задолженность перед банками*</c:v>
                </c:pt>
                <c:pt idx="10">
                  <c:v>Текущая ликвидность</c:v>
                </c:pt>
              </c:strCache>
            </c:strRef>
          </c:cat>
          <c:val>
            <c:numRef>
              <c:f>'График 2.4.2'!$C$5:$C$15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B-4C0F-A2C2-B1E02DDC9B09}"/>
            </c:ext>
          </c:extLst>
        </c:ser>
        <c:ser>
          <c:idx val="1"/>
          <c:order val="1"/>
          <c:tx>
            <c:strRef>
              <c:f>'График 2.4.2'!$D$4</c:f>
              <c:strCache>
                <c:ptCount val="1"/>
                <c:pt idx="0">
                  <c:v>2005 г.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'График 2.4.2'!$B$5:$B$15</c:f>
              <c:strCache>
                <c:ptCount val="11"/>
                <c:pt idx="0">
                  <c:v>ROE</c:v>
                </c:pt>
                <c:pt idx="1">
                  <c:v>ROA</c:v>
                </c:pt>
                <c:pt idx="2">
                  <c:v>Рентабельность продаж</c:v>
                </c:pt>
                <c:pt idx="3">
                  <c:v>Покрытие %-ых платежей</c:v>
                </c:pt>
                <c:pt idx="4">
                  <c:v>Долговое бремя*</c:v>
                </c:pt>
                <c:pt idx="5">
                  <c:v>Левередж*</c:v>
                </c:pt>
                <c:pt idx="6">
                  <c:v>Оборачиваемость активов</c:v>
                </c:pt>
                <c:pt idx="7">
                  <c:v>Оборачиваемость деб. зад-ти</c:v>
                </c:pt>
                <c:pt idx="8">
                  <c:v>Оборачиваемость ТМЗ</c:v>
                </c:pt>
                <c:pt idx="9">
                  <c:v>Задолженность перед банками*</c:v>
                </c:pt>
                <c:pt idx="10">
                  <c:v>Текущая ликвидность</c:v>
                </c:pt>
              </c:strCache>
            </c:strRef>
          </c:cat>
          <c:val>
            <c:numRef>
              <c:f>'График 2.4.2'!$D$5:$D$15</c:f>
              <c:numCache>
                <c:formatCode>0</c:formatCode>
                <c:ptCount val="11"/>
                <c:pt idx="0">
                  <c:v>122.48698738116606</c:v>
                </c:pt>
                <c:pt idx="1">
                  <c:v>114.42984408395883</c:v>
                </c:pt>
                <c:pt idx="2">
                  <c:v>112.47973527635742</c:v>
                </c:pt>
                <c:pt idx="3">
                  <c:v>85.835988216107637</c:v>
                </c:pt>
                <c:pt idx="4">
                  <c:v>90.444419930917817</c:v>
                </c:pt>
                <c:pt idx="5">
                  <c:v>80.379723378471084</c:v>
                </c:pt>
                <c:pt idx="6">
                  <c:v>101.73374235173125</c:v>
                </c:pt>
                <c:pt idx="7">
                  <c:v>98.599324932970859</c:v>
                </c:pt>
                <c:pt idx="8">
                  <c:v>104.70356022328137</c:v>
                </c:pt>
                <c:pt idx="9">
                  <c:v>96.625418700063676</c:v>
                </c:pt>
                <c:pt idx="10">
                  <c:v>84.396234962404407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4B-4C0F-A2C2-B1E02DDC9B09}"/>
            </c:ext>
          </c:extLst>
        </c:ser>
        <c:ser>
          <c:idx val="2"/>
          <c:order val="2"/>
          <c:tx>
            <c:strRef>
              <c:f>'График 2.4.2'!$E$4</c:f>
              <c:strCache>
                <c:ptCount val="1"/>
                <c:pt idx="0">
                  <c:v>2006 г.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2.4.2'!$B$5:$B$15</c:f>
              <c:strCache>
                <c:ptCount val="11"/>
                <c:pt idx="0">
                  <c:v>ROE</c:v>
                </c:pt>
                <c:pt idx="1">
                  <c:v>ROA</c:v>
                </c:pt>
                <c:pt idx="2">
                  <c:v>Рентабельность продаж</c:v>
                </c:pt>
                <c:pt idx="3">
                  <c:v>Покрытие %-ых платежей</c:v>
                </c:pt>
                <c:pt idx="4">
                  <c:v>Долговое бремя*</c:v>
                </c:pt>
                <c:pt idx="5">
                  <c:v>Левередж*</c:v>
                </c:pt>
                <c:pt idx="6">
                  <c:v>Оборачиваемость активов</c:v>
                </c:pt>
                <c:pt idx="7">
                  <c:v>Оборачиваемость деб. зад-ти</c:v>
                </c:pt>
                <c:pt idx="8">
                  <c:v>Оборачиваемость ТМЗ</c:v>
                </c:pt>
                <c:pt idx="9">
                  <c:v>Задолженность перед банками*</c:v>
                </c:pt>
                <c:pt idx="10">
                  <c:v>Текущая ликвидность</c:v>
                </c:pt>
              </c:strCache>
            </c:strRef>
          </c:cat>
          <c:val>
            <c:numRef>
              <c:f>'График 2.4.2'!$E$5:$E$15</c:f>
              <c:numCache>
                <c:formatCode>0</c:formatCode>
                <c:ptCount val="11"/>
                <c:pt idx="0">
                  <c:v>147.76100834198897</c:v>
                </c:pt>
                <c:pt idx="1">
                  <c:v>128.76611523802754</c:v>
                </c:pt>
                <c:pt idx="2">
                  <c:v>128.07617223349979</c:v>
                </c:pt>
                <c:pt idx="3">
                  <c:v>88.121452349437504</c:v>
                </c:pt>
                <c:pt idx="4">
                  <c:v>92.358986989816046</c:v>
                </c:pt>
                <c:pt idx="5">
                  <c:v>84.423020420953335</c:v>
                </c:pt>
                <c:pt idx="6">
                  <c:v>100.53869739585117</c:v>
                </c:pt>
                <c:pt idx="7">
                  <c:v>102.46902071527218</c:v>
                </c:pt>
                <c:pt idx="8">
                  <c:v>100.95244782545967</c:v>
                </c:pt>
                <c:pt idx="9">
                  <c:v>106.51421071564016</c:v>
                </c:pt>
                <c:pt idx="10">
                  <c:v>98.692690473262473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4B-4C0F-A2C2-B1E02DDC9B09}"/>
            </c:ext>
          </c:extLst>
        </c:ser>
        <c:ser>
          <c:idx val="3"/>
          <c:order val="3"/>
          <c:tx>
            <c:strRef>
              <c:f>'График 2.4.2'!$F$4</c:f>
              <c:strCache>
                <c:ptCount val="1"/>
                <c:pt idx="0">
                  <c:v>2007г-2 кв.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'График 2.4.2'!$B$5:$B$15</c:f>
              <c:strCache>
                <c:ptCount val="11"/>
                <c:pt idx="0">
                  <c:v>ROE</c:v>
                </c:pt>
                <c:pt idx="1">
                  <c:v>ROA</c:v>
                </c:pt>
                <c:pt idx="2">
                  <c:v>Рентабельность продаж</c:v>
                </c:pt>
                <c:pt idx="3">
                  <c:v>Покрытие %-ых платежей</c:v>
                </c:pt>
                <c:pt idx="4">
                  <c:v>Долговое бремя*</c:v>
                </c:pt>
                <c:pt idx="5">
                  <c:v>Левередж*</c:v>
                </c:pt>
                <c:pt idx="6">
                  <c:v>Оборачиваемость активов</c:v>
                </c:pt>
                <c:pt idx="7">
                  <c:v>Оборачиваемость деб. зад-ти</c:v>
                </c:pt>
                <c:pt idx="8">
                  <c:v>Оборачиваемость ТМЗ</c:v>
                </c:pt>
                <c:pt idx="9">
                  <c:v>Задолженность перед банками*</c:v>
                </c:pt>
                <c:pt idx="10">
                  <c:v>Текущая ликвидность</c:v>
                </c:pt>
              </c:strCache>
            </c:strRef>
          </c:cat>
          <c:val>
            <c:numRef>
              <c:f>'График 2.4.2'!$F$5:$F$15</c:f>
              <c:numCache>
                <c:formatCode>0</c:formatCode>
                <c:ptCount val="11"/>
                <c:pt idx="0">
                  <c:v>145.98882581563714</c:v>
                </c:pt>
                <c:pt idx="1">
                  <c:v>123.66021611052732</c:v>
                </c:pt>
                <c:pt idx="2">
                  <c:v>128.35228210398969</c:v>
                </c:pt>
                <c:pt idx="3">
                  <c:v>78.443538121534544</c:v>
                </c:pt>
                <c:pt idx="4">
                  <c:v>93.9019951416076</c:v>
                </c:pt>
                <c:pt idx="5">
                  <c:v>87.658719774288926</c:v>
                </c:pt>
                <c:pt idx="6">
                  <c:v>100.40524175742732</c:v>
                </c:pt>
                <c:pt idx="7">
                  <c:v>115.77183036067669</c:v>
                </c:pt>
                <c:pt idx="8">
                  <c:v>96.78625106205736</c:v>
                </c:pt>
                <c:pt idx="9">
                  <c:v>108.79495332349909</c:v>
                </c:pt>
                <c:pt idx="10">
                  <c:v>133.45657586444932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4B-4C0F-A2C2-B1E02DDC9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932160"/>
        <c:axId val="1"/>
      </c:radarChart>
      <c:catAx>
        <c:axId val="4759321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932160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607500006845069"/>
          <c:y val="0.92335930970451807"/>
          <c:w val="0.56635565708569757"/>
          <c:h val="6.20439061856790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1" u="sng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Малые предприятия</a:t>
            </a:r>
          </a:p>
        </c:rich>
      </c:tx>
      <c:layout>
        <c:manualLayout>
          <c:xMode val="edge"/>
          <c:yMode val="edge"/>
          <c:x val="9.1407759840393486E-3"/>
          <c:y val="3.3222645255796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358346983499292"/>
          <c:y val="0.10631246481854888"/>
          <c:w val="0.38208443613284476"/>
          <c:h val="0.69435328584614731"/>
        </c:manualLayout>
      </c:layout>
      <c:radarChart>
        <c:radarStyle val="marker"/>
        <c:varyColors val="0"/>
        <c:ser>
          <c:idx val="0"/>
          <c:order val="0"/>
          <c:tx>
            <c:strRef>
              <c:f>'График 2.4.3'!$C$5</c:f>
              <c:strCache>
                <c:ptCount val="1"/>
                <c:pt idx="0">
                  <c:v>2004 г.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'График 2.4.3'!$B$6:$B$15</c:f>
              <c:strCache>
                <c:ptCount val="8"/>
                <c:pt idx="0">
                  <c:v>ROE</c:v>
                </c:pt>
                <c:pt idx="1">
                  <c:v>ROA</c:v>
                </c:pt>
                <c:pt idx="2">
                  <c:v>Рентабельность продаж</c:v>
                </c:pt>
                <c:pt idx="3">
                  <c:v>Долговое бремя*</c:v>
                </c:pt>
                <c:pt idx="4">
                  <c:v>Левередж*</c:v>
                </c:pt>
                <c:pt idx="5">
                  <c:v>Оборачиваемость активов</c:v>
                </c:pt>
                <c:pt idx="6">
                  <c:v>Оборачиваемость деб. зад-ти</c:v>
                </c:pt>
                <c:pt idx="7">
                  <c:v>Оборачиваемость ТМЗ</c:v>
                </c:pt>
              </c:strCache>
            </c:strRef>
          </c:cat>
          <c:val>
            <c:numRef>
              <c:f>'График 2.4.3'!$C$6:$C$15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4-4CB0-8C80-85298E58630C}"/>
            </c:ext>
          </c:extLst>
        </c:ser>
        <c:ser>
          <c:idx val="1"/>
          <c:order val="1"/>
          <c:tx>
            <c:strRef>
              <c:f>'График 2.4.3'!$D$5</c:f>
              <c:strCache>
                <c:ptCount val="1"/>
                <c:pt idx="0">
                  <c:v>2005 г.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'График 2.4.3'!$B$6:$B$15</c:f>
              <c:strCache>
                <c:ptCount val="8"/>
                <c:pt idx="0">
                  <c:v>ROE</c:v>
                </c:pt>
                <c:pt idx="1">
                  <c:v>ROA</c:v>
                </c:pt>
                <c:pt idx="2">
                  <c:v>Рентабельность продаж</c:v>
                </c:pt>
                <c:pt idx="3">
                  <c:v>Долговое бремя*</c:v>
                </c:pt>
                <c:pt idx="4">
                  <c:v>Левередж*</c:v>
                </c:pt>
                <c:pt idx="5">
                  <c:v>Оборачиваемость активов</c:v>
                </c:pt>
                <c:pt idx="6">
                  <c:v>Оборачиваемость деб. зад-ти</c:v>
                </c:pt>
                <c:pt idx="7">
                  <c:v>Оборачиваемость ТМЗ</c:v>
                </c:pt>
              </c:strCache>
            </c:strRef>
          </c:cat>
          <c:val>
            <c:numRef>
              <c:f>'График 2.4.3'!$D$6:$D$15</c:f>
              <c:numCache>
                <c:formatCode>0</c:formatCode>
                <c:ptCount val="8"/>
                <c:pt idx="0">
                  <c:v>66.519357685297535</c:v>
                </c:pt>
                <c:pt idx="1">
                  <c:v>207.2929903929269</c:v>
                </c:pt>
                <c:pt idx="2">
                  <c:v>211.79447181022857</c:v>
                </c:pt>
                <c:pt idx="3">
                  <c:v>102.82765389916722</c:v>
                </c:pt>
                <c:pt idx="4">
                  <c:v>121.05151041346242</c:v>
                </c:pt>
                <c:pt idx="5">
                  <c:v>97.874599190985919</c:v>
                </c:pt>
                <c:pt idx="6">
                  <c:v>103.26652206550332</c:v>
                </c:pt>
                <c:pt idx="7">
                  <c:v>103.44071998658903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4-4CB0-8C80-85298E58630C}"/>
            </c:ext>
          </c:extLst>
        </c:ser>
        <c:ser>
          <c:idx val="2"/>
          <c:order val="2"/>
          <c:tx>
            <c:strRef>
              <c:f>'График 2.4.3'!$E$5</c:f>
              <c:strCache>
                <c:ptCount val="1"/>
                <c:pt idx="0">
                  <c:v>2006 г.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2.4.3'!$B$6:$B$15</c:f>
              <c:strCache>
                <c:ptCount val="8"/>
                <c:pt idx="0">
                  <c:v>ROE</c:v>
                </c:pt>
                <c:pt idx="1">
                  <c:v>ROA</c:v>
                </c:pt>
                <c:pt idx="2">
                  <c:v>Рентабельность продаж</c:v>
                </c:pt>
                <c:pt idx="3">
                  <c:v>Долговое бремя*</c:v>
                </c:pt>
                <c:pt idx="4">
                  <c:v>Левередж*</c:v>
                </c:pt>
                <c:pt idx="5">
                  <c:v>Оборачиваемость активов</c:v>
                </c:pt>
                <c:pt idx="6">
                  <c:v>Оборачиваемость деб. зад-ти</c:v>
                </c:pt>
                <c:pt idx="7">
                  <c:v>Оборачиваемость ТМЗ</c:v>
                </c:pt>
              </c:strCache>
            </c:strRef>
          </c:cat>
          <c:val>
            <c:numRef>
              <c:f>'График 2.4.3'!$E$6:$E$15</c:f>
              <c:numCache>
                <c:formatCode>0</c:formatCode>
                <c:ptCount val="8"/>
                <c:pt idx="0">
                  <c:v>105.6269080154144</c:v>
                </c:pt>
                <c:pt idx="1">
                  <c:v>404.93398143853545</c:v>
                </c:pt>
                <c:pt idx="2">
                  <c:v>499.22801424495805</c:v>
                </c:pt>
                <c:pt idx="3">
                  <c:v>97.019729134156179</c:v>
                </c:pt>
                <c:pt idx="4">
                  <c:v>87.8088447618305</c:v>
                </c:pt>
                <c:pt idx="5">
                  <c:v>81.112030952622987</c:v>
                </c:pt>
                <c:pt idx="6">
                  <c:v>102.91161276813396</c:v>
                </c:pt>
                <c:pt idx="7">
                  <c:v>88.581913568058653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F4-4CB0-8C80-85298E58630C}"/>
            </c:ext>
          </c:extLst>
        </c:ser>
        <c:ser>
          <c:idx val="3"/>
          <c:order val="3"/>
          <c:tx>
            <c:strRef>
              <c:f>'График 2.4.3'!$F$5</c:f>
              <c:strCache>
                <c:ptCount val="1"/>
                <c:pt idx="0">
                  <c:v>2007г-2 кв.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'График 2.4.3'!$B$6:$B$15</c:f>
              <c:strCache>
                <c:ptCount val="8"/>
                <c:pt idx="0">
                  <c:v>ROE</c:v>
                </c:pt>
                <c:pt idx="1">
                  <c:v>ROA</c:v>
                </c:pt>
                <c:pt idx="2">
                  <c:v>Рентабельность продаж</c:v>
                </c:pt>
                <c:pt idx="3">
                  <c:v>Долговое бремя*</c:v>
                </c:pt>
                <c:pt idx="4">
                  <c:v>Левередж*</c:v>
                </c:pt>
                <c:pt idx="5">
                  <c:v>Оборачиваемость активов</c:v>
                </c:pt>
                <c:pt idx="6">
                  <c:v>Оборачиваемость деб. зад-ти</c:v>
                </c:pt>
                <c:pt idx="7">
                  <c:v>Оборачиваемость ТМЗ</c:v>
                </c:pt>
              </c:strCache>
            </c:strRef>
          </c:cat>
          <c:val>
            <c:numRef>
              <c:f>'График 2.4.3'!$F$6:$F$15</c:f>
              <c:numCache>
                <c:formatCode>0</c:formatCode>
                <c:ptCount val="8"/>
                <c:pt idx="0">
                  <c:v>166.22200184959848</c:v>
                </c:pt>
                <c:pt idx="1">
                  <c:v>1042.3904164712781</c:v>
                </c:pt>
                <c:pt idx="2">
                  <c:v>1576.6534515651765</c:v>
                </c:pt>
                <c:pt idx="3">
                  <c:v>83.612415709394327</c:v>
                </c:pt>
                <c:pt idx="4">
                  <c:v>31.125336472710444</c:v>
                </c:pt>
                <c:pt idx="5">
                  <c:v>66.114111216797539</c:v>
                </c:pt>
                <c:pt idx="6">
                  <c:v>103.49463806114007</c:v>
                </c:pt>
                <c:pt idx="7">
                  <c:v>77.787344866615797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F4-4CB0-8C80-85298E586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934784"/>
        <c:axId val="1"/>
      </c:radarChart>
      <c:catAx>
        <c:axId val="4759347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logBase val="10"/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934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259610535101383"/>
          <c:y val="0.87375557022744854"/>
          <c:w val="0.71846499234549277"/>
          <c:h val="0.106312464818548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408938571694984E-2"/>
          <c:y val="5.1546564736914519E-2"/>
          <c:w val="0.82091981115650003"/>
          <c:h val="0.60137658859733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2.5.1'!$B$5</c:f>
              <c:strCache>
                <c:ptCount val="1"/>
                <c:pt idx="0">
                  <c:v>Долг/располагаемый доход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817307692307693"/>
                  <c:y val="0.5643577998283759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AF-451E-ACF3-5B48AB7D87E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365384615384615"/>
                  <c:y val="0.5000012086198769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AF-451E-ACF3-5B48AB7D87E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6153846153846156"/>
                  <c:y val="0.48514968757176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AF-451E-ACF3-5B48AB7D87E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1490384615384615"/>
                  <c:y val="0.45049613845949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AF-451E-ACF3-5B48AB7D87E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2.5.1'!$C$4:$G$4</c:f>
              <c:strCache>
                <c:ptCount val="5"/>
                <c:pt idx="0">
                  <c:v>2005</c:v>
                </c:pt>
                <c:pt idx="1">
                  <c:v>2006</c:v>
                </c:pt>
                <c:pt idx="2">
                  <c:v>3 мес. 2007</c:v>
                </c:pt>
                <c:pt idx="3">
                  <c:v>6 мес. 2007</c:v>
                </c:pt>
                <c:pt idx="4">
                  <c:v>9 мес. 2007</c:v>
                </c:pt>
              </c:strCache>
            </c:strRef>
          </c:cat>
          <c:val>
            <c:numRef>
              <c:f>'График 2.5.1'!$C$5:$G$5</c:f>
              <c:numCache>
                <c:formatCode>0.0</c:formatCode>
                <c:ptCount val="5"/>
                <c:pt idx="0">
                  <c:v>18.241835611959534</c:v>
                </c:pt>
                <c:pt idx="1">
                  <c:v>32.440080908237974</c:v>
                </c:pt>
                <c:pt idx="2">
                  <c:v>30.999987604644126</c:v>
                </c:pt>
                <c:pt idx="3">
                  <c:v>38.45845847217722</c:v>
                </c:pt>
                <c:pt idx="4">
                  <c:v>42.880266123003501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AF-451E-ACF3-5B48AB7D87E4}"/>
            </c:ext>
          </c:extLst>
        </c:ser>
        <c:ser>
          <c:idx val="0"/>
          <c:order val="1"/>
          <c:tx>
            <c:strRef>
              <c:f>'График 2.5.1'!$B$6</c:f>
              <c:strCache>
                <c:ptCount val="1"/>
                <c:pt idx="0">
                  <c:v>Долг/финансовые активы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4663461538461539"/>
                  <c:y val="0.455446645475531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AF-451E-ACF3-5B48AB7D87E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2.5.1'!$C$4:$G$4</c:f>
              <c:strCache>
                <c:ptCount val="5"/>
                <c:pt idx="0">
                  <c:v>2005</c:v>
                </c:pt>
                <c:pt idx="1">
                  <c:v>2006</c:v>
                </c:pt>
                <c:pt idx="2">
                  <c:v>3 мес. 2007</c:v>
                </c:pt>
                <c:pt idx="3">
                  <c:v>6 мес. 2007</c:v>
                </c:pt>
                <c:pt idx="4">
                  <c:v>9 мес. 2007</c:v>
                </c:pt>
              </c:strCache>
            </c:strRef>
          </c:cat>
          <c:val>
            <c:numRef>
              <c:f>'График 2.5.1'!$C$6:$G$6</c:f>
              <c:numCache>
                <c:formatCode>0.0</c:formatCode>
                <c:ptCount val="5"/>
                <c:pt idx="0">
                  <c:v>45.008892283064192</c:v>
                </c:pt>
                <c:pt idx="1">
                  <c:v>63.777564617342243</c:v>
                </c:pt>
                <c:pt idx="2">
                  <c:v>67.845875294798859</c:v>
                </c:pt>
                <c:pt idx="3">
                  <c:v>72.900079696441594</c:v>
                </c:pt>
                <c:pt idx="4">
                  <c:v>78.842217991819282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AF-451E-ACF3-5B48AB7D87E4}"/>
            </c:ext>
          </c:extLst>
        </c:ser>
        <c:ser>
          <c:idx val="5"/>
          <c:order val="2"/>
          <c:tx>
            <c:strRef>
              <c:f>'График 2.5.1'!$B$7</c:f>
              <c:strCache>
                <c:ptCount val="1"/>
                <c:pt idx="0">
                  <c:v>Долг/ВВП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9230769230769232"/>
                  <c:y val="0.58911033490856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AF-451E-ACF3-5B48AB7D87E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6057692307692307"/>
                  <c:y val="0.5792093208764911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AF-451E-ACF3-5B48AB7D87E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846153846153844"/>
                  <c:y val="0.5792093208764911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AF-451E-ACF3-5B48AB7D87E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1394230769230771"/>
                  <c:y val="0.5693083068444143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AF-451E-ACF3-5B48AB7D87E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9182692307692313"/>
                  <c:y val="0.549506278780260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AF-451E-ACF3-5B48AB7D87E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2.5.1'!$C$4:$G$4</c:f>
              <c:strCache>
                <c:ptCount val="5"/>
                <c:pt idx="0">
                  <c:v>2005</c:v>
                </c:pt>
                <c:pt idx="1">
                  <c:v>2006</c:v>
                </c:pt>
                <c:pt idx="2">
                  <c:v>3 мес. 2007</c:v>
                </c:pt>
                <c:pt idx="3">
                  <c:v>6 мес. 2007</c:v>
                </c:pt>
                <c:pt idx="4">
                  <c:v>9 мес. 2007</c:v>
                </c:pt>
              </c:strCache>
            </c:strRef>
          </c:cat>
          <c:val>
            <c:numRef>
              <c:f>'График 2.5.1'!$C$7:$G$7</c:f>
              <c:numCache>
                <c:formatCode>0.0</c:formatCode>
                <c:ptCount val="5"/>
                <c:pt idx="0">
                  <c:v>9.8836986788229417</c:v>
                </c:pt>
                <c:pt idx="1">
                  <c:v>16.430518089332622</c:v>
                </c:pt>
                <c:pt idx="2">
                  <c:v>15.462946598405978</c:v>
                </c:pt>
                <c:pt idx="3">
                  <c:v>19.183268625668763</c:v>
                </c:pt>
                <c:pt idx="4">
                  <c:v>21.388888074461921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3AF-451E-ACF3-5B48AB7D87E4}"/>
            </c:ext>
          </c:extLst>
        </c:ser>
        <c:ser>
          <c:idx val="6"/>
          <c:order val="3"/>
          <c:tx>
            <c:strRef>
              <c:f>'График 2.5.1'!$B$8</c:f>
              <c:strCache>
                <c:ptCount val="1"/>
                <c:pt idx="0">
                  <c:v>Коэффициент ликвидности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2.5.1'!$C$4:$G$4</c:f>
              <c:strCache>
                <c:ptCount val="5"/>
                <c:pt idx="0">
                  <c:v>2005</c:v>
                </c:pt>
                <c:pt idx="1">
                  <c:v>2006</c:v>
                </c:pt>
                <c:pt idx="2">
                  <c:v>3 мес. 2007</c:v>
                </c:pt>
                <c:pt idx="3">
                  <c:v>6 мес. 2007</c:v>
                </c:pt>
                <c:pt idx="4">
                  <c:v>9 мес. 2007</c:v>
                </c:pt>
              </c:strCache>
            </c:strRef>
          </c:cat>
          <c:val>
            <c:numRef>
              <c:f>'График 2.5.1'!$C$8:$G$8</c:f>
              <c:numCache>
                <c:formatCode>0.0</c:formatCode>
                <c:ptCount val="5"/>
                <c:pt idx="0">
                  <c:v>133.36726209849249</c:v>
                </c:pt>
                <c:pt idx="1">
                  <c:v>96.625991226771689</c:v>
                </c:pt>
                <c:pt idx="2">
                  <c:v>92.324447403284196</c:v>
                </c:pt>
                <c:pt idx="3">
                  <c:v>87.822996492735001</c:v>
                </c:pt>
                <c:pt idx="4">
                  <c:v>79.351908249886861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3AF-451E-ACF3-5B48AB7D8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936752"/>
        <c:axId val="1"/>
      </c:barChart>
      <c:catAx>
        <c:axId val="475936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7.9239302694136295E-3"/>
              <c:y val="0.329897989555429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936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201923076923077E-2"/>
          <c:y val="0.84653669974256396"/>
          <c:w val="0.98317307692307687"/>
          <c:h val="0.13861419644907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239073878039588E-2"/>
          <c:y val="9.5238497862967827E-2"/>
          <c:w val="0.82677377269360208"/>
          <c:h val="0.55411489665726743"/>
        </c:manualLayout>
      </c:layout>
      <c:lineChart>
        <c:grouping val="standard"/>
        <c:varyColors val="0"/>
        <c:ser>
          <c:idx val="1"/>
          <c:order val="0"/>
          <c:tx>
            <c:strRef>
              <c:f>'График 1.1.4'!$C$4</c:f>
              <c:strCache>
                <c:ptCount val="1"/>
                <c:pt idx="0">
                  <c:v>Природный газ1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'График 1.1.4'!$B$6:$B$74</c:f>
              <c:strCache>
                <c:ptCount val="69"/>
                <c:pt idx="0">
                  <c:v>янв.2002</c:v>
                </c:pt>
                <c:pt idx="1">
                  <c:v>фев.2002</c:v>
                </c:pt>
                <c:pt idx="2">
                  <c:v>март 2002</c:v>
                </c:pt>
                <c:pt idx="3">
                  <c:v>апр.2002</c:v>
                </c:pt>
                <c:pt idx="4">
                  <c:v>май 2002</c:v>
                </c:pt>
                <c:pt idx="5">
                  <c:v>июнь 2002</c:v>
                </c:pt>
                <c:pt idx="6">
                  <c:v>июль 2002</c:v>
                </c:pt>
                <c:pt idx="7">
                  <c:v>авг. 2002</c:v>
                </c:pt>
                <c:pt idx="8">
                  <c:v>сент. 2002</c:v>
                </c:pt>
                <c:pt idx="9">
                  <c:v>окт. 2002</c:v>
                </c:pt>
                <c:pt idx="10">
                  <c:v>нояб. 2002</c:v>
                </c:pt>
                <c:pt idx="11">
                  <c:v>дек.2002</c:v>
                </c:pt>
                <c:pt idx="12">
                  <c:v>янв.2003</c:v>
                </c:pt>
                <c:pt idx="13">
                  <c:v>фев.2003</c:v>
                </c:pt>
                <c:pt idx="14">
                  <c:v>март 2003</c:v>
                </c:pt>
                <c:pt idx="15">
                  <c:v>апр.2003</c:v>
                </c:pt>
                <c:pt idx="16">
                  <c:v>май 2003</c:v>
                </c:pt>
                <c:pt idx="17">
                  <c:v>июнь 2003</c:v>
                </c:pt>
                <c:pt idx="18">
                  <c:v>июль 2003</c:v>
                </c:pt>
                <c:pt idx="19">
                  <c:v>авг. 2003</c:v>
                </c:pt>
                <c:pt idx="20">
                  <c:v>сент. 2003</c:v>
                </c:pt>
                <c:pt idx="21">
                  <c:v>окт. 2003</c:v>
                </c:pt>
                <c:pt idx="22">
                  <c:v>нояб. 2003</c:v>
                </c:pt>
                <c:pt idx="23">
                  <c:v>дек.2003</c:v>
                </c:pt>
                <c:pt idx="24">
                  <c:v>янв.2004</c:v>
                </c:pt>
                <c:pt idx="25">
                  <c:v>фев.2004</c:v>
                </c:pt>
                <c:pt idx="26">
                  <c:v>март 2004</c:v>
                </c:pt>
                <c:pt idx="27">
                  <c:v>апр.2004</c:v>
                </c:pt>
                <c:pt idx="28">
                  <c:v>май 2004</c:v>
                </c:pt>
                <c:pt idx="29">
                  <c:v>июнь 2004</c:v>
                </c:pt>
                <c:pt idx="30">
                  <c:v>июль 2004</c:v>
                </c:pt>
                <c:pt idx="31">
                  <c:v>авг. 2004</c:v>
                </c:pt>
                <c:pt idx="32">
                  <c:v>сент. 2004</c:v>
                </c:pt>
                <c:pt idx="33">
                  <c:v>окт. 2004</c:v>
                </c:pt>
                <c:pt idx="34">
                  <c:v>нояб. 2004</c:v>
                </c:pt>
                <c:pt idx="35">
                  <c:v>дек.2004</c:v>
                </c:pt>
                <c:pt idx="36">
                  <c:v>янв.2005</c:v>
                </c:pt>
                <c:pt idx="37">
                  <c:v>фев.2005</c:v>
                </c:pt>
                <c:pt idx="38">
                  <c:v>март 2005</c:v>
                </c:pt>
                <c:pt idx="39">
                  <c:v>апр.2005</c:v>
                </c:pt>
                <c:pt idx="40">
                  <c:v>май 2005</c:v>
                </c:pt>
                <c:pt idx="41">
                  <c:v>июнь 2005</c:v>
                </c:pt>
                <c:pt idx="42">
                  <c:v>июль 2005</c:v>
                </c:pt>
                <c:pt idx="43">
                  <c:v>авг. 2005</c:v>
                </c:pt>
                <c:pt idx="44">
                  <c:v>сент. 2005</c:v>
                </c:pt>
                <c:pt idx="45">
                  <c:v>окт. 2005</c:v>
                </c:pt>
                <c:pt idx="46">
                  <c:v>нояб. 2005</c:v>
                </c:pt>
                <c:pt idx="47">
                  <c:v>дек.2005</c:v>
                </c:pt>
                <c:pt idx="48">
                  <c:v>янв.2006</c:v>
                </c:pt>
                <c:pt idx="49">
                  <c:v>фев.2006</c:v>
                </c:pt>
                <c:pt idx="50">
                  <c:v>март 2006</c:v>
                </c:pt>
                <c:pt idx="51">
                  <c:v>апр.2006</c:v>
                </c:pt>
                <c:pt idx="52">
                  <c:v>май 2006</c:v>
                </c:pt>
                <c:pt idx="53">
                  <c:v>июнь 2006</c:v>
                </c:pt>
                <c:pt idx="54">
                  <c:v>июль 2006</c:v>
                </c:pt>
                <c:pt idx="55">
                  <c:v>авг. 2006</c:v>
                </c:pt>
                <c:pt idx="56">
                  <c:v>сент. 2006</c:v>
                </c:pt>
                <c:pt idx="57">
                  <c:v>окт. 2006</c:v>
                </c:pt>
                <c:pt idx="58">
                  <c:v>нояб. 2006</c:v>
                </c:pt>
                <c:pt idx="59">
                  <c:v>дек.2006</c:v>
                </c:pt>
                <c:pt idx="60">
                  <c:v>янв.2007</c:v>
                </c:pt>
                <c:pt idx="61">
                  <c:v>фев.2007</c:v>
                </c:pt>
                <c:pt idx="62">
                  <c:v>март 2007</c:v>
                </c:pt>
                <c:pt idx="63">
                  <c:v>апр.2007</c:v>
                </c:pt>
                <c:pt idx="64">
                  <c:v>май 2007</c:v>
                </c:pt>
                <c:pt idx="65">
                  <c:v>июнь 2007</c:v>
                </c:pt>
                <c:pt idx="66">
                  <c:v>июль 2007</c:v>
                </c:pt>
                <c:pt idx="67">
                  <c:v>авг. 2007</c:v>
                </c:pt>
                <c:pt idx="68">
                  <c:v>сент. 2007</c:v>
                </c:pt>
              </c:strCache>
            </c:strRef>
          </c:cat>
          <c:val>
            <c:numRef>
              <c:f>'График 1.1.4'!$C$6:$C$74</c:f>
              <c:numCache>
                <c:formatCode>0.00</c:formatCode>
                <c:ptCount val="69"/>
                <c:pt idx="0">
                  <c:v>100.44</c:v>
                </c:pt>
                <c:pt idx="1">
                  <c:v>100.44</c:v>
                </c:pt>
                <c:pt idx="2">
                  <c:v>100.44</c:v>
                </c:pt>
                <c:pt idx="3">
                  <c:v>92.16</c:v>
                </c:pt>
                <c:pt idx="4">
                  <c:v>92.16</c:v>
                </c:pt>
                <c:pt idx="5">
                  <c:v>92.16</c:v>
                </c:pt>
                <c:pt idx="6">
                  <c:v>90.72</c:v>
                </c:pt>
                <c:pt idx="7">
                  <c:v>90.72</c:v>
                </c:pt>
                <c:pt idx="8">
                  <c:v>91.165714289999997</c:v>
                </c:pt>
                <c:pt idx="9">
                  <c:v>100.08</c:v>
                </c:pt>
                <c:pt idx="10">
                  <c:v>100.08</c:v>
                </c:pt>
                <c:pt idx="11">
                  <c:v>101.29090909999999</c:v>
                </c:pt>
                <c:pt idx="12">
                  <c:v>113.4</c:v>
                </c:pt>
                <c:pt idx="13">
                  <c:v>113.4</c:v>
                </c:pt>
                <c:pt idx="14">
                  <c:v>114.1333333</c:v>
                </c:pt>
                <c:pt idx="15">
                  <c:v>128.80000000000001</c:v>
                </c:pt>
                <c:pt idx="16">
                  <c:v>128.80000000000001</c:v>
                </c:pt>
                <c:pt idx="17">
                  <c:v>128.88</c:v>
                </c:pt>
                <c:pt idx="18">
                  <c:v>129.96</c:v>
                </c:pt>
                <c:pt idx="19">
                  <c:v>129.96</c:v>
                </c:pt>
                <c:pt idx="20">
                  <c:v>129.96</c:v>
                </c:pt>
                <c:pt idx="21">
                  <c:v>129.6</c:v>
                </c:pt>
                <c:pt idx="22">
                  <c:v>129.6</c:v>
                </c:pt>
                <c:pt idx="23">
                  <c:v>129.6</c:v>
                </c:pt>
                <c:pt idx="24">
                  <c:v>122.04</c:v>
                </c:pt>
                <c:pt idx="25">
                  <c:v>122.04</c:v>
                </c:pt>
                <c:pt idx="26">
                  <c:v>122.04</c:v>
                </c:pt>
                <c:pt idx="27">
                  <c:v>125.28</c:v>
                </c:pt>
                <c:pt idx="28">
                  <c:v>125.28</c:v>
                </c:pt>
                <c:pt idx="29">
                  <c:v>125.28</c:v>
                </c:pt>
                <c:pt idx="30">
                  <c:v>137.16</c:v>
                </c:pt>
                <c:pt idx="31">
                  <c:v>137.16</c:v>
                </c:pt>
                <c:pt idx="32">
                  <c:v>137.16</c:v>
                </c:pt>
                <c:pt idx="33">
                  <c:v>156.24</c:v>
                </c:pt>
                <c:pt idx="34">
                  <c:v>156.24</c:v>
                </c:pt>
                <c:pt idx="35">
                  <c:v>156.24</c:v>
                </c:pt>
                <c:pt idx="36">
                  <c:v>182.16</c:v>
                </c:pt>
                <c:pt idx="37">
                  <c:v>182.16</c:v>
                </c:pt>
                <c:pt idx="38">
                  <c:v>182.16</c:v>
                </c:pt>
                <c:pt idx="39">
                  <c:v>198.36</c:v>
                </c:pt>
                <c:pt idx="40">
                  <c:v>198.36</c:v>
                </c:pt>
                <c:pt idx="41">
                  <c:v>198.36</c:v>
                </c:pt>
                <c:pt idx="42">
                  <c:v>220.68</c:v>
                </c:pt>
                <c:pt idx="43">
                  <c:v>220.68</c:v>
                </c:pt>
                <c:pt idx="44">
                  <c:v>220.68</c:v>
                </c:pt>
                <c:pt idx="45">
                  <c:v>250.56</c:v>
                </c:pt>
                <c:pt idx="46">
                  <c:v>250.56</c:v>
                </c:pt>
                <c:pt idx="47">
                  <c:v>250.56</c:v>
                </c:pt>
                <c:pt idx="48">
                  <c:v>275.76</c:v>
                </c:pt>
                <c:pt idx="49">
                  <c:v>275.76</c:v>
                </c:pt>
                <c:pt idx="50">
                  <c:v>275.76</c:v>
                </c:pt>
                <c:pt idx="51">
                  <c:v>293.04000000000002</c:v>
                </c:pt>
                <c:pt idx="52">
                  <c:v>293.04000000000002</c:v>
                </c:pt>
                <c:pt idx="53">
                  <c:v>293.04000000000002</c:v>
                </c:pt>
                <c:pt idx="54">
                  <c:v>302.39999999999998</c:v>
                </c:pt>
                <c:pt idx="55">
                  <c:v>302.39999999999998</c:v>
                </c:pt>
                <c:pt idx="56">
                  <c:v>302.39999999999998</c:v>
                </c:pt>
                <c:pt idx="57">
                  <c:v>311.39999999999998</c:v>
                </c:pt>
                <c:pt idx="58">
                  <c:v>311.39999999999998</c:v>
                </c:pt>
                <c:pt idx="59">
                  <c:v>311.39999999999998</c:v>
                </c:pt>
                <c:pt idx="60">
                  <c:v>302.04000000000002</c:v>
                </c:pt>
                <c:pt idx="61">
                  <c:v>302.04000000000002</c:v>
                </c:pt>
                <c:pt idx="62">
                  <c:v>302.04000000000002</c:v>
                </c:pt>
                <c:pt idx="63">
                  <c:v>281.88</c:v>
                </c:pt>
                <c:pt idx="64">
                  <c:v>281.88</c:v>
                </c:pt>
                <c:pt idx="65">
                  <c:v>281.88</c:v>
                </c:pt>
                <c:pt idx="66">
                  <c:v>280.44</c:v>
                </c:pt>
                <c:pt idx="67">
                  <c:v>280.44</c:v>
                </c:pt>
                <c:pt idx="68">
                  <c:v>280.44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F-485B-BCB1-0C7C456A8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20416"/>
        <c:axId val="1"/>
      </c:lineChart>
      <c:lineChart>
        <c:grouping val="standard"/>
        <c:varyColors val="0"/>
        <c:ser>
          <c:idx val="2"/>
          <c:order val="1"/>
          <c:tx>
            <c:strRef>
              <c:f>'График 1.1.4'!$D$4</c:f>
              <c:strCache>
                <c:ptCount val="1"/>
                <c:pt idx="0">
                  <c:v>Сырая нефть (правая ось)2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'График 1.1.4'!$B$6:$B$74</c:f>
              <c:strCache>
                <c:ptCount val="69"/>
                <c:pt idx="0">
                  <c:v>янв.2002</c:v>
                </c:pt>
                <c:pt idx="1">
                  <c:v>фев.2002</c:v>
                </c:pt>
                <c:pt idx="2">
                  <c:v>март 2002</c:v>
                </c:pt>
                <c:pt idx="3">
                  <c:v>апр.2002</c:v>
                </c:pt>
                <c:pt idx="4">
                  <c:v>май 2002</c:v>
                </c:pt>
                <c:pt idx="5">
                  <c:v>июнь 2002</c:v>
                </c:pt>
                <c:pt idx="6">
                  <c:v>июль 2002</c:v>
                </c:pt>
                <c:pt idx="7">
                  <c:v>авг. 2002</c:v>
                </c:pt>
                <c:pt idx="8">
                  <c:v>сент. 2002</c:v>
                </c:pt>
                <c:pt idx="9">
                  <c:v>окт. 2002</c:v>
                </c:pt>
                <c:pt idx="10">
                  <c:v>нояб. 2002</c:v>
                </c:pt>
                <c:pt idx="11">
                  <c:v>дек.2002</c:v>
                </c:pt>
                <c:pt idx="12">
                  <c:v>янв.2003</c:v>
                </c:pt>
                <c:pt idx="13">
                  <c:v>фев.2003</c:v>
                </c:pt>
                <c:pt idx="14">
                  <c:v>март 2003</c:v>
                </c:pt>
                <c:pt idx="15">
                  <c:v>апр.2003</c:v>
                </c:pt>
                <c:pt idx="16">
                  <c:v>май 2003</c:v>
                </c:pt>
                <c:pt idx="17">
                  <c:v>июнь 2003</c:v>
                </c:pt>
                <c:pt idx="18">
                  <c:v>июль 2003</c:v>
                </c:pt>
                <c:pt idx="19">
                  <c:v>авг. 2003</c:v>
                </c:pt>
                <c:pt idx="20">
                  <c:v>сент. 2003</c:v>
                </c:pt>
                <c:pt idx="21">
                  <c:v>окт. 2003</c:v>
                </c:pt>
                <c:pt idx="22">
                  <c:v>нояб. 2003</c:v>
                </c:pt>
                <c:pt idx="23">
                  <c:v>дек.2003</c:v>
                </c:pt>
                <c:pt idx="24">
                  <c:v>янв.2004</c:v>
                </c:pt>
                <c:pt idx="25">
                  <c:v>фев.2004</c:v>
                </c:pt>
                <c:pt idx="26">
                  <c:v>март 2004</c:v>
                </c:pt>
                <c:pt idx="27">
                  <c:v>апр.2004</c:v>
                </c:pt>
                <c:pt idx="28">
                  <c:v>май 2004</c:v>
                </c:pt>
                <c:pt idx="29">
                  <c:v>июнь 2004</c:v>
                </c:pt>
                <c:pt idx="30">
                  <c:v>июль 2004</c:v>
                </c:pt>
                <c:pt idx="31">
                  <c:v>авг. 2004</c:v>
                </c:pt>
                <c:pt idx="32">
                  <c:v>сент. 2004</c:v>
                </c:pt>
                <c:pt idx="33">
                  <c:v>окт. 2004</c:v>
                </c:pt>
                <c:pt idx="34">
                  <c:v>нояб. 2004</c:v>
                </c:pt>
                <c:pt idx="35">
                  <c:v>дек.2004</c:v>
                </c:pt>
                <c:pt idx="36">
                  <c:v>янв.2005</c:v>
                </c:pt>
                <c:pt idx="37">
                  <c:v>фев.2005</c:v>
                </c:pt>
                <c:pt idx="38">
                  <c:v>март 2005</c:v>
                </c:pt>
                <c:pt idx="39">
                  <c:v>апр.2005</c:v>
                </c:pt>
                <c:pt idx="40">
                  <c:v>май 2005</c:v>
                </c:pt>
                <c:pt idx="41">
                  <c:v>июнь 2005</c:v>
                </c:pt>
                <c:pt idx="42">
                  <c:v>июль 2005</c:v>
                </c:pt>
                <c:pt idx="43">
                  <c:v>авг. 2005</c:v>
                </c:pt>
                <c:pt idx="44">
                  <c:v>сент. 2005</c:v>
                </c:pt>
                <c:pt idx="45">
                  <c:v>окт. 2005</c:v>
                </c:pt>
                <c:pt idx="46">
                  <c:v>нояб. 2005</c:v>
                </c:pt>
                <c:pt idx="47">
                  <c:v>дек.2005</c:v>
                </c:pt>
                <c:pt idx="48">
                  <c:v>янв.2006</c:v>
                </c:pt>
                <c:pt idx="49">
                  <c:v>фев.2006</c:v>
                </c:pt>
                <c:pt idx="50">
                  <c:v>март 2006</c:v>
                </c:pt>
                <c:pt idx="51">
                  <c:v>апр.2006</c:v>
                </c:pt>
                <c:pt idx="52">
                  <c:v>май 2006</c:v>
                </c:pt>
                <c:pt idx="53">
                  <c:v>июнь 2006</c:v>
                </c:pt>
                <c:pt idx="54">
                  <c:v>июль 2006</c:v>
                </c:pt>
                <c:pt idx="55">
                  <c:v>авг. 2006</c:v>
                </c:pt>
                <c:pt idx="56">
                  <c:v>сент. 2006</c:v>
                </c:pt>
                <c:pt idx="57">
                  <c:v>окт. 2006</c:v>
                </c:pt>
                <c:pt idx="58">
                  <c:v>нояб. 2006</c:v>
                </c:pt>
                <c:pt idx="59">
                  <c:v>дек.2006</c:v>
                </c:pt>
                <c:pt idx="60">
                  <c:v>янв.2007</c:v>
                </c:pt>
                <c:pt idx="61">
                  <c:v>фев.2007</c:v>
                </c:pt>
                <c:pt idx="62">
                  <c:v>март 2007</c:v>
                </c:pt>
                <c:pt idx="63">
                  <c:v>апр.2007</c:v>
                </c:pt>
                <c:pt idx="64">
                  <c:v>май 2007</c:v>
                </c:pt>
                <c:pt idx="65">
                  <c:v>июнь 2007</c:v>
                </c:pt>
                <c:pt idx="66">
                  <c:v>июль 2007</c:v>
                </c:pt>
                <c:pt idx="67">
                  <c:v>авг. 2007</c:v>
                </c:pt>
                <c:pt idx="68">
                  <c:v>сент. 2007</c:v>
                </c:pt>
              </c:strCache>
            </c:strRef>
          </c:cat>
          <c:val>
            <c:numRef>
              <c:f>'График 1.1.4'!$D$6:$D$74</c:f>
              <c:numCache>
                <c:formatCode>0.00</c:formatCode>
                <c:ptCount val="69"/>
                <c:pt idx="0">
                  <c:v>19.154812410000002</c:v>
                </c:pt>
                <c:pt idx="1">
                  <c:v>19.975236840000001</c:v>
                </c:pt>
                <c:pt idx="2">
                  <c:v>23.640666670000002</c:v>
                </c:pt>
                <c:pt idx="3">
                  <c:v>25.43424242</c:v>
                </c:pt>
                <c:pt idx="4">
                  <c:v>25.687891960000002</c:v>
                </c:pt>
                <c:pt idx="5">
                  <c:v>24.4880575</c:v>
                </c:pt>
                <c:pt idx="6">
                  <c:v>25.7547481</c:v>
                </c:pt>
                <c:pt idx="7">
                  <c:v>26.775800870000001</c:v>
                </c:pt>
                <c:pt idx="8">
                  <c:v>28.28079365</c:v>
                </c:pt>
                <c:pt idx="9">
                  <c:v>27.526811590000001</c:v>
                </c:pt>
                <c:pt idx="10">
                  <c:v>24.794895570000001</c:v>
                </c:pt>
                <c:pt idx="11">
                  <c:v>27.88777778</c:v>
                </c:pt>
                <c:pt idx="12">
                  <c:v>30.767265510000001</c:v>
                </c:pt>
                <c:pt idx="13">
                  <c:v>32.883377189999997</c:v>
                </c:pt>
                <c:pt idx="14">
                  <c:v>30.359206350000001</c:v>
                </c:pt>
                <c:pt idx="15">
                  <c:v>25.494666670000001</c:v>
                </c:pt>
                <c:pt idx="16">
                  <c:v>26.064912700000001</c:v>
                </c:pt>
                <c:pt idx="17">
                  <c:v>27.909206350000002</c:v>
                </c:pt>
                <c:pt idx="18">
                  <c:v>28.59128458</c:v>
                </c:pt>
                <c:pt idx="19">
                  <c:v>29.675555559999999</c:v>
                </c:pt>
                <c:pt idx="20">
                  <c:v>26.882330450000001</c:v>
                </c:pt>
                <c:pt idx="21">
                  <c:v>29.014492749999999</c:v>
                </c:pt>
                <c:pt idx="22">
                  <c:v>29.12166667</c:v>
                </c:pt>
                <c:pt idx="23">
                  <c:v>29.95333333</c:v>
                </c:pt>
                <c:pt idx="24">
                  <c:v>31.39842105</c:v>
                </c:pt>
                <c:pt idx="25">
                  <c:v>31.320526319999999</c:v>
                </c:pt>
                <c:pt idx="26">
                  <c:v>33.665072459999998</c:v>
                </c:pt>
                <c:pt idx="27">
                  <c:v>33.708253970000001</c:v>
                </c:pt>
                <c:pt idx="28">
                  <c:v>37.625438600000003</c:v>
                </c:pt>
                <c:pt idx="29">
                  <c:v>35.540158730000002</c:v>
                </c:pt>
                <c:pt idx="30">
                  <c:v>37.931587299999997</c:v>
                </c:pt>
                <c:pt idx="31">
                  <c:v>42.076666670000002</c:v>
                </c:pt>
                <c:pt idx="32">
                  <c:v>41.645079369999998</c:v>
                </c:pt>
                <c:pt idx="33">
                  <c:v>46.865238099999999</c:v>
                </c:pt>
                <c:pt idx="34">
                  <c:v>42.230925929999998</c:v>
                </c:pt>
                <c:pt idx="35">
                  <c:v>39.092280700000003</c:v>
                </c:pt>
                <c:pt idx="36">
                  <c:v>42.886491229999997</c:v>
                </c:pt>
                <c:pt idx="37">
                  <c:v>44.56</c:v>
                </c:pt>
                <c:pt idx="38">
                  <c:v>50.929365079999997</c:v>
                </c:pt>
                <c:pt idx="39">
                  <c:v>50.640476190000001</c:v>
                </c:pt>
                <c:pt idx="40">
                  <c:v>47.812280700000002</c:v>
                </c:pt>
                <c:pt idx="41">
                  <c:v>53.890303029999998</c:v>
                </c:pt>
                <c:pt idx="42">
                  <c:v>56.370166670000003</c:v>
                </c:pt>
                <c:pt idx="43">
                  <c:v>61.873492059999997</c:v>
                </c:pt>
                <c:pt idx="44">
                  <c:v>61.651587300000003</c:v>
                </c:pt>
                <c:pt idx="45">
                  <c:v>58.185079369999997</c:v>
                </c:pt>
                <c:pt idx="46">
                  <c:v>54.976491230000001</c:v>
                </c:pt>
                <c:pt idx="47">
                  <c:v>56.473333330000003</c:v>
                </c:pt>
                <c:pt idx="48">
                  <c:v>62.361372549999999</c:v>
                </c:pt>
                <c:pt idx="49">
                  <c:v>59.71473684</c:v>
                </c:pt>
                <c:pt idx="50">
                  <c:v>60.929275359999998</c:v>
                </c:pt>
                <c:pt idx="51">
                  <c:v>67.99555556</c:v>
                </c:pt>
                <c:pt idx="52">
                  <c:v>68.61492063</c:v>
                </c:pt>
                <c:pt idx="53">
                  <c:v>68.290151519999995</c:v>
                </c:pt>
                <c:pt idx="54">
                  <c:v>72.507894739999998</c:v>
                </c:pt>
                <c:pt idx="55">
                  <c:v>71.811884059999997</c:v>
                </c:pt>
                <c:pt idx="56">
                  <c:v>61.973833329999998</c:v>
                </c:pt>
                <c:pt idx="57">
                  <c:v>57.9515873</c:v>
                </c:pt>
                <c:pt idx="58">
                  <c:v>58.133833330000002</c:v>
                </c:pt>
                <c:pt idx="59">
                  <c:v>61.003157889999997</c:v>
                </c:pt>
                <c:pt idx="60">
                  <c:v>53.396333329999997</c:v>
                </c:pt>
                <c:pt idx="61">
                  <c:v>57.584736839999998</c:v>
                </c:pt>
                <c:pt idx="62">
                  <c:v>60.599848479999999</c:v>
                </c:pt>
                <c:pt idx="63">
                  <c:v>65.098421049999999</c:v>
                </c:pt>
                <c:pt idx="64">
                  <c:v>65.096060609999995</c:v>
                </c:pt>
                <c:pt idx="65">
                  <c:v>68.188095239999996</c:v>
                </c:pt>
                <c:pt idx="66">
                  <c:v>73.671746029999994</c:v>
                </c:pt>
                <c:pt idx="67">
                  <c:v>70.126811590000003</c:v>
                </c:pt>
                <c:pt idx="68">
                  <c:v>76.905964909999994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F-485B-BCB1-0C7C456A8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362041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3620416"/>
        <c:crosses val="autoZero"/>
        <c:crossBetween val="between"/>
        <c:majorUnit val="1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1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5616966086793821E-2"/>
          <c:y val="0.89610768443792466"/>
          <c:w val="0.92388688250205697"/>
          <c:h val="8.658045260269803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100"/>
      <c:depthPercent val="100"/>
      <c:rAngAx val="0"/>
      <c:perspective val="10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571428571428571"/>
          <c:y val="1.7006859211771936E-2"/>
          <c:w val="0.62857142857142856"/>
          <c:h val="0.6564647655743967"/>
        </c:manualLayout>
      </c:layout>
      <c:area3DChart>
        <c:grouping val="standard"/>
        <c:varyColors val="0"/>
        <c:ser>
          <c:idx val="0"/>
          <c:order val="0"/>
          <c:tx>
            <c:strRef>
              <c:f>'График 2.6.1'!#REF!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D-413F-9F65-61594ACA21D4}"/>
            </c:ext>
          </c:extLst>
        </c:ser>
        <c:ser>
          <c:idx val="1"/>
          <c:order val="1"/>
          <c:tx>
            <c:strRef>
              <c:f>'График 2.6.1'!#REF!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1D-413F-9F65-61594ACA21D4}"/>
            </c:ext>
          </c:extLst>
        </c:ser>
        <c:ser>
          <c:idx val="2"/>
          <c:order val="2"/>
          <c:tx>
            <c:strRef>
              <c:f>'График 2.6.1'!#REF!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1D-413F-9F65-61594ACA21D4}"/>
            </c:ext>
          </c:extLst>
        </c:ser>
        <c:ser>
          <c:idx val="3"/>
          <c:order val="3"/>
          <c:tx>
            <c:strRef>
              <c:f>'График 2.6.1'!#REF!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cat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1D-413F-9F65-61594ACA21D4}"/>
            </c:ext>
          </c:extLst>
        </c:ser>
        <c:ser>
          <c:idx val="4"/>
          <c:order val="4"/>
          <c:tx>
            <c:strRef>
              <c:f>'График 2.6.1'!#REF!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cat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1D-413F-9F65-61594ACA21D4}"/>
            </c:ext>
          </c:extLst>
        </c:ser>
        <c:ser>
          <c:idx val="5"/>
          <c:order val="5"/>
          <c:tx>
            <c:strRef>
              <c:f>'График 2.6.1'!#REF!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cat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1D-413F-9F65-61594ACA2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50"/>
        <c:axId val="475931504"/>
        <c:axId val="1"/>
        <c:axId val="2"/>
      </c:area3DChart>
      <c:catAx>
        <c:axId val="4759315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numFmt formatCode="General" sourceLinked="1"/>
        <c:majorTickMark val="out"/>
        <c:minorTickMark val="none"/>
        <c:tickLblPos val="low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тенге за 1 кв м</a:t>
                </a:r>
              </a:p>
            </c:rich>
          </c:tx>
          <c:layout>
            <c:manualLayout>
              <c:xMode val="edge"/>
              <c:yMode val="edge"/>
              <c:x val="0.04"/>
              <c:y val="0.26190547610120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931504"/>
        <c:crosses val="autoZero"/>
        <c:crossBetween val="midCat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noFill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tickLblSkip val="7"/>
        <c:tickMarkSkip val="1"/>
      </c:ser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2.6.1'!#REF!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F-40CE-A320-69CBD4CBB857}"/>
            </c:ext>
          </c:extLst>
        </c:ser>
        <c:ser>
          <c:idx val="1"/>
          <c:order val="1"/>
          <c:tx>
            <c:strRef>
              <c:f>'График 2.6.1'!#REF!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F-40CE-A320-69CBD4CBB857}"/>
            </c:ext>
          </c:extLst>
        </c:ser>
        <c:ser>
          <c:idx val="2"/>
          <c:order val="2"/>
          <c:tx>
            <c:strRef>
              <c:f>'График 2.6.1'!#REF!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'График 2.6.1'!#REF!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F-40CE-A320-69CBD4CBB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39376"/>
        <c:axId val="1"/>
      </c:lineChart>
      <c:catAx>
        <c:axId val="47593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тенге за 1 кв м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291667760279964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9393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73322971257095"/>
          <c:y val="6.1947036493700945E-2"/>
          <c:w val="0.81236378217219873"/>
          <c:h val="0.73893964960343261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2.6.1'!$B$6</c:f>
              <c:strCache>
                <c:ptCount val="1"/>
                <c:pt idx="0">
                  <c:v>Цены на жилье_РК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2.6.1'!$C$5:$H$5</c:f>
              <c:strCache>
                <c:ptCount val="6"/>
                <c:pt idx="0">
                  <c:v>2002 сен</c:v>
                </c:pt>
                <c:pt idx="1">
                  <c:v>2003 сен</c:v>
                </c:pt>
                <c:pt idx="2">
                  <c:v>2004 сен</c:v>
                </c:pt>
                <c:pt idx="3">
                  <c:v>2005 сен</c:v>
                </c:pt>
                <c:pt idx="4">
                  <c:v>2006 сен</c:v>
                </c:pt>
                <c:pt idx="5">
                  <c:v>2007 сен</c:v>
                </c:pt>
              </c:strCache>
            </c:strRef>
          </c:cat>
          <c:val>
            <c:numRef>
              <c:f>'График 2.6.1'!$C$6:$H$6</c:f>
              <c:numCache>
                <c:formatCode>0.0</c:formatCode>
                <c:ptCount val="6"/>
                <c:pt idx="0">
                  <c:v>28.789427464336455</c:v>
                </c:pt>
                <c:pt idx="1">
                  <c:v>68.777045473652208</c:v>
                </c:pt>
                <c:pt idx="2">
                  <c:v>148.91056550247782</c:v>
                </c:pt>
                <c:pt idx="3">
                  <c:v>242.29663827161028</c:v>
                </c:pt>
                <c:pt idx="4">
                  <c:v>374.45184082063986</c:v>
                </c:pt>
                <c:pt idx="5">
                  <c:v>685.91146876660775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2-4307-A558-7D10B382AE2A}"/>
            </c:ext>
          </c:extLst>
        </c:ser>
        <c:ser>
          <c:idx val="1"/>
          <c:order val="1"/>
          <c:tx>
            <c:strRef>
              <c:f>'График 2.6.1'!$B$7</c:f>
              <c:strCache>
                <c:ptCount val="1"/>
                <c:pt idx="0">
                  <c:v>Цены на жилье_Астана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2.6.1'!$C$5:$H$5</c:f>
              <c:strCache>
                <c:ptCount val="6"/>
                <c:pt idx="0">
                  <c:v>2002 сен</c:v>
                </c:pt>
                <c:pt idx="1">
                  <c:v>2003 сен</c:v>
                </c:pt>
                <c:pt idx="2">
                  <c:v>2004 сен</c:v>
                </c:pt>
                <c:pt idx="3">
                  <c:v>2005 сен</c:v>
                </c:pt>
                <c:pt idx="4">
                  <c:v>2006 сен</c:v>
                </c:pt>
                <c:pt idx="5">
                  <c:v>2007 сен</c:v>
                </c:pt>
              </c:strCache>
            </c:strRef>
          </c:cat>
          <c:val>
            <c:numRef>
              <c:f>'График 2.6.1'!$C$7:$H$7</c:f>
              <c:numCache>
                <c:formatCode>0.0</c:formatCode>
                <c:ptCount val="6"/>
                <c:pt idx="0">
                  <c:v>-2.1763777286788866</c:v>
                </c:pt>
                <c:pt idx="1">
                  <c:v>43.354903692724179</c:v>
                </c:pt>
                <c:pt idx="2">
                  <c:v>80.571980370673089</c:v>
                </c:pt>
                <c:pt idx="3">
                  <c:v>117.89711717771709</c:v>
                </c:pt>
                <c:pt idx="4">
                  <c:v>260.23391922172408</c:v>
                </c:pt>
                <c:pt idx="5">
                  <c:v>429.37430615175208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2-4307-A558-7D10B382AE2A}"/>
            </c:ext>
          </c:extLst>
        </c:ser>
        <c:ser>
          <c:idx val="2"/>
          <c:order val="2"/>
          <c:tx>
            <c:strRef>
              <c:f>'График 2.6.1'!$B$8</c:f>
              <c:strCache>
                <c:ptCount val="1"/>
                <c:pt idx="0">
                  <c:v>Цены на жилье_Алматы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'График 2.6.1'!$C$5:$H$5</c:f>
              <c:strCache>
                <c:ptCount val="6"/>
                <c:pt idx="0">
                  <c:v>2002 сен</c:v>
                </c:pt>
                <c:pt idx="1">
                  <c:v>2003 сен</c:v>
                </c:pt>
                <c:pt idx="2">
                  <c:v>2004 сен</c:v>
                </c:pt>
                <c:pt idx="3">
                  <c:v>2005 сен</c:v>
                </c:pt>
                <c:pt idx="4">
                  <c:v>2006 сен</c:v>
                </c:pt>
                <c:pt idx="5">
                  <c:v>2007 сен</c:v>
                </c:pt>
              </c:strCache>
            </c:strRef>
          </c:cat>
          <c:val>
            <c:numRef>
              <c:f>'График 2.6.1'!$C$8:$H$8</c:f>
              <c:numCache>
                <c:formatCode>0.0</c:formatCode>
                <c:ptCount val="6"/>
                <c:pt idx="0">
                  <c:v>25.940549133098642</c:v>
                </c:pt>
                <c:pt idx="1">
                  <c:v>77.14289671199063</c:v>
                </c:pt>
                <c:pt idx="2">
                  <c:v>146.54137708164905</c:v>
                </c:pt>
                <c:pt idx="3">
                  <c:v>299.33302891035379</c:v>
                </c:pt>
                <c:pt idx="4">
                  <c:v>531.37087362989234</c:v>
                </c:pt>
                <c:pt idx="5">
                  <c:v>1113.1196085874669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2-4307-A558-7D10B382AE2A}"/>
            </c:ext>
          </c:extLst>
        </c:ser>
        <c:ser>
          <c:idx val="3"/>
          <c:order val="3"/>
          <c:tx>
            <c:strRef>
              <c:f>'График 2.6.1'!$B$9</c:f>
              <c:strCache>
                <c:ptCount val="1"/>
                <c:pt idx="0">
                  <c:v>Цены на жилье_Тараз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'График 2.6.1'!$C$5:$H$5</c:f>
              <c:strCache>
                <c:ptCount val="6"/>
                <c:pt idx="0">
                  <c:v>2002 сен</c:v>
                </c:pt>
                <c:pt idx="1">
                  <c:v>2003 сен</c:v>
                </c:pt>
                <c:pt idx="2">
                  <c:v>2004 сен</c:v>
                </c:pt>
                <c:pt idx="3">
                  <c:v>2005 сен</c:v>
                </c:pt>
                <c:pt idx="4">
                  <c:v>2006 сен</c:v>
                </c:pt>
                <c:pt idx="5">
                  <c:v>2007 сен</c:v>
                </c:pt>
              </c:strCache>
            </c:strRef>
          </c:cat>
          <c:val>
            <c:numRef>
              <c:f>'График 2.6.1'!$C$9:$H$9</c:f>
              <c:numCache>
                <c:formatCode>0.0</c:formatCode>
                <c:ptCount val="6"/>
                <c:pt idx="0">
                  <c:v>82.797058849183145</c:v>
                </c:pt>
                <c:pt idx="1">
                  <c:v>107.98262523004999</c:v>
                </c:pt>
                <c:pt idx="2">
                  <c:v>177.54276094863451</c:v>
                </c:pt>
                <c:pt idx="3">
                  <c:v>575.77453793753102</c:v>
                </c:pt>
                <c:pt idx="4">
                  <c:v>828.26801803766284</c:v>
                </c:pt>
                <c:pt idx="5">
                  <c:v>1284.4047920173746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02-4307-A558-7D10B382A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40032"/>
        <c:axId val="1"/>
      </c:lineChart>
      <c:catAx>
        <c:axId val="47594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 изменение, 2001_сен=100</a:t>
                </a:r>
              </a:p>
            </c:rich>
          </c:tx>
          <c:layout>
            <c:manualLayout>
              <c:xMode val="edge"/>
              <c:yMode val="edge"/>
              <c:x val="3.5320164442269507E-2"/>
              <c:y val="0.1150444963454446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940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1037551388209221E-2"/>
          <c:y val="0.83186020434398411"/>
          <c:w val="0.98013456327297888"/>
          <c:h val="0.14159322627131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'График 2.6.1'!$I$37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'График 2.6.1'!$J$37:$N$37</c:f>
              <c:numCache>
                <c:formatCode>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6-46A8-9504-C13079098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878368"/>
        <c:axId val="1"/>
      </c:lineChart>
      <c:lineChart>
        <c:grouping val="standard"/>
        <c:varyColors val="0"/>
        <c:ser>
          <c:idx val="0"/>
          <c:order val="0"/>
          <c:tx>
            <c:strRef>
              <c:f>'График 2.6.1'!$I$36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'График 2.6.1'!$J$36:$N$36</c:f>
              <c:numCache>
                <c:formatCode>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6-46A8-9504-C13079098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587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758783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45504685433023E-2"/>
          <c:y val="6.3348416289592757E-2"/>
          <c:w val="0.94090051737154012"/>
          <c:h val="0.62895927601809953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2.6.2'!$B$5</c:f>
              <c:strCache>
                <c:ptCount val="1"/>
                <c:pt idx="0">
                  <c:v>Доступность жилья_РК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2.6.2'!$C$4:$P$4</c:f>
              <c:strCache>
                <c:ptCount val="14"/>
                <c:pt idx="0">
                  <c:v>2002 сен</c:v>
                </c:pt>
                <c:pt idx="1">
                  <c:v>2003 сен</c:v>
                </c:pt>
                <c:pt idx="2">
                  <c:v>2004 сен</c:v>
                </c:pt>
                <c:pt idx="3">
                  <c:v>2005 сен</c:v>
                </c:pt>
                <c:pt idx="4">
                  <c:v>2006 сен</c:v>
                </c:pt>
                <c:pt idx="5">
                  <c:v>2007 янв</c:v>
                </c:pt>
                <c:pt idx="6">
                  <c:v>2007 фев</c:v>
                </c:pt>
                <c:pt idx="7">
                  <c:v>2007 мар</c:v>
                </c:pt>
                <c:pt idx="8">
                  <c:v>2007 апр</c:v>
                </c:pt>
                <c:pt idx="9">
                  <c:v>2007 май</c:v>
                </c:pt>
                <c:pt idx="10">
                  <c:v>2007 июн</c:v>
                </c:pt>
                <c:pt idx="11">
                  <c:v>2007 июл</c:v>
                </c:pt>
                <c:pt idx="12">
                  <c:v>2007 авг</c:v>
                </c:pt>
                <c:pt idx="13">
                  <c:v>2007 сен</c:v>
                </c:pt>
              </c:strCache>
            </c:strRef>
          </c:cat>
          <c:val>
            <c:numRef>
              <c:f>'График 2.6.2'!$C$5:$P$5</c:f>
              <c:numCache>
                <c:formatCode>0.0</c:formatCode>
                <c:ptCount val="14"/>
                <c:pt idx="0">
                  <c:v>1.6817213289927042</c:v>
                </c:pt>
                <c:pt idx="1">
                  <c:v>1.9265061030502928</c:v>
                </c:pt>
                <c:pt idx="2">
                  <c:v>2.3131735822850077</c:v>
                </c:pt>
                <c:pt idx="3">
                  <c:v>2.6435668958265945</c:v>
                </c:pt>
                <c:pt idx="4">
                  <c:v>3.0584668985305545</c:v>
                </c:pt>
                <c:pt idx="5">
                  <c:v>3.2767958701548694</c:v>
                </c:pt>
                <c:pt idx="6">
                  <c:v>3.531598826276519</c:v>
                </c:pt>
                <c:pt idx="7">
                  <c:v>3.2524221999575631</c:v>
                </c:pt>
                <c:pt idx="8">
                  <c:v>3.4663559871205525</c:v>
                </c:pt>
                <c:pt idx="9">
                  <c:v>3.5311908733582671</c:v>
                </c:pt>
                <c:pt idx="10">
                  <c:v>3.516325220982746</c:v>
                </c:pt>
                <c:pt idx="11">
                  <c:v>3.5148797276570276</c:v>
                </c:pt>
                <c:pt idx="12">
                  <c:v>3.5964416714283081</c:v>
                </c:pt>
                <c:pt idx="13">
                  <c:v>3.7235473068578435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5-4275-8D4F-37AFCC567C54}"/>
            </c:ext>
          </c:extLst>
        </c:ser>
        <c:ser>
          <c:idx val="1"/>
          <c:order val="1"/>
          <c:tx>
            <c:strRef>
              <c:f>'График 2.6.2'!$B$6</c:f>
              <c:strCache>
                <c:ptCount val="1"/>
                <c:pt idx="0">
                  <c:v>Доступность жилья_Астана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2.6.2'!$C$4:$P$4</c:f>
              <c:strCache>
                <c:ptCount val="14"/>
                <c:pt idx="0">
                  <c:v>2002 сен</c:v>
                </c:pt>
                <c:pt idx="1">
                  <c:v>2003 сен</c:v>
                </c:pt>
                <c:pt idx="2">
                  <c:v>2004 сен</c:v>
                </c:pt>
                <c:pt idx="3">
                  <c:v>2005 сен</c:v>
                </c:pt>
                <c:pt idx="4">
                  <c:v>2006 сен</c:v>
                </c:pt>
                <c:pt idx="5">
                  <c:v>2007 янв</c:v>
                </c:pt>
                <c:pt idx="6">
                  <c:v>2007 фев</c:v>
                </c:pt>
                <c:pt idx="7">
                  <c:v>2007 мар</c:v>
                </c:pt>
                <c:pt idx="8">
                  <c:v>2007 апр</c:v>
                </c:pt>
                <c:pt idx="9">
                  <c:v>2007 май</c:v>
                </c:pt>
                <c:pt idx="10">
                  <c:v>2007 июн</c:v>
                </c:pt>
                <c:pt idx="11">
                  <c:v>2007 июл</c:v>
                </c:pt>
                <c:pt idx="12">
                  <c:v>2007 авг</c:v>
                </c:pt>
                <c:pt idx="13">
                  <c:v>2007 сен</c:v>
                </c:pt>
              </c:strCache>
            </c:strRef>
          </c:cat>
          <c:val>
            <c:numRef>
              <c:f>'График 2.6.2'!$C$6:$P$6</c:f>
              <c:numCache>
                <c:formatCode>0.0</c:formatCode>
                <c:ptCount val="14"/>
                <c:pt idx="0">
                  <c:v>2.2707037746764045</c:v>
                </c:pt>
                <c:pt idx="1">
                  <c:v>2.7887514393067088</c:v>
                </c:pt>
                <c:pt idx="2">
                  <c:v>2.7653890651463469</c:v>
                </c:pt>
                <c:pt idx="3">
                  <c:v>2.7429020999588243</c:v>
                </c:pt>
                <c:pt idx="4">
                  <c:v>3.6709179219377472</c:v>
                </c:pt>
                <c:pt idx="5">
                  <c:v>4.4066615648797969</c:v>
                </c:pt>
                <c:pt idx="6">
                  <c:v>4.611884052560848</c:v>
                </c:pt>
                <c:pt idx="7">
                  <c:v>4.7110179931312528</c:v>
                </c:pt>
                <c:pt idx="8">
                  <c:v>4.1483271754279851</c:v>
                </c:pt>
                <c:pt idx="9">
                  <c:v>4.1483271754279851</c:v>
                </c:pt>
                <c:pt idx="10">
                  <c:v>4.1584252636284749</c:v>
                </c:pt>
                <c:pt idx="11">
                  <c:v>4.2785077050516742</c:v>
                </c:pt>
                <c:pt idx="12">
                  <c:v>4.4569746495910803</c:v>
                </c:pt>
                <c:pt idx="13">
                  <c:v>4.4686702869014123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5-4275-8D4F-37AFCC567C54}"/>
            </c:ext>
          </c:extLst>
        </c:ser>
        <c:ser>
          <c:idx val="2"/>
          <c:order val="2"/>
          <c:tx>
            <c:strRef>
              <c:f>'График 2.6.2'!$B$7</c:f>
              <c:strCache>
                <c:ptCount val="1"/>
                <c:pt idx="0">
                  <c:v>Доступность жилья_Алматы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'График 2.6.2'!$C$4:$P$4</c:f>
              <c:strCache>
                <c:ptCount val="14"/>
                <c:pt idx="0">
                  <c:v>2002 сен</c:v>
                </c:pt>
                <c:pt idx="1">
                  <c:v>2003 сен</c:v>
                </c:pt>
                <c:pt idx="2">
                  <c:v>2004 сен</c:v>
                </c:pt>
                <c:pt idx="3">
                  <c:v>2005 сен</c:v>
                </c:pt>
                <c:pt idx="4">
                  <c:v>2006 сен</c:v>
                </c:pt>
                <c:pt idx="5">
                  <c:v>2007 янв</c:v>
                </c:pt>
                <c:pt idx="6">
                  <c:v>2007 фев</c:v>
                </c:pt>
                <c:pt idx="7">
                  <c:v>2007 мар</c:v>
                </c:pt>
                <c:pt idx="8">
                  <c:v>2007 апр</c:v>
                </c:pt>
                <c:pt idx="9">
                  <c:v>2007 май</c:v>
                </c:pt>
                <c:pt idx="10">
                  <c:v>2007 июн</c:v>
                </c:pt>
                <c:pt idx="11">
                  <c:v>2007 июл</c:v>
                </c:pt>
                <c:pt idx="12">
                  <c:v>2007 авг</c:v>
                </c:pt>
                <c:pt idx="13">
                  <c:v>2007 сен</c:v>
                </c:pt>
              </c:strCache>
            </c:strRef>
          </c:cat>
          <c:val>
            <c:numRef>
              <c:f>'График 2.6.2'!$C$7:$P$7</c:f>
              <c:numCache>
                <c:formatCode>0.0</c:formatCode>
                <c:ptCount val="14"/>
                <c:pt idx="0">
                  <c:v>2.1376426257219325</c:v>
                </c:pt>
                <c:pt idx="1">
                  <c:v>2.617217675188523</c:v>
                </c:pt>
                <c:pt idx="2">
                  <c:v>2.9996308123390722</c:v>
                </c:pt>
                <c:pt idx="3">
                  <c:v>3.9119021971098147</c:v>
                </c:pt>
                <c:pt idx="4">
                  <c:v>5.1368416610398375</c:v>
                </c:pt>
                <c:pt idx="5">
                  <c:v>5.7656076077116012</c:v>
                </c:pt>
                <c:pt idx="6">
                  <c:v>7.182063402543819</c:v>
                </c:pt>
                <c:pt idx="7">
                  <c:v>7.5833883702637319</c:v>
                </c:pt>
                <c:pt idx="8">
                  <c:v>7.3222525381573043</c:v>
                </c:pt>
                <c:pt idx="9">
                  <c:v>7.6078767821465947</c:v>
                </c:pt>
                <c:pt idx="10">
                  <c:v>7.758754434130231</c:v>
                </c:pt>
                <c:pt idx="11">
                  <c:v>7.9334387784226053</c:v>
                </c:pt>
                <c:pt idx="12">
                  <c:v>7.9678415129728037</c:v>
                </c:pt>
                <c:pt idx="13">
                  <c:v>7.9467258790111037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C5-4275-8D4F-37AFCC567C54}"/>
            </c:ext>
          </c:extLst>
        </c:ser>
        <c:ser>
          <c:idx val="3"/>
          <c:order val="3"/>
          <c:tx>
            <c:strRef>
              <c:f>'График 2.6.2'!$B$8</c:f>
              <c:strCache>
                <c:ptCount val="1"/>
                <c:pt idx="0">
                  <c:v>Доступность жилья_Тараз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'График 2.6.2'!$C$4:$P$4</c:f>
              <c:strCache>
                <c:ptCount val="14"/>
                <c:pt idx="0">
                  <c:v>2002 сен</c:v>
                </c:pt>
                <c:pt idx="1">
                  <c:v>2003 сен</c:v>
                </c:pt>
                <c:pt idx="2">
                  <c:v>2004 сен</c:v>
                </c:pt>
                <c:pt idx="3">
                  <c:v>2005 сен</c:v>
                </c:pt>
                <c:pt idx="4">
                  <c:v>2006 сен</c:v>
                </c:pt>
                <c:pt idx="5">
                  <c:v>2007 янв</c:v>
                </c:pt>
                <c:pt idx="6">
                  <c:v>2007 фев</c:v>
                </c:pt>
                <c:pt idx="7">
                  <c:v>2007 мар</c:v>
                </c:pt>
                <c:pt idx="8">
                  <c:v>2007 апр</c:v>
                </c:pt>
                <c:pt idx="9">
                  <c:v>2007 май</c:v>
                </c:pt>
                <c:pt idx="10">
                  <c:v>2007 июн</c:v>
                </c:pt>
                <c:pt idx="11">
                  <c:v>2007 июл</c:v>
                </c:pt>
                <c:pt idx="12">
                  <c:v>2007 авг</c:v>
                </c:pt>
                <c:pt idx="13">
                  <c:v>2007 сен</c:v>
                </c:pt>
              </c:strCache>
            </c:strRef>
          </c:cat>
          <c:val>
            <c:numRef>
              <c:f>'График 2.6.2'!$C$8:$P$8</c:f>
              <c:numCache>
                <c:formatCode>0.0</c:formatCode>
                <c:ptCount val="14"/>
                <c:pt idx="0">
                  <c:v>0.93581156508149144</c:v>
                </c:pt>
                <c:pt idx="1">
                  <c:v>0.96806279179917454</c:v>
                </c:pt>
                <c:pt idx="2">
                  <c:v>0.99796142386702213</c:v>
                </c:pt>
                <c:pt idx="3">
                  <c:v>2.0622005589566141</c:v>
                </c:pt>
                <c:pt idx="4">
                  <c:v>2.3871028037383177</c:v>
                </c:pt>
                <c:pt idx="5">
                  <c:v>2.0463830381238948</c:v>
                </c:pt>
                <c:pt idx="6">
                  <c:v>2.1732946614139035</c:v>
                </c:pt>
                <c:pt idx="7">
                  <c:v>2.1972810745416758</c:v>
                </c:pt>
                <c:pt idx="8">
                  <c:v>2.1204252121640734</c:v>
                </c:pt>
                <c:pt idx="9">
                  <c:v>2.2723656294200847</c:v>
                </c:pt>
                <c:pt idx="10">
                  <c:v>2.4256873231966054</c:v>
                </c:pt>
                <c:pt idx="11">
                  <c:v>2.592821782178218</c:v>
                </c:pt>
                <c:pt idx="12">
                  <c:v>2.7489060289957568</c:v>
                </c:pt>
                <c:pt idx="13">
                  <c:v>2.8062345297029703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C5-4275-8D4F-37AFCC567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881648"/>
        <c:axId val="1"/>
      </c:lineChart>
      <c:catAx>
        <c:axId val="47588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881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1820358258436435E-2"/>
          <c:y val="0.85972850678733037"/>
          <c:w val="0.98108973545022404"/>
          <c:h val="0.126696832579185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0142883901601E-2"/>
          <c:y val="5.5555770847946308E-2"/>
          <c:w val="0.85288795698025233"/>
          <c:h val="0.583335593903436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2.6.3'!$B$5</c:f>
              <c:strCache>
                <c:ptCount val="1"/>
                <c:pt idx="0">
                  <c:v>Ставки  по срочным депозитам физ лиц  в тенге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2.6.3'!$C$4:$H$4</c:f>
              <c:strCache>
                <c:ptCount val="6"/>
                <c:pt idx="0">
                  <c:v>2002 сен</c:v>
                </c:pt>
                <c:pt idx="1">
                  <c:v>2003 сен</c:v>
                </c:pt>
                <c:pt idx="2">
                  <c:v>2004 сен</c:v>
                </c:pt>
                <c:pt idx="3">
                  <c:v>2005 сен</c:v>
                </c:pt>
                <c:pt idx="4">
                  <c:v>2006 сен</c:v>
                </c:pt>
                <c:pt idx="5">
                  <c:v>2007 сен</c:v>
                </c:pt>
              </c:strCache>
            </c:strRef>
          </c:cat>
          <c:val>
            <c:numRef>
              <c:f>'График 2.6.3'!$C$5:$H$5</c:f>
              <c:numCache>
                <c:formatCode>0.0%</c:formatCode>
                <c:ptCount val="6"/>
                <c:pt idx="0">
                  <c:v>9.4E-2</c:v>
                </c:pt>
                <c:pt idx="1">
                  <c:v>0.105</c:v>
                </c:pt>
                <c:pt idx="2">
                  <c:v>9.8000000000000004E-2</c:v>
                </c:pt>
                <c:pt idx="3">
                  <c:v>9.5000000000000001E-2</c:v>
                </c:pt>
                <c:pt idx="4">
                  <c:v>9.8000000000000004E-2</c:v>
                </c:pt>
                <c:pt idx="5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9-40F5-8E56-5161093697C7}"/>
            </c:ext>
          </c:extLst>
        </c:ser>
        <c:ser>
          <c:idx val="0"/>
          <c:order val="1"/>
          <c:tx>
            <c:strRef>
              <c:f>'График 2.6.3'!$B$6</c:f>
              <c:strCache>
                <c:ptCount val="1"/>
                <c:pt idx="0">
                  <c:v>Доходность от аренды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2.6.3'!$C$4:$H$4</c:f>
              <c:strCache>
                <c:ptCount val="6"/>
                <c:pt idx="0">
                  <c:v>2002 сен</c:v>
                </c:pt>
                <c:pt idx="1">
                  <c:v>2003 сен</c:v>
                </c:pt>
                <c:pt idx="2">
                  <c:v>2004 сен</c:v>
                </c:pt>
                <c:pt idx="3">
                  <c:v>2005 сен</c:v>
                </c:pt>
                <c:pt idx="4">
                  <c:v>2006 сен</c:v>
                </c:pt>
                <c:pt idx="5">
                  <c:v>2007 сен</c:v>
                </c:pt>
              </c:strCache>
            </c:strRef>
          </c:cat>
          <c:val>
            <c:numRef>
              <c:f>'График 2.6.3'!$C$6:$H$6</c:f>
              <c:numCache>
                <c:formatCode>0%</c:formatCode>
                <c:ptCount val="6"/>
                <c:pt idx="0">
                  <c:v>0.10908079027919489</c:v>
                </c:pt>
                <c:pt idx="1">
                  <c:v>9.9799163031841942E-2</c:v>
                </c:pt>
                <c:pt idx="2">
                  <c:v>9.2002567625126735E-2</c:v>
                </c:pt>
                <c:pt idx="3">
                  <c:v>8.4700955372333464E-2</c:v>
                </c:pt>
                <c:pt idx="4">
                  <c:v>7.3798043634257807E-2</c:v>
                </c:pt>
                <c:pt idx="5">
                  <c:v>5.3261284677690569E-2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19-40F5-8E56-5161093697C7}"/>
            </c:ext>
          </c:extLst>
        </c:ser>
        <c:ser>
          <c:idx val="5"/>
          <c:order val="2"/>
          <c:tx>
            <c:strRef>
              <c:f>'График 2.6.3'!$B$7</c:f>
              <c:strCache>
                <c:ptCount val="1"/>
                <c:pt idx="0">
                  <c:v>Доходность от аренды_Астана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2.6.3'!$C$4:$H$4</c:f>
              <c:strCache>
                <c:ptCount val="6"/>
                <c:pt idx="0">
                  <c:v>2002 сен</c:v>
                </c:pt>
                <c:pt idx="1">
                  <c:v>2003 сен</c:v>
                </c:pt>
                <c:pt idx="2">
                  <c:v>2004 сен</c:v>
                </c:pt>
                <c:pt idx="3">
                  <c:v>2005 сен</c:v>
                </c:pt>
                <c:pt idx="4">
                  <c:v>2006 сен</c:v>
                </c:pt>
                <c:pt idx="5">
                  <c:v>2007 сен</c:v>
                </c:pt>
              </c:strCache>
            </c:strRef>
          </c:cat>
          <c:val>
            <c:numRef>
              <c:f>'График 2.6.3'!$C$7:$H$7</c:f>
              <c:numCache>
                <c:formatCode>0%</c:formatCode>
                <c:ptCount val="6"/>
                <c:pt idx="0">
                  <c:v>0.18873264666368117</c:v>
                </c:pt>
                <c:pt idx="1">
                  <c:v>0.1409147397371906</c:v>
                </c:pt>
                <c:pt idx="2">
                  <c:v>0.11901365396372529</c:v>
                </c:pt>
                <c:pt idx="3">
                  <c:v>0.10229411165498792</c:v>
                </c:pt>
                <c:pt idx="4">
                  <c:v>9.1645533496345202E-2</c:v>
                </c:pt>
                <c:pt idx="5">
                  <c:v>8.1668862422127925E-2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19-40F5-8E56-5161093697C7}"/>
            </c:ext>
          </c:extLst>
        </c:ser>
        <c:ser>
          <c:idx val="6"/>
          <c:order val="3"/>
          <c:tx>
            <c:strRef>
              <c:f>'График 2.6.3'!$B$8</c:f>
              <c:strCache>
                <c:ptCount val="1"/>
                <c:pt idx="0">
                  <c:v>Доходность от аренды_Алматы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2.6.3'!$C$4:$H$4</c:f>
              <c:strCache>
                <c:ptCount val="6"/>
                <c:pt idx="0">
                  <c:v>2002 сен</c:v>
                </c:pt>
                <c:pt idx="1">
                  <c:v>2003 сен</c:v>
                </c:pt>
                <c:pt idx="2">
                  <c:v>2004 сен</c:v>
                </c:pt>
                <c:pt idx="3">
                  <c:v>2005 сен</c:v>
                </c:pt>
                <c:pt idx="4">
                  <c:v>2006 сен</c:v>
                </c:pt>
                <c:pt idx="5">
                  <c:v>2007 сен</c:v>
                </c:pt>
              </c:strCache>
            </c:strRef>
          </c:cat>
          <c:val>
            <c:numRef>
              <c:f>'График 2.6.3'!$C$8:$H$8</c:f>
              <c:numCache>
                <c:formatCode>0%</c:formatCode>
                <c:ptCount val="6"/>
                <c:pt idx="0">
                  <c:v>0.12098747127288902</c:v>
                </c:pt>
                <c:pt idx="1">
                  <c:v>0.11426714160850679</c:v>
                </c:pt>
                <c:pt idx="2">
                  <c:v>9.02064865103685E-2</c:v>
                </c:pt>
                <c:pt idx="3">
                  <c:v>8.1223258750087679E-2</c:v>
                </c:pt>
                <c:pt idx="4">
                  <c:v>6.3882960107654624E-2</c:v>
                </c:pt>
                <c:pt idx="5">
                  <c:v>4.3006945914224694E-2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19-40F5-8E56-516109369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881976"/>
        <c:axId val="1"/>
      </c:barChart>
      <c:lineChart>
        <c:grouping val="standard"/>
        <c:varyColors val="0"/>
        <c:ser>
          <c:idx val="2"/>
          <c:order val="4"/>
          <c:tx>
            <c:strRef>
              <c:f>'График 2.6.3'!$B$9</c:f>
              <c:strCache>
                <c:ptCount val="1"/>
                <c:pt idx="0">
                  <c:v>Доходность от продажи (правая ось)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'График 2.6.3'!$C$4:$H$4</c:f>
              <c:strCache>
                <c:ptCount val="6"/>
                <c:pt idx="0">
                  <c:v>2002 сен</c:v>
                </c:pt>
                <c:pt idx="1">
                  <c:v>2003 сен</c:v>
                </c:pt>
                <c:pt idx="2">
                  <c:v>2004 сен</c:v>
                </c:pt>
                <c:pt idx="3">
                  <c:v>2005 сен</c:v>
                </c:pt>
                <c:pt idx="4">
                  <c:v>2006 сен</c:v>
                </c:pt>
                <c:pt idx="5">
                  <c:v>2007 сен</c:v>
                </c:pt>
              </c:strCache>
            </c:strRef>
          </c:cat>
          <c:val>
            <c:numRef>
              <c:f>'График 2.6.3'!$C$9:$H$9</c:f>
              <c:numCache>
                <c:formatCode>0%</c:formatCode>
                <c:ptCount val="6"/>
                <c:pt idx="0">
                  <c:v>0.28789427464336459</c:v>
                </c:pt>
                <c:pt idx="1">
                  <c:v>0.31048835915035711</c:v>
                </c:pt>
                <c:pt idx="2">
                  <c:v>0.47478920965786942</c:v>
                </c:pt>
                <c:pt idx="3">
                  <c:v>0.37517922383332025</c:v>
                </c:pt>
                <c:pt idx="4">
                  <c:v>0.38608384591894596</c:v>
                </c:pt>
                <c:pt idx="5">
                  <c:v>0.65646204977780021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19-40F5-8E56-5161093697C7}"/>
            </c:ext>
          </c:extLst>
        </c:ser>
        <c:ser>
          <c:idx val="3"/>
          <c:order val="5"/>
          <c:tx>
            <c:strRef>
              <c:f>'График 2.6.3'!$B$10</c:f>
              <c:strCache>
                <c:ptCount val="1"/>
                <c:pt idx="0">
                  <c:v>Доходность от продажи_Астана (правая ось)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'График 2.6.3'!$C$4:$H$4</c:f>
              <c:strCache>
                <c:ptCount val="6"/>
                <c:pt idx="0">
                  <c:v>2002 сен</c:v>
                </c:pt>
                <c:pt idx="1">
                  <c:v>2003 сен</c:v>
                </c:pt>
                <c:pt idx="2">
                  <c:v>2004 сен</c:v>
                </c:pt>
                <c:pt idx="3">
                  <c:v>2005 сен</c:v>
                </c:pt>
                <c:pt idx="4">
                  <c:v>2006 сен</c:v>
                </c:pt>
                <c:pt idx="5">
                  <c:v>2007 сен</c:v>
                </c:pt>
              </c:strCache>
            </c:strRef>
          </c:cat>
          <c:val>
            <c:numRef>
              <c:f>'График 2.6.3'!$C$10:$H$10</c:f>
              <c:numCache>
                <c:formatCode>0%</c:formatCode>
                <c:ptCount val="6"/>
                <c:pt idx="0">
                  <c:v>-2.176377728678891E-2</c:v>
                </c:pt>
                <c:pt idx="1">
                  <c:v>0.46544260337363785</c:v>
                </c:pt>
                <c:pt idx="2">
                  <c:v>0.25961495365182841</c:v>
                </c:pt>
                <c:pt idx="3">
                  <c:v>0.20670503103761706</c:v>
                </c:pt>
                <c:pt idx="4">
                  <c:v>0.65322939508151889</c:v>
                </c:pt>
                <c:pt idx="5">
                  <c:v>0.46952931943624709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19-40F5-8E56-5161093697C7}"/>
            </c:ext>
          </c:extLst>
        </c:ser>
        <c:ser>
          <c:idx val="4"/>
          <c:order val="6"/>
          <c:tx>
            <c:strRef>
              <c:f>'График 2.6.3'!$B$11</c:f>
              <c:strCache>
                <c:ptCount val="1"/>
                <c:pt idx="0">
                  <c:v>Доходность от продажи_Алматы (правая ось)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'График 2.6.3'!$C$4:$H$4</c:f>
              <c:strCache>
                <c:ptCount val="6"/>
                <c:pt idx="0">
                  <c:v>2002 сен</c:v>
                </c:pt>
                <c:pt idx="1">
                  <c:v>2003 сен</c:v>
                </c:pt>
                <c:pt idx="2">
                  <c:v>2004 сен</c:v>
                </c:pt>
                <c:pt idx="3">
                  <c:v>2005 сен</c:v>
                </c:pt>
                <c:pt idx="4">
                  <c:v>2006 сен</c:v>
                </c:pt>
                <c:pt idx="5">
                  <c:v>2007 сен</c:v>
                </c:pt>
              </c:strCache>
            </c:strRef>
          </c:cat>
          <c:val>
            <c:numRef>
              <c:f>'График 2.6.3'!$C$11:$H$11</c:f>
              <c:numCache>
                <c:formatCode>0%</c:formatCode>
                <c:ptCount val="6"/>
                <c:pt idx="0">
                  <c:v>0.25940549133098645</c:v>
                </c:pt>
                <c:pt idx="1">
                  <c:v>0.40655966590061032</c:v>
                </c:pt>
                <c:pt idx="2">
                  <c:v>0.39176552747971916</c:v>
                </c:pt>
                <c:pt idx="3">
                  <c:v>0.61974040072836756</c:v>
                </c:pt>
                <c:pt idx="4">
                  <c:v>0.58106349317684103</c:v>
                </c:pt>
                <c:pt idx="5">
                  <c:v>0.92140572087681338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719-40F5-8E56-516109369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5881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8819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3110038971643272E-3"/>
          <c:y val="0.71825675167702008"/>
          <c:w val="0.98510421231998579"/>
          <c:h val="0.269842315547167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77306589426149"/>
          <c:y val="5.7142857142857141E-2"/>
          <c:w val="0.79405684808097809"/>
          <c:h val="0.457142857142857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3.1.1'!$C$4</c:f>
              <c:strCache>
                <c:ptCount val="1"/>
                <c:pt idx="0">
                  <c:v>Объем торгов на KASE, млн. долл.США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3.1.1'!$B$5:$B$25</c:f>
              <c:numCache>
                <c:formatCode>mmm\-yy</c:formatCode>
                <c:ptCount val="2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</c:numCache>
            </c:numRef>
          </c:cat>
          <c:val>
            <c:numRef>
              <c:f>'График 3.1.1'!$C$5:$C$25</c:f>
              <c:numCache>
                <c:formatCode>General</c:formatCode>
                <c:ptCount val="21"/>
                <c:pt idx="0">
                  <c:v>1467.875</c:v>
                </c:pt>
                <c:pt idx="1">
                  <c:v>1824.74</c:v>
                </c:pt>
                <c:pt idx="2">
                  <c:v>2805.8</c:v>
                </c:pt>
                <c:pt idx="3">
                  <c:v>2396.7600000000002</c:v>
                </c:pt>
                <c:pt idx="4">
                  <c:v>2443.09</c:v>
                </c:pt>
                <c:pt idx="5">
                  <c:v>1496.79</c:v>
                </c:pt>
                <c:pt idx="6">
                  <c:v>1728.335</c:v>
                </c:pt>
                <c:pt idx="7">
                  <c:v>3229.2649999999999</c:v>
                </c:pt>
                <c:pt idx="8">
                  <c:v>3505.3119999999999</c:v>
                </c:pt>
                <c:pt idx="9">
                  <c:v>6108.4049999999997</c:v>
                </c:pt>
                <c:pt idx="10">
                  <c:v>7258.05</c:v>
                </c:pt>
                <c:pt idx="11">
                  <c:v>7073.67</c:v>
                </c:pt>
                <c:pt idx="12">
                  <c:v>6226.26</c:v>
                </c:pt>
                <c:pt idx="13">
                  <c:v>4129.4549999999999</c:v>
                </c:pt>
                <c:pt idx="14">
                  <c:v>4531.1400000000003</c:v>
                </c:pt>
                <c:pt idx="15">
                  <c:v>5317</c:v>
                </c:pt>
                <c:pt idx="16">
                  <c:v>5977.34</c:v>
                </c:pt>
                <c:pt idx="17">
                  <c:v>9173.9549999999999</c:v>
                </c:pt>
                <c:pt idx="18">
                  <c:v>7207.69</c:v>
                </c:pt>
                <c:pt idx="19">
                  <c:v>9969.2900000000009</c:v>
                </c:pt>
                <c:pt idx="20">
                  <c:v>6522.9549999999999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F-40DB-A47D-5F9EA50B2ACD}"/>
            </c:ext>
          </c:extLst>
        </c:ser>
        <c:ser>
          <c:idx val="1"/>
          <c:order val="1"/>
          <c:tx>
            <c:strRef>
              <c:f>'График 3.1.1'!$D$4</c:f>
              <c:strCache>
                <c:ptCount val="1"/>
                <c:pt idx="0">
                  <c:v>Объем торгов на межбанковском рынке, млн. долл.США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3.1.1'!$B$5:$B$25</c:f>
              <c:numCache>
                <c:formatCode>mmm\-yy</c:formatCode>
                <c:ptCount val="2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</c:numCache>
            </c:numRef>
          </c:cat>
          <c:val>
            <c:numRef>
              <c:f>'График 3.1.1'!$D$5:$D$25</c:f>
              <c:numCache>
                <c:formatCode>General</c:formatCode>
                <c:ptCount val="21"/>
                <c:pt idx="0">
                  <c:v>1599.31</c:v>
                </c:pt>
                <c:pt idx="1">
                  <c:v>2882.89</c:v>
                </c:pt>
                <c:pt idx="2">
                  <c:v>3900.27</c:v>
                </c:pt>
                <c:pt idx="3">
                  <c:v>4753.66</c:v>
                </c:pt>
                <c:pt idx="4">
                  <c:v>7047.43</c:v>
                </c:pt>
                <c:pt idx="5">
                  <c:v>6145.93</c:v>
                </c:pt>
                <c:pt idx="6">
                  <c:v>5671.76</c:v>
                </c:pt>
                <c:pt idx="7">
                  <c:v>6134.89</c:v>
                </c:pt>
                <c:pt idx="8">
                  <c:v>3752.86</c:v>
                </c:pt>
                <c:pt idx="9">
                  <c:v>3299.14</c:v>
                </c:pt>
                <c:pt idx="10">
                  <c:v>4284.6000000000004</c:v>
                </c:pt>
                <c:pt idx="11">
                  <c:v>3810.77</c:v>
                </c:pt>
                <c:pt idx="12">
                  <c:v>10537.92</c:v>
                </c:pt>
                <c:pt idx="13">
                  <c:v>8858.1</c:v>
                </c:pt>
                <c:pt idx="14">
                  <c:v>11500.02</c:v>
                </c:pt>
                <c:pt idx="15">
                  <c:v>14833.43</c:v>
                </c:pt>
                <c:pt idx="16">
                  <c:v>13908.83</c:v>
                </c:pt>
                <c:pt idx="17">
                  <c:v>16916.87</c:v>
                </c:pt>
                <c:pt idx="18">
                  <c:v>12617.47</c:v>
                </c:pt>
                <c:pt idx="19">
                  <c:v>15467.68</c:v>
                </c:pt>
                <c:pt idx="20">
                  <c:v>12592.24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F-40DB-A47D-5F9EA50B2ACD}"/>
            </c:ext>
          </c:extLst>
        </c:ser>
        <c:ser>
          <c:idx val="2"/>
          <c:order val="2"/>
          <c:tx>
            <c:strRef>
              <c:f>'График 3.1.1'!$E$4</c:f>
              <c:strCache>
                <c:ptCount val="1"/>
                <c:pt idx="0">
                  <c:v>Нетто-продажа долларов США обменными пунктами, млн.долл.США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3.1.1'!$B$5:$B$25</c:f>
              <c:numCache>
                <c:formatCode>mmm\-yy</c:formatCode>
                <c:ptCount val="2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</c:numCache>
            </c:numRef>
          </c:cat>
          <c:val>
            <c:numRef>
              <c:f>'График 3.1.1'!$E$5:$E$25</c:f>
              <c:numCache>
                <c:formatCode>General</c:formatCode>
                <c:ptCount val="21"/>
                <c:pt idx="0">
                  <c:v>346.82</c:v>
                </c:pt>
                <c:pt idx="1">
                  <c:v>300.38</c:v>
                </c:pt>
                <c:pt idx="2">
                  <c:v>308.58999999999997</c:v>
                </c:pt>
                <c:pt idx="3">
                  <c:v>459.33</c:v>
                </c:pt>
                <c:pt idx="4">
                  <c:v>451.53</c:v>
                </c:pt>
                <c:pt idx="5">
                  <c:v>424.23</c:v>
                </c:pt>
                <c:pt idx="6">
                  <c:v>458.57</c:v>
                </c:pt>
                <c:pt idx="7">
                  <c:v>796.66</c:v>
                </c:pt>
                <c:pt idx="8">
                  <c:v>1113.69</c:v>
                </c:pt>
                <c:pt idx="9">
                  <c:v>1047.9000000000001</c:v>
                </c:pt>
                <c:pt idx="10">
                  <c:v>803.43</c:v>
                </c:pt>
                <c:pt idx="11">
                  <c:v>629.78</c:v>
                </c:pt>
                <c:pt idx="12">
                  <c:v>593.47</c:v>
                </c:pt>
                <c:pt idx="13">
                  <c:v>733.69</c:v>
                </c:pt>
                <c:pt idx="14">
                  <c:v>699.15</c:v>
                </c:pt>
                <c:pt idx="15">
                  <c:v>607.04</c:v>
                </c:pt>
                <c:pt idx="16">
                  <c:v>830.94</c:v>
                </c:pt>
                <c:pt idx="17">
                  <c:v>1011</c:v>
                </c:pt>
                <c:pt idx="18">
                  <c:v>953.01</c:v>
                </c:pt>
                <c:pt idx="19">
                  <c:v>1485.18</c:v>
                </c:pt>
                <c:pt idx="20">
                  <c:v>996.87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1F-40DB-A47D-5F9EA50B2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5893784"/>
        <c:axId val="1"/>
      </c:barChart>
      <c:lineChart>
        <c:grouping val="standard"/>
        <c:varyColors val="0"/>
        <c:ser>
          <c:idx val="3"/>
          <c:order val="3"/>
          <c:tx>
            <c:strRef>
              <c:f>'График 3.1.1'!$F$4</c:f>
              <c:strCache>
                <c:ptCount val="1"/>
                <c:pt idx="0">
                  <c:v>Средний курс тенге/доллар США (правая ось)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'График 3.1.1'!$B$5:$B$25</c:f>
              <c:numCache>
                <c:formatCode>mmm\-yy</c:formatCode>
                <c:ptCount val="2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</c:numCache>
            </c:numRef>
          </c:cat>
          <c:val>
            <c:numRef>
              <c:f>'График 3.1.1'!$F$5:$F$25</c:f>
              <c:numCache>
                <c:formatCode>General</c:formatCode>
                <c:ptCount val="21"/>
                <c:pt idx="0">
                  <c:v>132.93</c:v>
                </c:pt>
                <c:pt idx="1">
                  <c:v>131.38</c:v>
                </c:pt>
                <c:pt idx="2">
                  <c:v>128.49</c:v>
                </c:pt>
                <c:pt idx="3">
                  <c:v>126.22</c:v>
                </c:pt>
                <c:pt idx="4">
                  <c:v>122.66</c:v>
                </c:pt>
                <c:pt idx="5">
                  <c:v>119.24</c:v>
                </c:pt>
                <c:pt idx="6">
                  <c:v>118.06</c:v>
                </c:pt>
                <c:pt idx="7">
                  <c:v>122.87</c:v>
                </c:pt>
                <c:pt idx="8">
                  <c:v>126.32</c:v>
                </c:pt>
                <c:pt idx="9">
                  <c:v>127.74</c:v>
                </c:pt>
                <c:pt idx="10">
                  <c:v>127.91</c:v>
                </c:pt>
                <c:pt idx="11">
                  <c:v>127.79</c:v>
                </c:pt>
                <c:pt idx="12">
                  <c:v>125.62</c:v>
                </c:pt>
                <c:pt idx="13">
                  <c:v>125</c:v>
                </c:pt>
                <c:pt idx="14">
                  <c:v>123.98</c:v>
                </c:pt>
                <c:pt idx="15">
                  <c:v>121.83</c:v>
                </c:pt>
                <c:pt idx="16">
                  <c:v>120.34</c:v>
                </c:pt>
                <c:pt idx="17">
                  <c:v>122.31</c:v>
                </c:pt>
                <c:pt idx="18">
                  <c:v>122.25</c:v>
                </c:pt>
                <c:pt idx="19">
                  <c:v>125.21</c:v>
                </c:pt>
                <c:pt idx="20">
                  <c:v>122.39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1F-40DB-A47D-5F9EA50B2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47589378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893784"/>
        <c:crosses val="autoZero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5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063839536556899E-2"/>
          <c:y val="0.71836734693877546"/>
          <c:w val="0.84713551439655155"/>
          <c:h val="0.248979591836734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Операции НБРК на внутреннем рынке в 2006-2007 годах</a:t>
            </a:r>
          </a:p>
        </c:rich>
      </c:tx>
      <c:layout>
        <c:manualLayout>
          <c:xMode val="edge"/>
          <c:yMode val="edge"/>
          <c:x val="0.23296371630249862"/>
          <c:y val="3.313253012048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32782901771682"/>
          <c:y val="0.12647076986266351"/>
          <c:w val="0.8571435605497969"/>
          <c:h val="0.49117717597825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3.1.2'!$C$4</c:f>
              <c:strCache>
                <c:ptCount val="1"/>
                <c:pt idx="0">
                  <c:v>Сальдо операций НБРК на денежном рынке ("-" - изъятие, "+"  - увеличение ликвидности)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3.1.2'!$B$5:$B$11</c:f>
              <c:strCache>
                <c:ptCount val="7"/>
                <c:pt idx="0">
                  <c:v>1 кв.06</c:v>
                </c:pt>
                <c:pt idx="1">
                  <c:v>2 кв.06</c:v>
                </c:pt>
                <c:pt idx="2">
                  <c:v>3 кв.06</c:v>
                </c:pt>
                <c:pt idx="3">
                  <c:v>4 кв.06</c:v>
                </c:pt>
                <c:pt idx="4">
                  <c:v>1 кв.07</c:v>
                </c:pt>
                <c:pt idx="5">
                  <c:v>2 кв.07</c:v>
                </c:pt>
                <c:pt idx="6">
                  <c:v>3 кв.07</c:v>
                </c:pt>
              </c:strCache>
            </c:strRef>
          </c:cat>
          <c:val>
            <c:numRef>
              <c:f>'График 3.1.2'!$C$5:$C$11</c:f>
              <c:numCache>
                <c:formatCode>General</c:formatCode>
                <c:ptCount val="7"/>
                <c:pt idx="0">
                  <c:v>-366.2</c:v>
                </c:pt>
                <c:pt idx="1">
                  <c:v>-129.5</c:v>
                </c:pt>
                <c:pt idx="2">
                  <c:v>40.5</c:v>
                </c:pt>
                <c:pt idx="3">
                  <c:v>-542.5</c:v>
                </c:pt>
                <c:pt idx="4">
                  <c:v>-322.7</c:v>
                </c:pt>
                <c:pt idx="5">
                  <c:v>60.7</c:v>
                </c:pt>
                <c:pt idx="6">
                  <c:v>758.4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0-43F0-A67D-9B4A6FFB8F29}"/>
            </c:ext>
          </c:extLst>
        </c:ser>
        <c:ser>
          <c:idx val="1"/>
          <c:order val="1"/>
          <c:tx>
            <c:strRef>
              <c:f>'График 3.1.2'!$D$4</c:f>
              <c:strCache>
                <c:ptCount val="1"/>
                <c:pt idx="0">
                  <c:v>Нетто-участие НБРК на валютном рынке ("-" - продажа валюты, "+" - покупка валюты)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3.1.2'!$B$5:$B$11</c:f>
              <c:strCache>
                <c:ptCount val="7"/>
                <c:pt idx="0">
                  <c:v>1 кв.06</c:v>
                </c:pt>
                <c:pt idx="1">
                  <c:v>2 кв.06</c:v>
                </c:pt>
                <c:pt idx="2">
                  <c:v>3 кв.06</c:v>
                </c:pt>
                <c:pt idx="3">
                  <c:v>4 кв.06</c:v>
                </c:pt>
                <c:pt idx="4">
                  <c:v>1 кв.07</c:v>
                </c:pt>
                <c:pt idx="5">
                  <c:v>2 кв.07</c:v>
                </c:pt>
                <c:pt idx="6">
                  <c:v>3 кв.07</c:v>
                </c:pt>
              </c:strCache>
            </c:strRef>
          </c:cat>
          <c:val>
            <c:numRef>
              <c:f>'График 3.1.2'!$D$5:$D$11</c:f>
              <c:numCache>
                <c:formatCode>General</c:formatCode>
                <c:ptCount val="7"/>
                <c:pt idx="0">
                  <c:v>439.3</c:v>
                </c:pt>
                <c:pt idx="1">
                  <c:v>280.39999999999998</c:v>
                </c:pt>
                <c:pt idx="2">
                  <c:v>-121.3</c:v>
                </c:pt>
                <c:pt idx="3">
                  <c:v>672.6</c:v>
                </c:pt>
                <c:pt idx="4">
                  <c:v>139.19999999999999</c:v>
                </c:pt>
                <c:pt idx="5">
                  <c:v>-4.2</c:v>
                </c:pt>
                <c:pt idx="6">
                  <c:v>-865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0-43F0-A67D-9B4A6FFB8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5893128"/>
        <c:axId val="1"/>
      </c:barChart>
      <c:lineChart>
        <c:grouping val="standard"/>
        <c:varyColors val="0"/>
        <c:ser>
          <c:idx val="2"/>
          <c:order val="2"/>
          <c:tx>
            <c:strRef>
              <c:f>'График 3.1.2'!$E$4</c:f>
              <c:strCache>
                <c:ptCount val="1"/>
                <c:pt idx="0">
                  <c:v>Чистое изъятие ликвидности ("-" - изъятие, "+" - увеличение ликвидности)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'График 3.1.2'!$B$5:$B$11</c:f>
              <c:strCache>
                <c:ptCount val="7"/>
                <c:pt idx="0">
                  <c:v>1 кв.06</c:v>
                </c:pt>
                <c:pt idx="1">
                  <c:v>2 кв.06</c:v>
                </c:pt>
                <c:pt idx="2">
                  <c:v>3 кв.06</c:v>
                </c:pt>
                <c:pt idx="3">
                  <c:v>4 кв.06</c:v>
                </c:pt>
                <c:pt idx="4">
                  <c:v>1 кв.07</c:v>
                </c:pt>
                <c:pt idx="5">
                  <c:v>2 кв.07</c:v>
                </c:pt>
                <c:pt idx="6">
                  <c:v>3 кв.07</c:v>
                </c:pt>
              </c:strCache>
            </c:strRef>
          </c:cat>
          <c:val>
            <c:numRef>
              <c:f>'График 3.1.2'!$E$5:$E$11</c:f>
              <c:numCache>
                <c:formatCode>General</c:formatCode>
                <c:ptCount val="7"/>
                <c:pt idx="0">
                  <c:v>73.099999999999994</c:v>
                </c:pt>
                <c:pt idx="1">
                  <c:v>150.9</c:v>
                </c:pt>
                <c:pt idx="2">
                  <c:v>-80.8</c:v>
                </c:pt>
                <c:pt idx="3">
                  <c:v>130.1</c:v>
                </c:pt>
                <c:pt idx="4">
                  <c:v>-183.6</c:v>
                </c:pt>
                <c:pt idx="5">
                  <c:v>56.6</c:v>
                </c:pt>
                <c:pt idx="6">
                  <c:v>-106.5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C0-43F0-A67D-9B4A6FFB8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893128"/>
        <c:axId val="1"/>
      </c:lineChart>
      <c:catAx>
        <c:axId val="4758931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7.9239302694136295E-3"/>
              <c:y val="0.283132530120481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893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0544389202393"/>
          <c:y val="6.3063340474294738E-2"/>
          <c:w val="0.83851101212921386"/>
          <c:h val="0.509011248113950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3.1.2'!$C$4</c:f>
              <c:strCache>
                <c:ptCount val="1"/>
                <c:pt idx="0">
                  <c:v>Сальдо операций НБРК на денежном рынке ("-" - изъятие, "+"  - увеличение ликвидности)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3.1.2'!$B$5:$B$11</c:f>
              <c:strCache>
                <c:ptCount val="7"/>
                <c:pt idx="0">
                  <c:v>1 кв.06</c:v>
                </c:pt>
                <c:pt idx="1">
                  <c:v>2 кв.06</c:v>
                </c:pt>
                <c:pt idx="2">
                  <c:v>3 кв.06</c:v>
                </c:pt>
                <c:pt idx="3">
                  <c:v>4 кв.06</c:v>
                </c:pt>
                <c:pt idx="4">
                  <c:v>1 кв.07</c:v>
                </c:pt>
                <c:pt idx="5">
                  <c:v>2 кв.07</c:v>
                </c:pt>
                <c:pt idx="6">
                  <c:v>3 кв.07</c:v>
                </c:pt>
              </c:strCache>
            </c:strRef>
          </c:cat>
          <c:val>
            <c:numRef>
              <c:f>'График 3.1.2'!$C$5:$C$11</c:f>
              <c:numCache>
                <c:formatCode>General</c:formatCode>
                <c:ptCount val="7"/>
                <c:pt idx="0">
                  <c:v>-366.2</c:v>
                </c:pt>
                <c:pt idx="1">
                  <c:v>-129.5</c:v>
                </c:pt>
                <c:pt idx="2">
                  <c:v>40.5</c:v>
                </c:pt>
                <c:pt idx="3">
                  <c:v>-542.5</c:v>
                </c:pt>
                <c:pt idx="4">
                  <c:v>-322.7</c:v>
                </c:pt>
                <c:pt idx="5">
                  <c:v>60.7</c:v>
                </c:pt>
                <c:pt idx="6">
                  <c:v>758.4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F-45BB-AA03-A9312CE6D531}"/>
            </c:ext>
          </c:extLst>
        </c:ser>
        <c:ser>
          <c:idx val="1"/>
          <c:order val="1"/>
          <c:tx>
            <c:strRef>
              <c:f>'График 3.1.2'!$D$4</c:f>
              <c:strCache>
                <c:ptCount val="1"/>
                <c:pt idx="0">
                  <c:v>Нетто-участие НБРК на валютном рынке ("-" - продажа валюты, "+" - покупка валюты)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3.1.2'!$B$5:$B$11</c:f>
              <c:strCache>
                <c:ptCount val="7"/>
                <c:pt idx="0">
                  <c:v>1 кв.06</c:v>
                </c:pt>
                <c:pt idx="1">
                  <c:v>2 кв.06</c:v>
                </c:pt>
                <c:pt idx="2">
                  <c:v>3 кв.06</c:v>
                </c:pt>
                <c:pt idx="3">
                  <c:v>4 кв.06</c:v>
                </c:pt>
                <c:pt idx="4">
                  <c:v>1 кв.07</c:v>
                </c:pt>
                <c:pt idx="5">
                  <c:v>2 кв.07</c:v>
                </c:pt>
                <c:pt idx="6">
                  <c:v>3 кв.07</c:v>
                </c:pt>
              </c:strCache>
            </c:strRef>
          </c:cat>
          <c:val>
            <c:numRef>
              <c:f>'График 3.1.2'!$D$5:$D$11</c:f>
              <c:numCache>
                <c:formatCode>General</c:formatCode>
                <c:ptCount val="7"/>
                <c:pt idx="0">
                  <c:v>439.3</c:v>
                </c:pt>
                <c:pt idx="1">
                  <c:v>280.39999999999998</c:v>
                </c:pt>
                <c:pt idx="2">
                  <c:v>-121.3</c:v>
                </c:pt>
                <c:pt idx="3">
                  <c:v>672.6</c:v>
                </c:pt>
                <c:pt idx="4">
                  <c:v>139.19999999999999</c:v>
                </c:pt>
                <c:pt idx="5">
                  <c:v>-4.2</c:v>
                </c:pt>
                <c:pt idx="6">
                  <c:v>-865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BF-45BB-AA03-A9312CE6D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5888864"/>
        <c:axId val="1"/>
      </c:barChart>
      <c:lineChart>
        <c:grouping val="standard"/>
        <c:varyColors val="0"/>
        <c:ser>
          <c:idx val="2"/>
          <c:order val="2"/>
          <c:tx>
            <c:strRef>
              <c:f>'График 3.1.2'!$E$4</c:f>
              <c:strCache>
                <c:ptCount val="1"/>
                <c:pt idx="0">
                  <c:v>Чистое изъятие ликвидности ("-" - изъятие, "+" - увеличение ликвидности)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'График 3.1.2'!$B$5:$B$11</c:f>
              <c:strCache>
                <c:ptCount val="7"/>
                <c:pt idx="0">
                  <c:v>1 кв.06</c:v>
                </c:pt>
                <c:pt idx="1">
                  <c:v>2 кв.06</c:v>
                </c:pt>
                <c:pt idx="2">
                  <c:v>3 кв.06</c:v>
                </c:pt>
                <c:pt idx="3">
                  <c:v>4 кв.06</c:v>
                </c:pt>
                <c:pt idx="4">
                  <c:v>1 кв.07</c:v>
                </c:pt>
                <c:pt idx="5">
                  <c:v>2 кв.07</c:v>
                </c:pt>
                <c:pt idx="6">
                  <c:v>3 кв.07</c:v>
                </c:pt>
              </c:strCache>
            </c:strRef>
          </c:cat>
          <c:val>
            <c:numRef>
              <c:f>'График 3.1.2'!$E$5:$E$11</c:f>
              <c:numCache>
                <c:formatCode>General</c:formatCode>
                <c:ptCount val="7"/>
                <c:pt idx="0">
                  <c:v>73.099999999999994</c:v>
                </c:pt>
                <c:pt idx="1">
                  <c:v>150.9</c:v>
                </c:pt>
                <c:pt idx="2">
                  <c:v>-80.8</c:v>
                </c:pt>
                <c:pt idx="3">
                  <c:v>130.1</c:v>
                </c:pt>
                <c:pt idx="4">
                  <c:v>-183.6</c:v>
                </c:pt>
                <c:pt idx="5">
                  <c:v>56.6</c:v>
                </c:pt>
                <c:pt idx="6">
                  <c:v>-106.5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BF-45BB-AA03-A9312CE6D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888864"/>
        <c:axId val="1"/>
      </c:lineChart>
      <c:catAx>
        <c:axId val="47588886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7.9239302694136295E-3"/>
              <c:y val="0.283132530120481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8888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0351987804064369E-2"/>
          <c:y val="0.78378723160909169"/>
          <c:w val="0.98343884138611504"/>
          <c:h val="0.2027035943816616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40701161203798E-2"/>
          <c:y val="5.2238901146552053E-2"/>
          <c:w val="0.90522329207651953"/>
          <c:h val="0.667911664659486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3.1.3'!$B$5</c:f>
              <c:strCache>
                <c:ptCount val="1"/>
                <c:pt idx="0">
                  <c:v>KZT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3.1.3'!$C$4:$X$4</c:f>
              <c:numCache>
                <c:formatCode>mmm\-yy</c:formatCode>
                <c:ptCount val="22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</c:numCache>
            </c:numRef>
          </c:cat>
          <c:val>
            <c:numRef>
              <c:f>'График 3.1.3'!$C$5:$X$5</c:f>
              <c:numCache>
                <c:formatCode>0.00</c:formatCode>
                <c:ptCount val="22"/>
                <c:pt idx="0">
                  <c:v>57.094999999999999</c:v>
                </c:pt>
                <c:pt idx="1">
                  <c:v>80.637</c:v>
                </c:pt>
                <c:pt idx="2">
                  <c:v>73.577600000000004</c:v>
                </c:pt>
                <c:pt idx="3">
                  <c:v>45.669199999999996</c:v>
                </c:pt>
                <c:pt idx="4">
                  <c:v>106.13205000000001</c:v>
                </c:pt>
                <c:pt idx="5">
                  <c:v>97.286100000000005</c:v>
                </c:pt>
                <c:pt idx="6">
                  <c:v>39.390999999999998</c:v>
                </c:pt>
                <c:pt idx="7">
                  <c:v>99.436000000000007</c:v>
                </c:pt>
                <c:pt idx="8">
                  <c:v>70.555000000000007</c:v>
                </c:pt>
                <c:pt idx="9">
                  <c:v>89.802000000000007</c:v>
                </c:pt>
                <c:pt idx="10">
                  <c:v>126.625</c:v>
                </c:pt>
                <c:pt idx="11">
                  <c:v>170.535</c:v>
                </c:pt>
                <c:pt idx="12">
                  <c:v>56.454000000000001</c:v>
                </c:pt>
                <c:pt idx="13">
                  <c:v>129.673</c:v>
                </c:pt>
                <c:pt idx="14">
                  <c:v>243.158062</c:v>
                </c:pt>
                <c:pt idx="15">
                  <c:v>103.971</c:v>
                </c:pt>
                <c:pt idx="16">
                  <c:v>140.72300000000001</c:v>
                </c:pt>
                <c:pt idx="17">
                  <c:v>180.13679999999999</c:v>
                </c:pt>
                <c:pt idx="18">
                  <c:v>116.0462</c:v>
                </c:pt>
                <c:pt idx="19">
                  <c:v>176.79521199999999</c:v>
                </c:pt>
                <c:pt idx="20">
                  <c:v>177.07390000000001</c:v>
                </c:pt>
                <c:pt idx="21">
                  <c:v>201.613831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7-4345-8442-E65991B3ABC1}"/>
            </c:ext>
          </c:extLst>
        </c:ser>
        <c:ser>
          <c:idx val="1"/>
          <c:order val="1"/>
          <c:tx>
            <c:strRef>
              <c:f>'График 3.1.3'!$B$6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3.1.3'!$C$4:$X$4</c:f>
              <c:numCache>
                <c:formatCode>mmm\-yy</c:formatCode>
                <c:ptCount val="22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</c:numCache>
            </c:numRef>
          </c:cat>
          <c:val>
            <c:numRef>
              <c:f>'График 3.1.3'!$C$6:$X$6</c:f>
              <c:numCache>
                <c:formatCode>0.00</c:formatCode>
                <c:ptCount val="22"/>
                <c:pt idx="0">
                  <c:v>1695.334597</c:v>
                </c:pt>
                <c:pt idx="1">
                  <c:v>2296.7505209999999</c:v>
                </c:pt>
                <c:pt idx="2">
                  <c:v>1951.1543380000001</c:v>
                </c:pt>
                <c:pt idx="3">
                  <c:v>1222.2756830000001</c:v>
                </c:pt>
                <c:pt idx="4">
                  <c:v>1065.851118</c:v>
                </c:pt>
                <c:pt idx="5">
                  <c:v>2102.0197750000002</c:v>
                </c:pt>
                <c:pt idx="6">
                  <c:v>1492.643824</c:v>
                </c:pt>
                <c:pt idx="7">
                  <c:v>1457.440196</c:v>
                </c:pt>
                <c:pt idx="8">
                  <c:v>1452.582345</c:v>
                </c:pt>
                <c:pt idx="9">
                  <c:v>1527.0893329999999</c:v>
                </c:pt>
                <c:pt idx="10">
                  <c:v>1630.923552</c:v>
                </c:pt>
                <c:pt idx="11">
                  <c:v>2147.5179469999998</c:v>
                </c:pt>
                <c:pt idx="12">
                  <c:v>1378.200617</c:v>
                </c:pt>
                <c:pt idx="13">
                  <c:v>1847.28865</c:v>
                </c:pt>
                <c:pt idx="14">
                  <c:v>2695.9646870000001</c:v>
                </c:pt>
                <c:pt idx="15">
                  <c:v>2157.3953099999999</c:v>
                </c:pt>
                <c:pt idx="16">
                  <c:v>1909.099477</c:v>
                </c:pt>
                <c:pt idx="17">
                  <c:v>1393.8806939999999</c:v>
                </c:pt>
                <c:pt idx="18">
                  <c:v>1579.5042840000001</c:v>
                </c:pt>
                <c:pt idx="19">
                  <c:v>2452.6893020000002</c:v>
                </c:pt>
                <c:pt idx="20">
                  <c:v>2598.3771080000001</c:v>
                </c:pt>
                <c:pt idx="21">
                  <c:v>3254.630975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57-4345-8442-E65991B3ABC1}"/>
            </c:ext>
          </c:extLst>
        </c:ser>
        <c:ser>
          <c:idx val="2"/>
          <c:order val="2"/>
          <c:tx>
            <c:strRef>
              <c:f>'График 3.1.3'!$B$7</c:f>
              <c:strCache>
                <c:ptCount val="1"/>
                <c:pt idx="0">
                  <c:v>EURO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3.1.3'!$C$4:$X$4</c:f>
              <c:numCache>
                <c:formatCode>mmm\-yy</c:formatCode>
                <c:ptCount val="22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</c:numCache>
            </c:numRef>
          </c:cat>
          <c:val>
            <c:numRef>
              <c:f>'График 3.1.3'!$C$7:$X$7</c:f>
              <c:numCache>
                <c:formatCode>0.00</c:formatCode>
                <c:ptCount val="22"/>
                <c:pt idx="0">
                  <c:v>145.26718489999999</c:v>
                </c:pt>
                <c:pt idx="1">
                  <c:v>223.60104469999999</c:v>
                </c:pt>
                <c:pt idx="2">
                  <c:v>213.3095241</c:v>
                </c:pt>
                <c:pt idx="3">
                  <c:v>235.3097894</c:v>
                </c:pt>
                <c:pt idx="4">
                  <c:v>137.83998070000001</c:v>
                </c:pt>
                <c:pt idx="5">
                  <c:v>146.61869619999999</c:v>
                </c:pt>
                <c:pt idx="6">
                  <c:v>97.748633069999997</c:v>
                </c:pt>
                <c:pt idx="7">
                  <c:v>383.43322749999999</c:v>
                </c:pt>
                <c:pt idx="8">
                  <c:v>474.40028619999998</c:v>
                </c:pt>
                <c:pt idx="9">
                  <c:v>324.14952479999999</c:v>
                </c:pt>
                <c:pt idx="10">
                  <c:v>320.55013079999998</c:v>
                </c:pt>
                <c:pt idx="11">
                  <c:v>322.59399880000001</c:v>
                </c:pt>
                <c:pt idx="12">
                  <c:v>312.47803920000001</c:v>
                </c:pt>
                <c:pt idx="13">
                  <c:v>761.03100810000001</c:v>
                </c:pt>
                <c:pt idx="14">
                  <c:v>717.29003360000002</c:v>
                </c:pt>
                <c:pt idx="15">
                  <c:v>390.20537940000003</c:v>
                </c:pt>
                <c:pt idx="16">
                  <c:v>242.9878435</c:v>
                </c:pt>
                <c:pt idx="17">
                  <c:v>303.49308509999997</c:v>
                </c:pt>
                <c:pt idx="18">
                  <c:v>657.42644240000004</c:v>
                </c:pt>
                <c:pt idx="19">
                  <c:v>691.35985249999999</c:v>
                </c:pt>
                <c:pt idx="20">
                  <c:v>272.90305000000001</c:v>
                </c:pt>
                <c:pt idx="21">
                  <c:v>300.1620724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57-4345-8442-E65991B3ABC1}"/>
            </c:ext>
          </c:extLst>
        </c:ser>
        <c:ser>
          <c:idx val="3"/>
          <c:order val="3"/>
          <c:tx>
            <c:strRef>
              <c:f>'График 3.1.3'!$B$8</c:f>
              <c:strCache>
                <c:ptCount val="1"/>
                <c:pt idx="0">
                  <c:v>RUR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3.1.3'!$C$4:$X$4</c:f>
              <c:numCache>
                <c:formatCode>mmm\-yy</c:formatCode>
                <c:ptCount val="22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</c:numCache>
            </c:numRef>
          </c:cat>
          <c:val>
            <c:numRef>
              <c:f>'График 3.1.3'!$C$8:$X$8</c:f>
              <c:numCache>
                <c:formatCode>0.00</c:formatCode>
                <c:ptCount val="22"/>
                <c:pt idx="0">
                  <c:v>0.11267199999999999</c:v>
                </c:pt>
                <c:pt idx="1">
                  <c:v>2.0413749999999999</c:v>
                </c:pt>
                <c:pt idx="2">
                  <c:v>2.3066661399999999</c:v>
                </c:pt>
                <c:pt idx="3">
                  <c:v>7.1116349999999997</c:v>
                </c:pt>
                <c:pt idx="4">
                  <c:v>0.86188750000000003</c:v>
                </c:pt>
                <c:pt idx="5">
                  <c:v>0.68009920000000001</c:v>
                </c:pt>
                <c:pt idx="6">
                  <c:v>1.5354056250000001</c:v>
                </c:pt>
                <c:pt idx="7">
                  <c:v>5.2216196000000004</c:v>
                </c:pt>
                <c:pt idx="8">
                  <c:v>9.3918049999999997</c:v>
                </c:pt>
                <c:pt idx="9">
                  <c:v>5.1428624799999998</c:v>
                </c:pt>
                <c:pt idx="10">
                  <c:v>25.500636</c:v>
                </c:pt>
                <c:pt idx="11">
                  <c:v>7.6194633329999997</c:v>
                </c:pt>
                <c:pt idx="12">
                  <c:v>0.547147033</c:v>
                </c:pt>
                <c:pt idx="13">
                  <c:v>55.063022349999997</c:v>
                </c:pt>
                <c:pt idx="14">
                  <c:v>8.6426191200000009</c:v>
                </c:pt>
                <c:pt idx="15">
                  <c:v>1.2585199499999999</c:v>
                </c:pt>
                <c:pt idx="16">
                  <c:v>77.675121700000005</c:v>
                </c:pt>
                <c:pt idx="17">
                  <c:v>17.50850243</c:v>
                </c:pt>
                <c:pt idx="18">
                  <c:v>16.4163538</c:v>
                </c:pt>
                <c:pt idx="19">
                  <c:v>77.166032329999993</c:v>
                </c:pt>
                <c:pt idx="20">
                  <c:v>20.3542293</c:v>
                </c:pt>
                <c:pt idx="21">
                  <c:v>7.6720239750000001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57-4345-8442-E65991B3A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5887552"/>
        <c:axId val="1"/>
      </c:barChart>
      <c:dateAx>
        <c:axId val="4758875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5887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845298753795516"/>
          <c:y val="0.89179266957328152"/>
          <c:w val="0.31141228637675139"/>
          <c:h val="8.20897018017246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72846042573142"/>
          <c:y val="5.185203939539712E-2"/>
          <c:w val="0.81498922235118554"/>
          <c:h val="0.56296499915002585"/>
        </c:manualLayout>
      </c:layout>
      <c:lineChart>
        <c:grouping val="standard"/>
        <c:varyColors val="0"/>
        <c:ser>
          <c:idx val="0"/>
          <c:order val="1"/>
          <c:tx>
            <c:strRef>
              <c:f>'График 1.1.5'!$C$4</c:f>
              <c:strCache>
                <c:ptCount val="1"/>
                <c:pt idx="0">
                  <c:v>Алюминий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'График 1.1.5'!$B$6:$B$74</c:f>
              <c:strCache>
                <c:ptCount val="69"/>
                <c:pt idx="0">
                  <c:v>янв.2002</c:v>
                </c:pt>
                <c:pt idx="1">
                  <c:v>фев.2002</c:v>
                </c:pt>
                <c:pt idx="2">
                  <c:v>март 2002</c:v>
                </c:pt>
                <c:pt idx="3">
                  <c:v>апр.2002</c:v>
                </c:pt>
                <c:pt idx="4">
                  <c:v>май 2002</c:v>
                </c:pt>
                <c:pt idx="5">
                  <c:v>июнь 2002</c:v>
                </c:pt>
                <c:pt idx="6">
                  <c:v>июль 2002</c:v>
                </c:pt>
                <c:pt idx="7">
                  <c:v>авг. 2002</c:v>
                </c:pt>
                <c:pt idx="8">
                  <c:v>сент. 2002</c:v>
                </c:pt>
                <c:pt idx="9">
                  <c:v>окт. 2002</c:v>
                </c:pt>
                <c:pt idx="10">
                  <c:v>нояб. 2002</c:v>
                </c:pt>
                <c:pt idx="11">
                  <c:v>дек.2002</c:v>
                </c:pt>
                <c:pt idx="12">
                  <c:v>янв.2003</c:v>
                </c:pt>
                <c:pt idx="13">
                  <c:v>фев.2003</c:v>
                </c:pt>
                <c:pt idx="14">
                  <c:v>март 2003</c:v>
                </c:pt>
                <c:pt idx="15">
                  <c:v>апр.2003</c:v>
                </c:pt>
                <c:pt idx="16">
                  <c:v>май 2003</c:v>
                </c:pt>
                <c:pt idx="17">
                  <c:v>июнь 2003</c:v>
                </c:pt>
                <c:pt idx="18">
                  <c:v>июль 2003</c:v>
                </c:pt>
                <c:pt idx="19">
                  <c:v>авг. 2003</c:v>
                </c:pt>
                <c:pt idx="20">
                  <c:v>сент. 2003</c:v>
                </c:pt>
                <c:pt idx="21">
                  <c:v>окт. 2003</c:v>
                </c:pt>
                <c:pt idx="22">
                  <c:v>нояб. 2003</c:v>
                </c:pt>
                <c:pt idx="23">
                  <c:v>дек.2003</c:v>
                </c:pt>
                <c:pt idx="24">
                  <c:v>янв.2004</c:v>
                </c:pt>
                <c:pt idx="25">
                  <c:v>фев.2004</c:v>
                </c:pt>
                <c:pt idx="26">
                  <c:v>март 2004</c:v>
                </c:pt>
                <c:pt idx="27">
                  <c:v>апр.2004</c:v>
                </c:pt>
                <c:pt idx="28">
                  <c:v>май 2004</c:v>
                </c:pt>
                <c:pt idx="29">
                  <c:v>июнь 2004</c:v>
                </c:pt>
                <c:pt idx="30">
                  <c:v>июль 2004</c:v>
                </c:pt>
                <c:pt idx="31">
                  <c:v>авг. 2004</c:v>
                </c:pt>
                <c:pt idx="32">
                  <c:v>сент. 2004</c:v>
                </c:pt>
                <c:pt idx="33">
                  <c:v>окт. 2004</c:v>
                </c:pt>
                <c:pt idx="34">
                  <c:v>нояб. 2004</c:v>
                </c:pt>
                <c:pt idx="35">
                  <c:v>дек.2004</c:v>
                </c:pt>
                <c:pt idx="36">
                  <c:v>янв.2005</c:v>
                </c:pt>
                <c:pt idx="37">
                  <c:v>фев.2005</c:v>
                </c:pt>
                <c:pt idx="38">
                  <c:v>март 2005</c:v>
                </c:pt>
                <c:pt idx="39">
                  <c:v>апр.2005</c:v>
                </c:pt>
                <c:pt idx="40">
                  <c:v>май 2005</c:v>
                </c:pt>
                <c:pt idx="41">
                  <c:v>июнь 2005</c:v>
                </c:pt>
                <c:pt idx="42">
                  <c:v>июль 2005</c:v>
                </c:pt>
                <c:pt idx="43">
                  <c:v>авг. 2005</c:v>
                </c:pt>
                <c:pt idx="44">
                  <c:v>сент. 2005</c:v>
                </c:pt>
                <c:pt idx="45">
                  <c:v>окт. 2005</c:v>
                </c:pt>
                <c:pt idx="46">
                  <c:v>нояб. 2005</c:v>
                </c:pt>
                <c:pt idx="47">
                  <c:v>дек.2005</c:v>
                </c:pt>
                <c:pt idx="48">
                  <c:v>янв.2006</c:v>
                </c:pt>
                <c:pt idx="49">
                  <c:v>фев.2006</c:v>
                </c:pt>
                <c:pt idx="50">
                  <c:v>март 2006</c:v>
                </c:pt>
                <c:pt idx="51">
                  <c:v>апр.2006</c:v>
                </c:pt>
                <c:pt idx="52">
                  <c:v>май 2006</c:v>
                </c:pt>
                <c:pt idx="53">
                  <c:v>июнь 2006</c:v>
                </c:pt>
                <c:pt idx="54">
                  <c:v>июль 2006</c:v>
                </c:pt>
                <c:pt idx="55">
                  <c:v>авг. 2006</c:v>
                </c:pt>
                <c:pt idx="56">
                  <c:v>сент. 2006</c:v>
                </c:pt>
                <c:pt idx="57">
                  <c:v>окт. 2006</c:v>
                </c:pt>
                <c:pt idx="58">
                  <c:v>нояб. 2006</c:v>
                </c:pt>
                <c:pt idx="59">
                  <c:v>дек.2006</c:v>
                </c:pt>
                <c:pt idx="60">
                  <c:v>янв.2007</c:v>
                </c:pt>
                <c:pt idx="61">
                  <c:v>фев.2007</c:v>
                </c:pt>
                <c:pt idx="62">
                  <c:v>март 2007</c:v>
                </c:pt>
                <c:pt idx="63">
                  <c:v>апр.2007</c:v>
                </c:pt>
                <c:pt idx="64">
                  <c:v>май 2007</c:v>
                </c:pt>
                <c:pt idx="65">
                  <c:v>июнь 2007</c:v>
                </c:pt>
                <c:pt idx="66">
                  <c:v>июль 2007</c:v>
                </c:pt>
                <c:pt idx="67">
                  <c:v>авг. 2007</c:v>
                </c:pt>
                <c:pt idx="68">
                  <c:v>сент. 2007</c:v>
                </c:pt>
              </c:strCache>
            </c:strRef>
          </c:cat>
          <c:val>
            <c:numRef>
              <c:f>'График 1.1.5'!$C$6:$C$74</c:f>
              <c:numCache>
                <c:formatCode>0.00</c:formatCode>
                <c:ptCount val="69"/>
                <c:pt idx="0">
                  <c:v>1371.363636</c:v>
                </c:pt>
                <c:pt idx="1">
                  <c:v>1371.08</c:v>
                </c:pt>
                <c:pt idx="2">
                  <c:v>1404.9849999999999</c:v>
                </c:pt>
                <c:pt idx="3">
                  <c:v>1370.385714</c:v>
                </c:pt>
                <c:pt idx="4">
                  <c:v>1344.427273</c:v>
                </c:pt>
                <c:pt idx="5">
                  <c:v>1356.9333329999999</c:v>
                </c:pt>
                <c:pt idx="6">
                  <c:v>1337.865217</c:v>
                </c:pt>
                <c:pt idx="7">
                  <c:v>1293.357143</c:v>
                </c:pt>
                <c:pt idx="8">
                  <c:v>1301.7</c:v>
                </c:pt>
                <c:pt idx="9">
                  <c:v>1311.4608700000001</c:v>
                </c:pt>
                <c:pt idx="10">
                  <c:v>1373.2666670000001</c:v>
                </c:pt>
                <c:pt idx="11">
                  <c:v>1375.861905</c:v>
                </c:pt>
                <c:pt idx="12">
                  <c:v>1379.2909090000001</c:v>
                </c:pt>
                <c:pt idx="13">
                  <c:v>1421.5550000000001</c:v>
                </c:pt>
                <c:pt idx="14">
                  <c:v>1386.5476189999999</c:v>
                </c:pt>
                <c:pt idx="15">
                  <c:v>1334.32</c:v>
                </c:pt>
                <c:pt idx="16">
                  <c:v>1400.415</c:v>
                </c:pt>
                <c:pt idx="17">
                  <c:v>1410.5380950000001</c:v>
                </c:pt>
                <c:pt idx="18">
                  <c:v>1440.904348</c:v>
                </c:pt>
                <c:pt idx="19">
                  <c:v>1457.24</c:v>
                </c:pt>
                <c:pt idx="20">
                  <c:v>1416.5954549999999</c:v>
                </c:pt>
                <c:pt idx="21">
                  <c:v>1477.247826</c:v>
                </c:pt>
                <c:pt idx="22">
                  <c:v>1511.6</c:v>
                </c:pt>
                <c:pt idx="23">
                  <c:v>1557.7785710000001</c:v>
                </c:pt>
                <c:pt idx="24">
                  <c:v>1608.892857</c:v>
                </c:pt>
                <c:pt idx="25">
                  <c:v>1685.2249999999999</c:v>
                </c:pt>
                <c:pt idx="26">
                  <c:v>1657.3543480000001</c:v>
                </c:pt>
                <c:pt idx="27">
                  <c:v>1731.68</c:v>
                </c:pt>
                <c:pt idx="28">
                  <c:v>1625.273684</c:v>
                </c:pt>
                <c:pt idx="29">
                  <c:v>1682.0409090000001</c:v>
                </c:pt>
                <c:pt idx="30">
                  <c:v>1707.8681819999999</c:v>
                </c:pt>
                <c:pt idx="31">
                  <c:v>1692.1</c:v>
                </c:pt>
                <c:pt idx="32">
                  <c:v>1731.022727</c:v>
                </c:pt>
                <c:pt idx="33">
                  <c:v>1830.366667</c:v>
                </c:pt>
                <c:pt idx="34">
                  <c:v>1817.35</c:v>
                </c:pt>
                <c:pt idx="35">
                  <c:v>1852.92381</c:v>
                </c:pt>
                <c:pt idx="36">
                  <c:v>1836.21</c:v>
                </c:pt>
                <c:pt idx="37">
                  <c:v>1882.8</c:v>
                </c:pt>
                <c:pt idx="38">
                  <c:v>1987.5190480000001</c:v>
                </c:pt>
                <c:pt idx="39">
                  <c:v>1892.0095240000001</c:v>
                </c:pt>
                <c:pt idx="40">
                  <c:v>1741.45</c:v>
                </c:pt>
                <c:pt idx="41">
                  <c:v>1731.943182</c:v>
                </c:pt>
                <c:pt idx="42">
                  <c:v>1783.2619050000001</c:v>
                </c:pt>
                <c:pt idx="43">
                  <c:v>1871.272727</c:v>
                </c:pt>
                <c:pt idx="44">
                  <c:v>1837.693182</c:v>
                </c:pt>
                <c:pt idx="45">
                  <c:v>1934.142857</c:v>
                </c:pt>
                <c:pt idx="46">
                  <c:v>2056.9704550000001</c:v>
                </c:pt>
                <c:pt idx="47">
                  <c:v>2250.9</c:v>
                </c:pt>
                <c:pt idx="48">
                  <c:v>2383.302381</c:v>
                </c:pt>
                <c:pt idx="49">
                  <c:v>2453.375</c:v>
                </c:pt>
                <c:pt idx="50">
                  <c:v>2432.4782610000002</c:v>
                </c:pt>
                <c:pt idx="51">
                  <c:v>2623.8583330000001</c:v>
                </c:pt>
                <c:pt idx="52">
                  <c:v>2852.0714290000001</c:v>
                </c:pt>
                <c:pt idx="53">
                  <c:v>2490.9545450000001</c:v>
                </c:pt>
                <c:pt idx="54">
                  <c:v>2511.833333</c:v>
                </c:pt>
                <c:pt idx="55">
                  <c:v>2461.5522729999998</c:v>
                </c:pt>
                <c:pt idx="56">
                  <c:v>2484.380952</c:v>
                </c:pt>
                <c:pt idx="57">
                  <c:v>2657.147727</c:v>
                </c:pt>
                <c:pt idx="58">
                  <c:v>2702.136364</c:v>
                </c:pt>
                <c:pt idx="59">
                  <c:v>2823.671053</c:v>
                </c:pt>
                <c:pt idx="60">
                  <c:v>2799.0590910000001</c:v>
                </c:pt>
                <c:pt idx="61">
                  <c:v>2839.05</c:v>
                </c:pt>
                <c:pt idx="62">
                  <c:v>2757.0795450000001</c:v>
                </c:pt>
                <c:pt idx="63">
                  <c:v>2817.0526319999999</c:v>
                </c:pt>
                <c:pt idx="64">
                  <c:v>2804.6047619999999</c:v>
                </c:pt>
                <c:pt idx="65">
                  <c:v>2681.3095239999998</c:v>
                </c:pt>
                <c:pt idx="66">
                  <c:v>2738.090909</c:v>
                </c:pt>
                <c:pt idx="67">
                  <c:v>2512.602273</c:v>
                </c:pt>
                <c:pt idx="68">
                  <c:v>2394.9625000000001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F-4A05-B97F-2524E5929A04}"/>
            </c:ext>
          </c:extLst>
        </c:ser>
        <c:ser>
          <c:idx val="1"/>
          <c:order val="2"/>
          <c:tx>
            <c:strRef>
              <c:f>'График 1.1.5'!$D$4</c:f>
              <c:strCache>
                <c:ptCount val="1"/>
                <c:pt idx="0">
                  <c:v>Медь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'График 1.1.5'!$B$6:$B$74</c:f>
              <c:strCache>
                <c:ptCount val="69"/>
                <c:pt idx="0">
                  <c:v>янв.2002</c:v>
                </c:pt>
                <c:pt idx="1">
                  <c:v>фев.2002</c:v>
                </c:pt>
                <c:pt idx="2">
                  <c:v>март 2002</c:v>
                </c:pt>
                <c:pt idx="3">
                  <c:v>апр.2002</c:v>
                </c:pt>
                <c:pt idx="4">
                  <c:v>май 2002</c:v>
                </c:pt>
                <c:pt idx="5">
                  <c:v>июнь 2002</c:v>
                </c:pt>
                <c:pt idx="6">
                  <c:v>июль 2002</c:v>
                </c:pt>
                <c:pt idx="7">
                  <c:v>авг. 2002</c:v>
                </c:pt>
                <c:pt idx="8">
                  <c:v>сент. 2002</c:v>
                </c:pt>
                <c:pt idx="9">
                  <c:v>окт. 2002</c:v>
                </c:pt>
                <c:pt idx="10">
                  <c:v>нояб. 2002</c:v>
                </c:pt>
                <c:pt idx="11">
                  <c:v>дек.2002</c:v>
                </c:pt>
                <c:pt idx="12">
                  <c:v>янв.2003</c:v>
                </c:pt>
                <c:pt idx="13">
                  <c:v>фев.2003</c:v>
                </c:pt>
                <c:pt idx="14">
                  <c:v>март 2003</c:v>
                </c:pt>
                <c:pt idx="15">
                  <c:v>апр.2003</c:v>
                </c:pt>
                <c:pt idx="16">
                  <c:v>май 2003</c:v>
                </c:pt>
                <c:pt idx="17">
                  <c:v>июнь 2003</c:v>
                </c:pt>
                <c:pt idx="18">
                  <c:v>июль 2003</c:v>
                </c:pt>
                <c:pt idx="19">
                  <c:v>авг. 2003</c:v>
                </c:pt>
                <c:pt idx="20">
                  <c:v>сент. 2003</c:v>
                </c:pt>
                <c:pt idx="21">
                  <c:v>окт. 2003</c:v>
                </c:pt>
                <c:pt idx="22">
                  <c:v>нояб. 2003</c:v>
                </c:pt>
                <c:pt idx="23">
                  <c:v>дек.2003</c:v>
                </c:pt>
                <c:pt idx="24">
                  <c:v>янв.2004</c:v>
                </c:pt>
                <c:pt idx="25">
                  <c:v>фев.2004</c:v>
                </c:pt>
                <c:pt idx="26">
                  <c:v>март 2004</c:v>
                </c:pt>
                <c:pt idx="27">
                  <c:v>апр.2004</c:v>
                </c:pt>
                <c:pt idx="28">
                  <c:v>май 2004</c:v>
                </c:pt>
                <c:pt idx="29">
                  <c:v>июнь 2004</c:v>
                </c:pt>
                <c:pt idx="30">
                  <c:v>июль 2004</c:v>
                </c:pt>
                <c:pt idx="31">
                  <c:v>авг. 2004</c:v>
                </c:pt>
                <c:pt idx="32">
                  <c:v>сент. 2004</c:v>
                </c:pt>
                <c:pt idx="33">
                  <c:v>окт. 2004</c:v>
                </c:pt>
                <c:pt idx="34">
                  <c:v>нояб. 2004</c:v>
                </c:pt>
                <c:pt idx="35">
                  <c:v>дек.2004</c:v>
                </c:pt>
                <c:pt idx="36">
                  <c:v>янв.2005</c:v>
                </c:pt>
                <c:pt idx="37">
                  <c:v>фев.2005</c:v>
                </c:pt>
                <c:pt idx="38">
                  <c:v>март 2005</c:v>
                </c:pt>
                <c:pt idx="39">
                  <c:v>апр.2005</c:v>
                </c:pt>
                <c:pt idx="40">
                  <c:v>май 2005</c:v>
                </c:pt>
                <c:pt idx="41">
                  <c:v>июнь 2005</c:v>
                </c:pt>
                <c:pt idx="42">
                  <c:v>июль 2005</c:v>
                </c:pt>
                <c:pt idx="43">
                  <c:v>авг. 2005</c:v>
                </c:pt>
                <c:pt idx="44">
                  <c:v>сент. 2005</c:v>
                </c:pt>
                <c:pt idx="45">
                  <c:v>окт. 2005</c:v>
                </c:pt>
                <c:pt idx="46">
                  <c:v>нояб. 2005</c:v>
                </c:pt>
                <c:pt idx="47">
                  <c:v>дек.2005</c:v>
                </c:pt>
                <c:pt idx="48">
                  <c:v>янв.2006</c:v>
                </c:pt>
                <c:pt idx="49">
                  <c:v>фев.2006</c:v>
                </c:pt>
                <c:pt idx="50">
                  <c:v>март 2006</c:v>
                </c:pt>
                <c:pt idx="51">
                  <c:v>апр.2006</c:v>
                </c:pt>
                <c:pt idx="52">
                  <c:v>май 2006</c:v>
                </c:pt>
                <c:pt idx="53">
                  <c:v>июнь 2006</c:v>
                </c:pt>
                <c:pt idx="54">
                  <c:v>июль 2006</c:v>
                </c:pt>
                <c:pt idx="55">
                  <c:v>авг. 2006</c:v>
                </c:pt>
                <c:pt idx="56">
                  <c:v>сент. 2006</c:v>
                </c:pt>
                <c:pt idx="57">
                  <c:v>окт. 2006</c:v>
                </c:pt>
                <c:pt idx="58">
                  <c:v>нояб. 2006</c:v>
                </c:pt>
                <c:pt idx="59">
                  <c:v>дек.2006</c:v>
                </c:pt>
                <c:pt idx="60">
                  <c:v>янв.2007</c:v>
                </c:pt>
                <c:pt idx="61">
                  <c:v>фев.2007</c:v>
                </c:pt>
                <c:pt idx="62">
                  <c:v>март 2007</c:v>
                </c:pt>
                <c:pt idx="63">
                  <c:v>апр.2007</c:v>
                </c:pt>
                <c:pt idx="64">
                  <c:v>май 2007</c:v>
                </c:pt>
                <c:pt idx="65">
                  <c:v>июнь 2007</c:v>
                </c:pt>
                <c:pt idx="66">
                  <c:v>июль 2007</c:v>
                </c:pt>
                <c:pt idx="67">
                  <c:v>авг. 2007</c:v>
                </c:pt>
                <c:pt idx="68">
                  <c:v>сент. 2007</c:v>
                </c:pt>
              </c:strCache>
            </c:strRef>
          </c:cat>
          <c:val>
            <c:numRef>
              <c:f>'График 1.1.5'!$D$6:$D$74</c:f>
              <c:numCache>
                <c:formatCode>0.00</c:formatCode>
                <c:ptCount val="69"/>
                <c:pt idx="0">
                  <c:v>1508.227273</c:v>
                </c:pt>
                <c:pt idx="1">
                  <c:v>1561.3675000000001</c:v>
                </c:pt>
                <c:pt idx="2">
                  <c:v>1607.3924999999999</c:v>
                </c:pt>
                <c:pt idx="3">
                  <c:v>1588.5714290000001</c:v>
                </c:pt>
                <c:pt idx="4">
                  <c:v>1597.022727</c:v>
                </c:pt>
                <c:pt idx="5">
                  <c:v>1650.5944440000001</c:v>
                </c:pt>
                <c:pt idx="6">
                  <c:v>1588.2847830000001</c:v>
                </c:pt>
                <c:pt idx="7">
                  <c:v>1482.916667</c:v>
                </c:pt>
                <c:pt idx="8">
                  <c:v>1478.9333329999999</c:v>
                </c:pt>
                <c:pt idx="9">
                  <c:v>1486.1717389999999</c:v>
                </c:pt>
                <c:pt idx="10">
                  <c:v>1581.0357140000001</c:v>
                </c:pt>
                <c:pt idx="11">
                  <c:v>1592.9642859999999</c:v>
                </c:pt>
                <c:pt idx="12">
                  <c:v>1650.3113639999999</c:v>
                </c:pt>
                <c:pt idx="13">
                  <c:v>1682.145</c:v>
                </c:pt>
                <c:pt idx="14">
                  <c:v>1655.692857</c:v>
                </c:pt>
                <c:pt idx="15">
                  <c:v>1587.8675000000001</c:v>
                </c:pt>
                <c:pt idx="16">
                  <c:v>1651.1</c:v>
                </c:pt>
                <c:pt idx="17">
                  <c:v>1685.107143</c:v>
                </c:pt>
                <c:pt idx="18">
                  <c:v>1712.8260869999999</c:v>
                </c:pt>
                <c:pt idx="19">
                  <c:v>1756.7249999999999</c:v>
                </c:pt>
                <c:pt idx="20">
                  <c:v>1789.6704549999999</c:v>
                </c:pt>
                <c:pt idx="21">
                  <c:v>1925.582609</c:v>
                </c:pt>
                <c:pt idx="22">
                  <c:v>2053.2750000000001</c:v>
                </c:pt>
                <c:pt idx="23">
                  <c:v>2202.0357140000001</c:v>
                </c:pt>
                <c:pt idx="24">
                  <c:v>2421.4761899999999</c:v>
                </c:pt>
                <c:pt idx="25">
                  <c:v>2751.7175000000002</c:v>
                </c:pt>
                <c:pt idx="26">
                  <c:v>3000.2826089999999</c:v>
                </c:pt>
                <c:pt idx="27">
                  <c:v>2926.9749999999999</c:v>
                </c:pt>
                <c:pt idx="28">
                  <c:v>2728.463158</c:v>
                </c:pt>
                <c:pt idx="29">
                  <c:v>2689.054545</c:v>
                </c:pt>
                <c:pt idx="30">
                  <c:v>2816.8</c:v>
                </c:pt>
                <c:pt idx="31">
                  <c:v>2844.2047619999998</c:v>
                </c:pt>
                <c:pt idx="32">
                  <c:v>2903.1727270000001</c:v>
                </c:pt>
                <c:pt idx="33">
                  <c:v>3009.4047620000001</c:v>
                </c:pt>
                <c:pt idx="34">
                  <c:v>3130.3090910000001</c:v>
                </c:pt>
                <c:pt idx="35">
                  <c:v>3139.7857140000001</c:v>
                </c:pt>
                <c:pt idx="36">
                  <c:v>3168.1</c:v>
                </c:pt>
                <c:pt idx="37">
                  <c:v>3247.1</c:v>
                </c:pt>
                <c:pt idx="38">
                  <c:v>3378.9047620000001</c:v>
                </c:pt>
                <c:pt idx="39">
                  <c:v>3389.8095239999998</c:v>
                </c:pt>
                <c:pt idx="40">
                  <c:v>3241.9</c:v>
                </c:pt>
                <c:pt idx="41">
                  <c:v>3529.727273</c:v>
                </c:pt>
                <c:pt idx="42">
                  <c:v>3608.4761899999999</c:v>
                </c:pt>
                <c:pt idx="43">
                  <c:v>3791.909091</c:v>
                </c:pt>
                <c:pt idx="44">
                  <c:v>3850.659091</c:v>
                </c:pt>
                <c:pt idx="45">
                  <c:v>4056.166667</c:v>
                </c:pt>
                <c:pt idx="46">
                  <c:v>4278.1590910000004</c:v>
                </c:pt>
                <c:pt idx="47">
                  <c:v>4577.0249999999996</c:v>
                </c:pt>
                <c:pt idx="48">
                  <c:v>4743.8619049999998</c:v>
                </c:pt>
                <c:pt idx="49">
                  <c:v>4974.9750000000004</c:v>
                </c:pt>
                <c:pt idx="50">
                  <c:v>5123.6739129999996</c:v>
                </c:pt>
                <c:pt idx="51">
                  <c:v>6404.4444439999997</c:v>
                </c:pt>
                <c:pt idx="52">
                  <c:v>8059.1904759999998</c:v>
                </c:pt>
                <c:pt idx="53">
                  <c:v>7222.7727269999996</c:v>
                </c:pt>
                <c:pt idx="54">
                  <c:v>7726.7380949999997</c:v>
                </c:pt>
                <c:pt idx="55">
                  <c:v>7690.25</c:v>
                </c:pt>
                <c:pt idx="56">
                  <c:v>7622.6428569999998</c:v>
                </c:pt>
                <c:pt idx="57">
                  <c:v>7497.4090910000004</c:v>
                </c:pt>
                <c:pt idx="58">
                  <c:v>7029.2954550000004</c:v>
                </c:pt>
                <c:pt idx="59">
                  <c:v>6680.9736839999996</c:v>
                </c:pt>
                <c:pt idx="60">
                  <c:v>5689.3409089999996</c:v>
                </c:pt>
                <c:pt idx="61">
                  <c:v>5718.15</c:v>
                </c:pt>
                <c:pt idx="62">
                  <c:v>6465.2954550000004</c:v>
                </c:pt>
                <c:pt idx="63">
                  <c:v>7753.3421049999997</c:v>
                </c:pt>
                <c:pt idx="64">
                  <c:v>7677.9523810000001</c:v>
                </c:pt>
                <c:pt idx="65">
                  <c:v>7514.2380949999997</c:v>
                </c:pt>
                <c:pt idx="66">
                  <c:v>7980.931818</c:v>
                </c:pt>
                <c:pt idx="67">
                  <c:v>7500.2045449999996</c:v>
                </c:pt>
                <c:pt idx="68">
                  <c:v>7671.35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F-4A05-B97F-2524E5929A04}"/>
            </c:ext>
          </c:extLst>
        </c:ser>
        <c:ser>
          <c:idx val="2"/>
          <c:order val="3"/>
          <c:tx>
            <c:strRef>
              <c:f>'График 1.1.5'!$F$4</c:f>
              <c:strCache>
                <c:ptCount val="1"/>
                <c:pt idx="0">
                  <c:v>Цинк</c:v>
                </c:pt>
              </c:strCache>
            </c:strRef>
          </c:tx>
          <c:spPr>
            <a:ln w="381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'График 1.1.5'!$B$6:$B$74</c:f>
              <c:strCache>
                <c:ptCount val="69"/>
                <c:pt idx="0">
                  <c:v>янв.2002</c:v>
                </c:pt>
                <c:pt idx="1">
                  <c:v>фев.2002</c:v>
                </c:pt>
                <c:pt idx="2">
                  <c:v>март 2002</c:v>
                </c:pt>
                <c:pt idx="3">
                  <c:v>апр.2002</c:v>
                </c:pt>
                <c:pt idx="4">
                  <c:v>май 2002</c:v>
                </c:pt>
                <c:pt idx="5">
                  <c:v>июнь 2002</c:v>
                </c:pt>
                <c:pt idx="6">
                  <c:v>июль 2002</c:v>
                </c:pt>
                <c:pt idx="7">
                  <c:v>авг. 2002</c:v>
                </c:pt>
                <c:pt idx="8">
                  <c:v>сент. 2002</c:v>
                </c:pt>
                <c:pt idx="9">
                  <c:v>окт. 2002</c:v>
                </c:pt>
                <c:pt idx="10">
                  <c:v>нояб. 2002</c:v>
                </c:pt>
                <c:pt idx="11">
                  <c:v>дек.2002</c:v>
                </c:pt>
                <c:pt idx="12">
                  <c:v>янв.2003</c:v>
                </c:pt>
                <c:pt idx="13">
                  <c:v>фев.2003</c:v>
                </c:pt>
                <c:pt idx="14">
                  <c:v>март 2003</c:v>
                </c:pt>
                <c:pt idx="15">
                  <c:v>апр.2003</c:v>
                </c:pt>
                <c:pt idx="16">
                  <c:v>май 2003</c:v>
                </c:pt>
                <c:pt idx="17">
                  <c:v>июнь 2003</c:v>
                </c:pt>
                <c:pt idx="18">
                  <c:v>июль 2003</c:v>
                </c:pt>
                <c:pt idx="19">
                  <c:v>авг. 2003</c:v>
                </c:pt>
                <c:pt idx="20">
                  <c:v>сент. 2003</c:v>
                </c:pt>
                <c:pt idx="21">
                  <c:v>окт. 2003</c:v>
                </c:pt>
                <c:pt idx="22">
                  <c:v>нояб. 2003</c:v>
                </c:pt>
                <c:pt idx="23">
                  <c:v>дек.2003</c:v>
                </c:pt>
                <c:pt idx="24">
                  <c:v>янв.2004</c:v>
                </c:pt>
                <c:pt idx="25">
                  <c:v>фев.2004</c:v>
                </c:pt>
                <c:pt idx="26">
                  <c:v>март 2004</c:v>
                </c:pt>
                <c:pt idx="27">
                  <c:v>апр.2004</c:v>
                </c:pt>
                <c:pt idx="28">
                  <c:v>май 2004</c:v>
                </c:pt>
                <c:pt idx="29">
                  <c:v>июнь 2004</c:v>
                </c:pt>
                <c:pt idx="30">
                  <c:v>июль 2004</c:v>
                </c:pt>
                <c:pt idx="31">
                  <c:v>авг. 2004</c:v>
                </c:pt>
                <c:pt idx="32">
                  <c:v>сент. 2004</c:v>
                </c:pt>
                <c:pt idx="33">
                  <c:v>окт. 2004</c:v>
                </c:pt>
                <c:pt idx="34">
                  <c:v>нояб. 2004</c:v>
                </c:pt>
                <c:pt idx="35">
                  <c:v>дек.2004</c:v>
                </c:pt>
                <c:pt idx="36">
                  <c:v>янв.2005</c:v>
                </c:pt>
                <c:pt idx="37">
                  <c:v>фев.2005</c:v>
                </c:pt>
                <c:pt idx="38">
                  <c:v>март 2005</c:v>
                </c:pt>
                <c:pt idx="39">
                  <c:v>апр.2005</c:v>
                </c:pt>
                <c:pt idx="40">
                  <c:v>май 2005</c:v>
                </c:pt>
                <c:pt idx="41">
                  <c:v>июнь 2005</c:v>
                </c:pt>
                <c:pt idx="42">
                  <c:v>июль 2005</c:v>
                </c:pt>
                <c:pt idx="43">
                  <c:v>авг. 2005</c:v>
                </c:pt>
                <c:pt idx="44">
                  <c:v>сент. 2005</c:v>
                </c:pt>
                <c:pt idx="45">
                  <c:v>окт. 2005</c:v>
                </c:pt>
                <c:pt idx="46">
                  <c:v>нояб. 2005</c:v>
                </c:pt>
                <c:pt idx="47">
                  <c:v>дек.2005</c:v>
                </c:pt>
                <c:pt idx="48">
                  <c:v>янв.2006</c:v>
                </c:pt>
                <c:pt idx="49">
                  <c:v>фев.2006</c:v>
                </c:pt>
                <c:pt idx="50">
                  <c:v>март 2006</c:v>
                </c:pt>
                <c:pt idx="51">
                  <c:v>апр.2006</c:v>
                </c:pt>
                <c:pt idx="52">
                  <c:v>май 2006</c:v>
                </c:pt>
                <c:pt idx="53">
                  <c:v>июнь 2006</c:v>
                </c:pt>
                <c:pt idx="54">
                  <c:v>июль 2006</c:v>
                </c:pt>
                <c:pt idx="55">
                  <c:v>авг. 2006</c:v>
                </c:pt>
                <c:pt idx="56">
                  <c:v>сент. 2006</c:v>
                </c:pt>
                <c:pt idx="57">
                  <c:v>окт. 2006</c:v>
                </c:pt>
                <c:pt idx="58">
                  <c:v>нояб. 2006</c:v>
                </c:pt>
                <c:pt idx="59">
                  <c:v>дек.2006</c:v>
                </c:pt>
                <c:pt idx="60">
                  <c:v>янв.2007</c:v>
                </c:pt>
                <c:pt idx="61">
                  <c:v>фев.2007</c:v>
                </c:pt>
                <c:pt idx="62">
                  <c:v>март 2007</c:v>
                </c:pt>
                <c:pt idx="63">
                  <c:v>апр.2007</c:v>
                </c:pt>
                <c:pt idx="64">
                  <c:v>май 2007</c:v>
                </c:pt>
                <c:pt idx="65">
                  <c:v>июнь 2007</c:v>
                </c:pt>
                <c:pt idx="66">
                  <c:v>июль 2007</c:v>
                </c:pt>
                <c:pt idx="67">
                  <c:v>авг. 2007</c:v>
                </c:pt>
                <c:pt idx="68">
                  <c:v>сент. 2007</c:v>
                </c:pt>
              </c:strCache>
            </c:strRef>
          </c:cat>
          <c:val>
            <c:numRef>
              <c:f>'График 1.1.5'!$F$6:$F$74</c:f>
              <c:numCache>
                <c:formatCode>0.00</c:formatCode>
                <c:ptCount val="69"/>
                <c:pt idx="0">
                  <c:v>794.19545449999998</c:v>
                </c:pt>
                <c:pt idx="1">
                  <c:v>773.47</c:v>
                </c:pt>
                <c:pt idx="2">
                  <c:v>819.995</c:v>
                </c:pt>
                <c:pt idx="3">
                  <c:v>807.57619050000005</c:v>
                </c:pt>
                <c:pt idx="4">
                  <c:v>768.25</c:v>
                </c:pt>
                <c:pt idx="5">
                  <c:v>769.42222219999996</c:v>
                </c:pt>
                <c:pt idx="6">
                  <c:v>795.01304349999998</c:v>
                </c:pt>
                <c:pt idx="7">
                  <c:v>748.80952379999997</c:v>
                </c:pt>
                <c:pt idx="8">
                  <c:v>756.17619049999996</c:v>
                </c:pt>
                <c:pt idx="9">
                  <c:v>755.08695650000004</c:v>
                </c:pt>
                <c:pt idx="10">
                  <c:v>764.56666670000004</c:v>
                </c:pt>
                <c:pt idx="11">
                  <c:v>794.26190480000002</c:v>
                </c:pt>
                <c:pt idx="12">
                  <c:v>782.34090909999998</c:v>
                </c:pt>
                <c:pt idx="13">
                  <c:v>785.66499999999996</c:v>
                </c:pt>
                <c:pt idx="14">
                  <c:v>790.32857139999999</c:v>
                </c:pt>
                <c:pt idx="15">
                  <c:v>756.75</c:v>
                </c:pt>
                <c:pt idx="16">
                  <c:v>776.11500000000001</c:v>
                </c:pt>
                <c:pt idx="17">
                  <c:v>790.6619048</c:v>
                </c:pt>
                <c:pt idx="18">
                  <c:v>828.5</c:v>
                </c:pt>
                <c:pt idx="19">
                  <c:v>815.2</c:v>
                </c:pt>
                <c:pt idx="20">
                  <c:v>818.9409091</c:v>
                </c:pt>
                <c:pt idx="21">
                  <c:v>900.10434780000003</c:v>
                </c:pt>
                <c:pt idx="22">
                  <c:v>914.23500000000001</c:v>
                </c:pt>
                <c:pt idx="23">
                  <c:v>976.75714289999996</c:v>
                </c:pt>
                <c:pt idx="24">
                  <c:v>1015.888095</c:v>
                </c:pt>
                <c:pt idx="25">
                  <c:v>1085.7874999999999</c:v>
                </c:pt>
                <c:pt idx="26">
                  <c:v>1101.795652</c:v>
                </c:pt>
                <c:pt idx="27">
                  <c:v>1028.9124999999999</c:v>
                </c:pt>
                <c:pt idx="28">
                  <c:v>1030.9789470000001</c:v>
                </c:pt>
                <c:pt idx="29">
                  <c:v>1018.863636</c:v>
                </c:pt>
                <c:pt idx="30">
                  <c:v>988.10454549999997</c:v>
                </c:pt>
                <c:pt idx="31">
                  <c:v>976.8</c:v>
                </c:pt>
                <c:pt idx="32">
                  <c:v>980.02727270000003</c:v>
                </c:pt>
                <c:pt idx="33">
                  <c:v>1066.9523810000001</c:v>
                </c:pt>
                <c:pt idx="34">
                  <c:v>1100.231818</c:v>
                </c:pt>
                <c:pt idx="35">
                  <c:v>1182.138095</c:v>
                </c:pt>
                <c:pt idx="36">
                  <c:v>1245.55</c:v>
                </c:pt>
                <c:pt idx="37">
                  <c:v>1323.105</c:v>
                </c:pt>
                <c:pt idx="38">
                  <c:v>1373.9571430000001</c:v>
                </c:pt>
                <c:pt idx="39">
                  <c:v>1297.809524</c:v>
                </c:pt>
                <c:pt idx="40">
                  <c:v>1245.5350000000001</c:v>
                </c:pt>
                <c:pt idx="41">
                  <c:v>1273.1181819999999</c:v>
                </c:pt>
                <c:pt idx="42">
                  <c:v>1196.857143</c:v>
                </c:pt>
                <c:pt idx="43">
                  <c:v>1300.75</c:v>
                </c:pt>
                <c:pt idx="44">
                  <c:v>1396.663636</c:v>
                </c:pt>
                <c:pt idx="45">
                  <c:v>1483.2190479999999</c:v>
                </c:pt>
                <c:pt idx="46">
                  <c:v>1610.65</c:v>
                </c:pt>
                <c:pt idx="47">
                  <c:v>1819.355</c:v>
                </c:pt>
                <c:pt idx="48">
                  <c:v>2091.7666669999999</c:v>
                </c:pt>
                <c:pt idx="49">
                  <c:v>2219.7449999999999</c:v>
                </c:pt>
                <c:pt idx="50">
                  <c:v>2427.6565220000002</c:v>
                </c:pt>
                <c:pt idx="51">
                  <c:v>3068.3388890000001</c:v>
                </c:pt>
                <c:pt idx="52">
                  <c:v>3544.6428569999998</c:v>
                </c:pt>
                <c:pt idx="53">
                  <c:v>3197.590909</c:v>
                </c:pt>
                <c:pt idx="54">
                  <c:v>3320.7380950000002</c:v>
                </c:pt>
                <c:pt idx="55">
                  <c:v>3339.965909</c:v>
                </c:pt>
                <c:pt idx="56">
                  <c:v>3394.0595239999998</c:v>
                </c:pt>
                <c:pt idx="57">
                  <c:v>3829.602273</c:v>
                </c:pt>
                <c:pt idx="58">
                  <c:v>4378.613636</c:v>
                </c:pt>
                <c:pt idx="59">
                  <c:v>4381.4473680000001</c:v>
                </c:pt>
                <c:pt idx="60">
                  <c:v>3784.863636</c:v>
                </c:pt>
                <c:pt idx="61">
                  <c:v>3321.375</c:v>
                </c:pt>
                <c:pt idx="62">
                  <c:v>3256.181818</c:v>
                </c:pt>
                <c:pt idx="63">
                  <c:v>3566.8552629999999</c:v>
                </c:pt>
                <c:pt idx="64">
                  <c:v>3847.5238100000001</c:v>
                </c:pt>
                <c:pt idx="65">
                  <c:v>3628.6547620000001</c:v>
                </c:pt>
                <c:pt idx="66">
                  <c:v>3546.2954549999999</c:v>
                </c:pt>
                <c:pt idx="67">
                  <c:v>3244.1704549999999</c:v>
                </c:pt>
                <c:pt idx="68">
                  <c:v>2887.6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AF-4A05-B97F-2524E5929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25664"/>
        <c:axId val="1"/>
      </c:lineChart>
      <c:lineChart>
        <c:grouping val="standard"/>
        <c:varyColors val="0"/>
        <c:ser>
          <c:idx val="3"/>
          <c:order val="0"/>
          <c:tx>
            <c:strRef>
              <c:f>'График 1.1.5'!$G$4</c:f>
              <c:strCache>
                <c:ptCount val="1"/>
                <c:pt idx="0">
                  <c:v>Пшеница (правая ось)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'График 1.1.5'!$B$6:$B$74</c:f>
              <c:strCache>
                <c:ptCount val="69"/>
                <c:pt idx="0">
                  <c:v>янв.2002</c:v>
                </c:pt>
                <c:pt idx="1">
                  <c:v>фев.2002</c:v>
                </c:pt>
                <c:pt idx="2">
                  <c:v>март 2002</c:v>
                </c:pt>
                <c:pt idx="3">
                  <c:v>апр.2002</c:v>
                </c:pt>
                <c:pt idx="4">
                  <c:v>май 2002</c:v>
                </c:pt>
                <c:pt idx="5">
                  <c:v>июнь 2002</c:v>
                </c:pt>
                <c:pt idx="6">
                  <c:v>июль 2002</c:v>
                </c:pt>
                <c:pt idx="7">
                  <c:v>авг. 2002</c:v>
                </c:pt>
                <c:pt idx="8">
                  <c:v>сент. 2002</c:v>
                </c:pt>
                <c:pt idx="9">
                  <c:v>окт. 2002</c:v>
                </c:pt>
                <c:pt idx="10">
                  <c:v>нояб. 2002</c:v>
                </c:pt>
                <c:pt idx="11">
                  <c:v>дек.2002</c:v>
                </c:pt>
                <c:pt idx="12">
                  <c:v>янв.2003</c:v>
                </c:pt>
                <c:pt idx="13">
                  <c:v>фев.2003</c:v>
                </c:pt>
                <c:pt idx="14">
                  <c:v>март 2003</c:v>
                </c:pt>
                <c:pt idx="15">
                  <c:v>апр.2003</c:v>
                </c:pt>
                <c:pt idx="16">
                  <c:v>май 2003</c:v>
                </c:pt>
                <c:pt idx="17">
                  <c:v>июнь 2003</c:v>
                </c:pt>
                <c:pt idx="18">
                  <c:v>июль 2003</c:v>
                </c:pt>
                <c:pt idx="19">
                  <c:v>авг. 2003</c:v>
                </c:pt>
                <c:pt idx="20">
                  <c:v>сент. 2003</c:v>
                </c:pt>
                <c:pt idx="21">
                  <c:v>окт. 2003</c:v>
                </c:pt>
                <c:pt idx="22">
                  <c:v>нояб. 2003</c:v>
                </c:pt>
                <c:pt idx="23">
                  <c:v>дек.2003</c:v>
                </c:pt>
                <c:pt idx="24">
                  <c:v>янв.2004</c:v>
                </c:pt>
                <c:pt idx="25">
                  <c:v>фев.2004</c:v>
                </c:pt>
                <c:pt idx="26">
                  <c:v>март 2004</c:v>
                </c:pt>
                <c:pt idx="27">
                  <c:v>апр.2004</c:v>
                </c:pt>
                <c:pt idx="28">
                  <c:v>май 2004</c:v>
                </c:pt>
                <c:pt idx="29">
                  <c:v>июнь 2004</c:v>
                </c:pt>
                <c:pt idx="30">
                  <c:v>июль 2004</c:v>
                </c:pt>
                <c:pt idx="31">
                  <c:v>авг. 2004</c:v>
                </c:pt>
                <c:pt idx="32">
                  <c:v>сент. 2004</c:v>
                </c:pt>
                <c:pt idx="33">
                  <c:v>окт. 2004</c:v>
                </c:pt>
                <c:pt idx="34">
                  <c:v>нояб. 2004</c:v>
                </c:pt>
                <c:pt idx="35">
                  <c:v>дек.2004</c:v>
                </c:pt>
                <c:pt idx="36">
                  <c:v>янв.2005</c:v>
                </c:pt>
                <c:pt idx="37">
                  <c:v>фев.2005</c:v>
                </c:pt>
                <c:pt idx="38">
                  <c:v>март 2005</c:v>
                </c:pt>
                <c:pt idx="39">
                  <c:v>апр.2005</c:v>
                </c:pt>
                <c:pt idx="40">
                  <c:v>май 2005</c:v>
                </c:pt>
                <c:pt idx="41">
                  <c:v>июнь 2005</c:v>
                </c:pt>
                <c:pt idx="42">
                  <c:v>июль 2005</c:v>
                </c:pt>
                <c:pt idx="43">
                  <c:v>авг. 2005</c:v>
                </c:pt>
                <c:pt idx="44">
                  <c:v>сент. 2005</c:v>
                </c:pt>
                <c:pt idx="45">
                  <c:v>окт. 2005</c:v>
                </c:pt>
                <c:pt idx="46">
                  <c:v>нояб. 2005</c:v>
                </c:pt>
                <c:pt idx="47">
                  <c:v>дек.2005</c:v>
                </c:pt>
                <c:pt idx="48">
                  <c:v>янв.2006</c:v>
                </c:pt>
                <c:pt idx="49">
                  <c:v>фев.2006</c:v>
                </c:pt>
                <c:pt idx="50">
                  <c:v>март 2006</c:v>
                </c:pt>
                <c:pt idx="51">
                  <c:v>апр.2006</c:v>
                </c:pt>
                <c:pt idx="52">
                  <c:v>май 2006</c:v>
                </c:pt>
                <c:pt idx="53">
                  <c:v>июнь 2006</c:v>
                </c:pt>
                <c:pt idx="54">
                  <c:v>июль 2006</c:v>
                </c:pt>
                <c:pt idx="55">
                  <c:v>авг. 2006</c:v>
                </c:pt>
                <c:pt idx="56">
                  <c:v>сент. 2006</c:v>
                </c:pt>
                <c:pt idx="57">
                  <c:v>окт. 2006</c:v>
                </c:pt>
                <c:pt idx="58">
                  <c:v>нояб. 2006</c:v>
                </c:pt>
                <c:pt idx="59">
                  <c:v>дек.2006</c:v>
                </c:pt>
                <c:pt idx="60">
                  <c:v>янв.2007</c:v>
                </c:pt>
                <c:pt idx="61">
                  <c:v>фев.2007</c:v>
                </c:pt>
                <c:pt idx="62">
                  <c:v>март 2007</c:v>
                </c:pt>
                <c:pt idx="63">
                  <c:v>апр.2007</c:v>
                </c:pt>
                <c:pt idx="64">
                  <c:v>май 2007</c:v>
                </c:pt>
                <c:pt idx="65">
                  <c:v>июнь 2007</c:v>
                </c:pt>
                <c:pt idx="66">
                  <c:v>июль 2007</c:v>
                </c:pt>
                <c:pt idx="67">
                  <c:v>авг. 2007</c:v>
                </c:pt>
                <c:pt idx="68">
                  <c:v>сент. 2007</c:v>
                </c:pt>
              </c:strCache>
            </c:strRef>
          </c:cat>
          <c:val>
            <c:numRef>
              <c:f>'График 1.1.5'!$G$6:$G$74</c:f>
              <c:numCache>
                <c:formatCode>0.00</c:formatCode>
                <c:ptCount val="69"/>
                <c:pt idx="0">
                  <c:v>125.3104074</c:v>
                </c:pt>
                <c:pt idx="1">
                  <c:v>123.2846711</c:v>
                </c:pt>
                <c:pt idx="2">
                  <c:v>122.5562955</c:v>
                </c:pt>
                <c:pt idx="3">
                  <c:v>123.7217713</c:v>
                </c:pt>
                <c:pt idx="4">
                  <c:v>121.46406380000001</c:v>
                </c:pt>
                <c:pt idx="5">
                  <c:v>132.0341406</c:v>
                </c:pt>
                <c:pt idx="6">
                  <c:v>149.3049887</c:v>
                </c:pt>
                <c:pt idx="7">
                  <c:v>161.2589341</c:v>
                </c:pt>
                <c:pt idx="8">
                  <c:v>187.84280989999999</c:v>
                </c:pt>
                <c:pt idx="9">
                  <c:v>190.3162178</c:v>
                </c:pt>
                <c:pt idx="10">
                  <c:v>176.26157359999999</c:v>
                </c:pt>
                <c:pt idx="11">
                  <c:v>168.97712419999999</c:v>
                </c:pt>
                <c:pt idx="12">
                  <c:v>149.5992143</c:v>
                </c:pt>
                <c:pt idx="13">
                  <c:v>150.83815509999999</c:v>
                </c:pt>
                <c:pt idx="14">
                  <c:v>141.8086821</c:v>
                </c:pt>
                <c:pt idx="15">
                  <c:v>138.61548250000001</c:v>
                </c:pt>
                <c:pt idx="16">
                  <c:v>141.96178069999999</c:v>
                </c:pt>
                <c:pt idx="17">
                  <c:v>131.3475852</c:v>
                </c:pt>
                <c:pt idx="18">
                  <c:v>131.61736110000001</c:v>
                </c:pt>
                <c:pt idx="19">
                  <c:v>148.71718100000001</c:v>
                </c:pt>
                <c:pt idx="20">
                  <c:v>145.62302460000001</c:v>
                </c:pt>
                <c:pt idx="21">
                  <c:v>147.4558337</c:v>
                </c:pt>
                <c:pt idx="22">
                  <c:v>160.54532760000001</c:v>
                </c:pt>
                <c:pt idx="23">
                  <c:v>165.57344620000001</c:v>
                </c:pt>
                <c:pt idx="24">
                  <c:v>166.32712359999999</c:v>
                </c:pt>
                <c:pt idx="25">
                  <c:v>161.39145250000001</c:v>
                </c:pt>
                <c:pt idx="26">
                  <c:v>166.27978909999999</c:v>
                </c:pt>
                <c:pt idx="27">
                  <c:v>166.58441160000001</c:v>
                </c:pt>
                <c:pt idx="28">
                  <c:v>163.7343716</c:v>
                </c:pt>
                <c:pt idx="29">
                  <c:v>154.74332759999999</c:v>
                </c:pt>
                <c:pt idx="30">
                  <c:v>150.60091660000001</c:v>
                </c:pt>
                <c:pt idx="31">
                  <c:v>141.29479570000001</c:v>
                </c:pt>
                <c:pt idx="32">
                  <c:v>151.03484180000001</c:v>
                </c:pt>
                <c:pt idx="33">
                  <c:v>150.145995</c:v>
                </c:pt>
                <c:pt idx="34">
                  <c:v>156.5686542</c:v>
                </c:pt>
                <c:pt idx="35">
                  <c:v>153.8743107</c:v>
                </c:pt>
                <c:pt idx="36">
                  <c:v>153.59311959999999</c:v>
                </c:pt>
                <c:pt idx="37">
                  <c:v>151.3047037</c:v>
                </c:pt>
                <c:pt idx="38">
                  <c:v>150.98585030000001</c:v>
                </c:pt>
                <c:pt idx="39">
                  <c:v>140.87696769999999</c:v>
                </c:pt>
                <c:pt idx="40">
                  <c:v>144.25388559999999</c:v>
                </c:pt>
                <c:pt idx="41">
                  <c:v>141.9307633</c:v>
                </c:pt>
                <c:pt idx="42">
                  <c:v>143.8698268</c:v>
                </c:pt>
                <c:pt idx="43">
                  <c:v>149.3590111</c:v>
                </c:pt>
                <c:pt idx="44">
                  <c:v>159.70864359999999</c:v>
                </c:pt>
                <c:pt idx="45">
                  <c:v>167.82669749999999</c:v>
                </c:pt>
                <c:pt idx="46">
                  <c:v>161.11633699999999</c:v>
                </c:pt>
                <c:pt idx="47">
                  <c:v>164.4410311</c:v>
                </c:pt>
                <c:pt idx="48">
                  <c:v>167.1607185</c:v>
                </c:pt>
                <c:pt idx="49">
                  <c:v>179.8409096</c:v>
                </c:pt>
                <c:pt idx="50">
                  <c:v>174.43596450000001</c:v>
                </c:pt>
                <c:pt idx="51">
                  <c:v>180.3460383</c:v>
                </c:pt>
                <c:pt idx="52">
                  <c:v>193.16670479999999</c:v>
                </c:pt>
                <c:pt idx="53">
                  <c:v>195.1639855</c:v>
                </c:pt>
                <c:pt idx="54">
                  <c:v>202.42859519999999</c:v>
                </c:pt>
                <c:pt idx="55">
                  <c:v>189.91465170000001</c:v>
                </c:pt>
                <c:pt idx="56">
                  <c:v>195.98153210000001</c:v>
                </c:pt>
                <c:pt idx="57">
                  <c:v>212.09406730000001</c:v>
                </c:pt>
                <c:pt idx="58">
                  <c:v>205.81288029999999</c:v>
                </c:pt>
                <c:pt idx="59">
                  <c:v>204.30626910000001</c:v>
                </c:pt>
                <c:pt idx="60">
                  <c:v>196.06613920000001</c:v>
                </c:pt>
                <c:pt idx="61">
                  <c:v>199.98224049999999</c:v>
                </c:pt>
                <c:pt idx="62">
                  <c:v>199.09818240000001</c:v>
                </c:pt>
                <c:pt idx="63">
                  <c:v>198.30777359999999</c:v>
                </c:pt>
                <c:pt idx="64">
                  <c:v>195.7212644</c:v>
                </c:pt>
                <c:pt idx="65">
                  <c:v>223.03916000000001</c:v>
                </c:pt>
                <c:pt idx="66">
                  <c:v>238.40668819999999</c:v>
                </c:pt>
                <c:pt idx="67">
                  <c:v>259.72728430000001</c:v>
                </c:pt>
                <c:pt idx="68">
                  <c:v>326.54483340000002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AF-4A05-B97F-2524E5929A04}"/>
            </c:ext>
          </c:extLst>
        </c:ser>
        <c:ser>
          <c:idx val="4"/>
          <c:order val="4"/>
          <c:tx>
            <c:strRef>
              <c:f>'График 1.1.5'!$E$4</c:f>
              <c:strCache>
                <c:ptCount val="1"/>
                <c:pt idx="0">
                  <c:v>Железная руда (правая ось)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'График 1.1.5'!$E$6:$E$74</c:f>
              <c:numCache>
                <c:formatCode>0.00</c:formatCode>
                <c:ptCount val="69"/>
                <c:pt idx="0">
                  <c:v>29.33</c:v>
                </c:pt>
                <c:pt idx="1">
                  <c:v>29.33</c:v>
                </c:pt>
                <c:pt idx="2">
                  <c:v>29.33</c:v>
                </c:pt>
                <c:pt idx="3">
                  <c:v>29.33</c:v>
                </c:pt>
                <c:pt idx="4">
                  <c:v>29.33</c:v>
                </c:pt>
                <c:pt idx="5">
                  <c:v>29.33</c:v>
                </c:pt>
                <c:pt idx="6">
                  <c:v>29.33</c:v>
                </c:pt>
                <c:pt idx="7">
                  <c:v>29.33</c:v>
                </c:pt>
                <c:pt idx="8">
                  <c:v>29.33</c:v>
                </c:pt>
                <c:pt idx="9">
                  <c:v>29.33</c:v>
                </c:pt>
                <c:pt idx="10">
                  <c:v>29.33</c:v>
                </c:pt>
                <c:pt idx="11">
                  <c:v>29.33</c:v>
                </c:pt>
                <c:pt idx="12">
                  <c:v>31.95</c:v>
                </c:pt>
                <c:pt idx="13">
                  <c:v>31.95</c:v>
                </c:pt>
                <c:pt idx="14">
                  <c:v>31.95</c:v>
                </c:pt>
                <c:pt idx="15">
                  <c:v>31.95</c:v>
                </c:pt>
                <c:pt idx="16">
                  <c:v>31.95</c:v>
                </c:pt>
                <c:pt idx="17">
                  <c:v>31.95</c:v>
                </c:pt>
                <c:pt idx="18">
                  <c:v>31.95</c:v>
                </c:pt>
                <c:pt idx="19">
                  <c:v>31.95</c:v>
                </c:pt>
                <c:pt idx="20">
                  <c:v>31.95</c:v>
                </c:pt>
                <c:pt idx="21">
                  <c:v>31.95</c:v>
                </c:pt>
                <c:pt idx="22">
                  <c:v>31.95</c:v>
                </c:pt>
                <c:pt idx="23">
                  <c:v>31.95</c:v>
                </c:pt>
                <c:pt idx="24">
                  <c:v>37.9</c:v>
                </c:pt>
                <c:pt idx="25">
                  <c:v>37.9</c:v>
                </c:pt>
                <c:pt idx="26">
                  <c:v>37.9</c:v>
                </c:pt>
                <c:pt idx="27">
                  <c:v>37.9</c:v>
                </c:pt>
                <c:pt idx="28">
                  <c:v>37.9</c:v>
                </c:pt>
                <c:pt idx="29">
                  <c:v>37.9</c:v>
                </c:pt>
                <c:pt idx="30">
                  <c:v>37.9</c:v>
                </c:pt>
                <c:pt idx="31">
                  <c:v>37.9</c:v>
                </c:pt>
                <c:pt idx="32">
                  <c:v>37.9</c:v>
                </c:pt>
                <c:pt idx="33">
                  <c:v>37.9</c:v>
                </c:pt>
                <c:pt idx="34">
                  <c:v>37.9</c:v>
                </c:pt>
                <c:pt idx="35">
                  <c:v>37.9</c:v>
                </c:pt>
                <c:pt idx="36">
                  <c:v>65</c:v>
                </c:pt>
                <c:pt idx="37">
                  <c:v>65</c:v>
                </c:pt>
                <c:pt idx="38">
                  <c:v>65</c:v>
                </c:pt>
                <c:pt idx="39">
                  <c:v>65</c:v>
                </c:pt>
                <c:pt idx="40">
                  <c:v>65</c:v>
                </c:pt>
                <c:pt idx="41">
                  <c:v>65</c:v>
                </c:pt>
                <c:pt idx="42">
                  <c:v>65</c:v>
                </c:pt>
                <c:pt idx="43">
                  <c:v>65</c:v>
                </c:pt>
                <c:pt idx="44">
                  <c:v>65</c:v>
                </c:pt>
                <c:pt idx="45">
                  <c:v>65</c:v>
                </c:pt>
                <c:pt idx="46">
                  <c:v>65</c:v>
                </c:pt>
                <c:pt idx="47">
                  <c:v>65</c:v>
                </c:pt>
                <c:pt idx="48">
                  <c:v>77.349999999999994</c:v>
                </c:pt>
                <c:pt idx="49">
                  <c:v>77.349999999999994</c:v>
                </c:pt>
                <c:pt idx="50">
                  <c:v>77.349999999999994</c:v>
                </c:pt>
                <c:pt idx="51">
                  <c:v>77.349999999999994</c:v>
                </c:pt>
                <c:pt idx="52">
                  <c:v>77.349999999999994</c:v>
                </c:pt>
                <c:pt idx="53">
                  <c:v>77.349999999999994</c:v>
                </c:pt>
                <c:pt idx="54">
                  <c:v>77.349999999999994</c:v>
                </c:pt>
                <c:pt idx="55">
                  <c:v>77.349999999999994</c:v>
                </c:pt>
                <c:pt idx="56">
                  <c:v>77.349999999999994</c:v>
                </c:pt>
                <c:pt idx="57">
                  <c:v>77.349999999999994</c:v>
                </c:pt>
                <c:pt idx="58">
                  <c:v>77.349999999999994</c:v>
                </c:pt>
                <c:pt idx="59">
                  <c:v>77.349999999999994</c:v>
                </c:pt>
                <c:pt idx="60">
                  <c:v>84.7</c:v>
                </c:pt>
                <c:pt idx="61">
                  <c:v>84.7</c:v>
                </c:pt>
                <c:pt idx="62">
                  <c:v>84.7</c:v>
                </c:pt>
                <c:pt idx="63">
                  <c:v>84.7</c:v>
                </c:pt>
                <c:pt idx="64">
                  <c:v>84.7</c:v>
                </c:pt>
                <c:pt idx="65">
                  <c:v>84.7</c:v>
                </c:pt>
                <c:pt idx="66">
                  <c:v>84.7</c:v>
                </c:pt>
                <c:pt idx="67">
                  <c:v>84.7</c:v>
                </c:pt>
                <c:pt idx="6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AF-4A05-B97F-2524E5929A04}"/>
            </c:ext>
          </c:extLst>
        </c:ser>
        <c:ser>
          <c:idx val="5"/>
          <c:order val="5"/>
          <c:tx>
            <c:strRef>
              <c:f>'График 1.1.5'!$H$4</c:f>
              <c:strCache>
                <c:ptCount val="1"/>
                <c:pt idx="0">
                  <c:v>Золото 
(правая ось)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'График 1.1.5'!$B$6:$B$74</c:f>
              <c:strCache>
                <c:ptCount val="69"/>
                <c:pt idx="0">
                  <c:v>янв.2002</c:v>
                </c:pt>
                <c:pt idx="1">
                  <c:v>фев.2002</c:v>
                </c:pt>
                <c:pt idx="2">
                  <c:v>март 2002</c:v>
                </c:pt>
                <c:pt idx="3">
                  <c:v>апр.2002</c:v>
                </c:pt>
                <c:pt idx="4">
                  <c:v>май 2002</c:v>
                </c:pt>
                <c:pt idx="5">
                  <c:v>июнь 2002</c:v>
                </c:pt>
                <c:pt idx="6">
                  <c:v>июль 2002</c:v>
                </c:pt>
                <c:pt idx="7">
                  <c:v>авг. 2002</c:v>
                </c:pt>
                <c:pt idx="8">
                  <c:v>сент. 2002</c:v>
                </c:pt>
                <c:pt idx="9">
                  <c:v>окт. 2002</c:v>
                </c:pt>
                <c:pt idx="10">
                  <c:v>нояб. 2002</c:v>
                </c:pt>
                <c:pt idx="11">
                  <c:v>дек.2002</c:v>
                </c:pt>
                <c:pt idx="12">
                  <c:v>янв.2003</c:v>
                </c:pt>
                <c:pt idx="13">
                  <c:v>фев.2003</c:v>
                </c:pt>
                <c:pt idx="14">
                  <c:v>март 2003</c:v>
                </c:pt>
                <c:pt idx="15">
                  <c:v>апр.2003</c:v>
                </c:pt>
                <c:pt idx="16">
                  <c:v>май 2003</c:v>
                </c:pt>
                <c:pt idx="17">
                  <c:v>июнь 2003</c:v>
                </c:pt>
                <c:pt idx="18">
                  <c:v>июль 2003</c:v>
                </c:pt>
                <c:pt idx="19">
                  <c:v>авг. 2003</c:v>
                </c:pt>
                <c:pt idx="20">
                  <c:v>сент. 2003</c:v>
                </c:pt>
                <c:pt idx="21">
                  <c:v>окт. 2003</c:v>
                </c:pt>
                <c:pt idx="22">
                  <c:v>нояб. 2003</c:v>
                </c:pt>
                <c:pt idx="23">
                  <c:v>дек.2003</c:v>
                </c:pt>
                <c:pt idx="24">
                  <c:v>янв.2004</c:v>
                </c:pt>
                <c:pt idx="25">
                  <c:v>фев.2004</c:v>
                </c:pt>
                <c:pt idx="26">
                  <c:v>март 2004</c:v>
                </c:pt>
                <c:pt idx="27">
                  <c:v>апр.2004</c:v>
                </c:pt>
                <c:pt idx="28">
                  <c:v>май 2004</c:v>
                </c:pt>
                <c:pt idx="29">
                  <c:v>июнь 2004</c:v>
                </c:pt>
                <c:pt idx="30">
                  <c:v>июль 2004</c:v>
                </c:pt>
                <c:pt idx="31">
                  <c:v>авг. 2004</c:v>
                </c:pt>
                <c:pt idx="32">
                  <c:v>сент. 2004</c:v>
                </c:pt>
                <c:pt idx="33">
                  <c:v>окт. 2004</c:v>
                </c:pt>
                <c:pt idx="34">
                  <c:v>нояб. 2004</c:v>
                </c:pt>
                <c:pt idx="35">
                  <c:v>дек.2004</c:v>
                </c:pt>
                <c:pt idx="36">
                  <c:v>янв.2005</c:v>
                </c:pt>
                <c:pt idx="37">
                  <c:v>фев.2005</c:v>
                </c:pt>
                <c:pt idx="38">
                  <c:v>март 2005</c:v>
                </c:pt>
                <c:pt idx="39">
                  <c:v>апр.2005</c:v>
                </c:pt>
                <c:pt idx="40">
                  <c:v>май 2005</c:v>
                </c:pt>
                <c:pt idx="41">
                  <c:v>июнь 2005</c:v>
                </c:pt>
                <c:pt idx="42">
                  <c:v>июль 2005</c:v>
                </c:pt>
                <c:pt idx="43">
                  <c:v>авг. 2005</c:v>
                </c:pt>
                <c:pt idx="44">
                  <c:v>сент. 2005</c:v>
                </c:pt>
                <c:pt idx="45">
                  <c:v>окт. 2005</c:v>
                </c:pt>
                <c:pt idx="46">
                  <c:v>нояб. 2005</c:v>
                </c:pt>
                <c:pt idx="47">
                  <c:v>дек.2005</c:v>
                </c:pt>
                <c:pt idx="48">
                  <c:v>янв.2006</c:v>
                </c:pt>
                <c:pt idx="49">
                  <c:v>фев.2006</c:v>
                </c:pt>
                <c:pt idx="50">
                  <c:v>март 2006</c:v>
                </c:pt>
                <c:pt idx="51">
                  <c:v>апр.2006</c:v>
                </c:pt>
                <c:pt idx="52">
                  <c:v>май 2006</c:v>
                </c:pt>
                <c:pt idx="53">
                  <c:v>июнь 2006</c:v>
                </c:pt>
                <c:pt idx="54">
                  <c:v>июль 2006</c:v>
                </c:pt>
                <c:pt idx="55">
                  <c:v>авг. 2006</c:v>
                </c:pt>
                <c:pt idx="56">
                  <c:v>сент. 2006</c:v>
                </c:pt>
                <c:pt idx="57">
                  <c:v>окт. 2006</c:v>
                </c:pt>
                <c:pt idx="58">
                  <c:v>нояб. 2006</c:v>
                </c:pt>
                <c:pt idx="59">
                  <c:v>дек.2006</c:v>
                </c:pt>
                <c:pt idx="60">
                  <c:v>янв.2007</c:v>
                </c:pt>
                <c:pt idx="61">
                  <c:v>фев.2007</c:v>
                </c:pt>
                <c:pt idx="62">
                  <c:v>март 2007</c:v>
                </c:pt>
                <c:pt idx="63">
                  <c:v>апр.2007</c:v>
                </c:pt>
                <c:pt idx="64">
                  <c:v>май 2007</c:v>
                </c:pt>
                <c:pt idx="65">
                  <c:v>июнь 2007</c:v>
                </c:pt>
                <c:pt idx="66">
                  <c:v>июль 2007</c:v>
                </c:pt>
                <c:pt idx="67">
                  <c:v>авг. 2007</c:v>
                </c:pt>
                <c:pt idx="68">
                  <c:v>сент. 2007</c:v>
                </c:pt>
              </c:strCache>
            </c:strRef>
          </c:cat>
          <c:val>
            <c:numRef>
              <c:f>'График 1.1.5'!$H$6:$H$74</c:f>
              <c:numCache>
                <c:formatCode>0.00</c:formatCode>
                <c:ptCount val="69"/>
                <c:pt idx="0">
                  <c:v>282.3</c:v>
                </c:pt>
                <c:pt idx="1">
                  <c:v>296.85000000000002</c:v>
                </c:pt>
                <c:pt idx="2">
                  <c:v>301.39999999999998</c:v>
                </c:pt>
                <c:pt idx="3">
                  <c:v>308.2</c:v>
                </c:pt>
                <c:pt idx="4">
                  <c:v>326.60000000000002</c:v>
                </c:pt>
                <c:pt idx="5">
                  <c:v>318.5</c:v>
                </c:pt>
                <c:pt idx="6">
                  <c:v>304.64999999999998</c:v>
                </c:pt>
                <c:pt idx="7">
                  <c:v>312.8</c:v>
                </c:pt>
                <c:pt idx="8">
                  <c:v>323.7</c:v>
                </c:pt>
                <c:pt idx="9">
                  <c:v>316.89999999999998</c:v>
                </c:pt>
                <c:pt idx="10">
                  <c:v>319.05</c:v>
                </c:pt>
                <c:pt idx="11">
                  <c:v>342.75</c:v>
                </c:pt>
                <c:pt idx="12">
                  <c:v>367.5</c:v>
                </c:pt>
                <c:pt idx="13">
                  <c:v>347.45</c:v>
                </c:pt>
                <c:pt idx="14">
                  <c:v>334.85</c:v>
                </c:pt>
                <c:pt idx="15">
                  <c:v>336.75</c:v>
                </c:pt>
                <c:pt idx="16">
                  <c:v>361.4</c:v>
                </c:pt>
                <c:pt idx="17">
                  <c:v>346</c:v>
                </c:pt>
                <c:pt idx="18">
                  <c:v>354.75</c:v>
                </c:pt>
                <c:pt idx="19">
                  <c:v>375.6</c:v>
                </c:pt>
                <c:pt idx="20">
                  <c:v>388</c:v>
                </c:pt>
                <c:pt idx="21">
                  <c:v>386.25</c:v>
                </c:pt>
                <c:pt idx="22">
                  <c:v>398.35</c:v>
                </c:pt>
                <c:pt idx="23">
                  <c:v>417.25</c:v>
                </c:pt>
                <c:pt idx="24">
                  <c:v>399.75</c:v>
                </c:pt>
                <c:pt idx="25">
                  <c:v>395.85</c:v>
                </c:pt>
                <c:pt idx="26">
                  <c:v>423.7</c:v>
                </c:pt>
                <c:pt idx="27">
                  <c:v>388.5</c:v>
                </c:pt>
                <c:pt idx="28">
                  <c:v>393.25</c:v>
                </c:pt>
                <c:pt idx="29">
                  <c:v>395.8</c:v>
                </c:pt>
                <c:pt idx="30">
                  <c:v>391.4</c:v>
                </c:pt>
                <c:pt idx="31">
                  <c:v>407.25</c:v>
                </c:pt>
                <c:pt idx="32">
                  <c:v>415.65</c:v>
                </c:pt>
                <c:pt idx="33">
                  <c:v>425.55</c:v>
                </c:pt>
                <c:pt idx="34">
                  <c:v>453.4</c:v>
                </c:pt>
                <c:pt idx="35">
                  <c:v>438</c:v>
                </c:pt>
                <c:pt idx="36">
                  <c:v>422.15</c:v>
                </c:pt>
                <c:pt idx="37">
                  <c:v>435.45</c:v>
                </c:pt>
                <c:pt idx="38">
                  <c:v>427.5</c:v>
                </c:pt>
                <c:pt idx="39">
                  <c:v>435.7</c:v>
                </c:pt>
                <c:pt idx="40">
                  <c:v>414.45</c:v>
                </c:pt>
                <c:pt idx="41">
                  <c:v>437.1</c:v>
                </c:pt>
                <c:pt idx="42">
                  <c:v>429</c:v>
                </c:pt>
                <c:pt idx="43">
                  <c:v>433.25</c:v>
                </c:pt>
                <c:pt idx="44">
                  <c:v>473.25</c:v>
                </c:pt>
                <c:pt idx="45">
                  <c:v>470.75</c:v>
                </c:pt>
                <c:pt idx="46">
                  <c:v>495.65</c:v>
                </c:pt>
                <c:pt idx="47">
                  <c:v>513</c:v>
                </c:pt>
                <c:pt idx="48">
                  <c:v>568.75</c:v>
                </c:pt>
                <c:pt idx="49">
                  <c:v>556</c:v>
                </c:pt>
                <c:pt idx="50">
                  <c:v>582</c:v>
                </c:pt>
                <c:pt idx="51">
                  <c:v>644</c:v>
                </c:pt>
                <c:pt idx="52">
                  <c:v>653</c:v>
                </c:pt>
                <c:pt idx="53">
                  <c:v>613.5</c:v>
                </c:pt>
                <c:pt idx="54">
                  <c:v>632.5</c:v>
                </c:pt>
                <c:pt idx="55">
                  <c:v>623.5</c:v>
                </c:pt>
                <c:pt idx="56">
                  <c:v>599.25</c:v>
                </c:pt>
                <c:pt idx="57">
                  <c:v>603.75</c:v>
                </c:pt>
                <c:pt idx="58">
                  <c:v>646.70000000000005</c:v>
                </c:pt>
                <c:pt idx="59">
                  <c:v>635.70000000000005</c:v>
                </c:pt>
                <c:pt idx="60">
                  <c:v>650.5</c:v>
                </c:pt>
                <c:pt idx="61">
                  <c:v>664.2</c:v>
                </c:pt>
                <c:pt idx="62">
                  <c:v>661.75</c:v>
                </c:pt>
                <c:pt idx="63">
                  <c:v>677</c:v>
                </c:pt>
                <c:pt idx="64">
                  <c:v>659.1</c:v>
                </c:pt>
                <c:pt idx="65">
                  <c:v>650.5</c:v>
                </c:pt>
                <c:pt idx="66">
                  <c:v>665.5</c:v>
                </c:pt>
                <c:pt idx="67">
                  <c:v>672</c:v>
                </c:pt>
                <c:pt idx="68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AF-4A05-B97F-2524E5929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3625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6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3625664"/>
        <c:crosses val="autoZero"/>
        <c:crossBetween val="between"/>
        <c:majorUnit val="1500"/>
        <c:min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15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879256965944276E-2"/>
          <c:y val="5.6451612903225805E-2"/>
          <c:w val="0.86687306501547989"/>
          <c:h val="0.6693548387096773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'График 3.1.4'!$B$7:$B$239</c:f>
              <c:numCache>
                <c:formatCode>m/d/yyyy</c:formatCode>
                <c:ptCount val="233"/>
                <c:pt idx="0">
                  <c:v>39048</c:v>
                </c:pt>
                <c:pt idx="1">
                  <c:v>39049</c:v>
                </c:pt>
                <c:pt idx="2">
                  <c:v>39050</c:v>
                </c:pt>
                <c:pt idx="3">
                  <c:v>39051</c:v>
                </c:pt>
                <c:pt idx="4">
                  <c:v>39052</c:v>
                </c:pt>
                <c:pt idx="5">
                  <c:v>39055</c:v>
                </c:pt>
                <c:pt idx="6">
                  <c:v>39056</c:v>
                </c:pt>
                <c:pt idx="7">
                  <c:v>39057</c:v>
                </c:pt>
                <c:pt idx="8">
                  <c:v>39058</c:v>
                </c:pt>
                <c:pt idx="9">
                  <c:v>39059</c:v>
                </c:pt>
                <c:pt idx="10">
                  <c:v>39062</c:v>
                </c:pt>
                <c:pt idx="11">
                  <c:v>39063</c:v>
                </c:pt>
                <c:pt idx="12">
                  <c:v>39064</c:v>
                </c:pt>
                <c:pt idx="13">
                  <c:v>39065</c:v>
                </c:pt>
                <c:pt idx="14">
                  <c:v>39066</c:v>
                </c:pt>
                <c:pt idx="15">
                  <c:v>39071</c:v>
                </c:pt>
                <c:pt idx="16">
                  <c:v>39072</c:v>
                </c:pt>
                <c:pt idx="17">
                  <c:v>39073</c:v>
                </c:pt>
                <c:pt idx="18">
                  <c:v>39076</c:v>
                </c:pt>
                <c:pt idx="19">
                  <c:v>39077</c:v>
                </c:pt>
                <c:pt idx="20">
                  <c:v>39078</c:v>
                </c:pt>
                <c:pt idx="21">
                  <c:v>39079</c:v>
                </c:pt>
                <c:pt idx="22">
                  <c:v>39080</c:v>
                </c:pt>
                <c:pt idx="23">
                  <c:v>39085</c:v>
                </c:pt>
                <c:pt idx="24">
                  <c:v>39086</c:v>
                </c:pt>
                <c:pt idx="25">
                  <c:v>39087</c:v>
                </c:pt>
                <c:pt idx="26">
                  <c:v>39090</c:v>
                </c:pt>
                <c:pt idx="27">
                  <c:v>39091</c:v>
                </c:pt>
                <c:pt idx="28">
                  <c:v>39092</c:v>
                </c:pt>
                <c:pt idx="29">
                  <c:v>39093</c:v>
                </c:pt>
                <c:pt idx="30">
                  <c:v>39094</c:v>
                </c:pt>
                <c:pt idx="31">
                  <c:v>39097</c:v>
                </c:pt>
                <c:pt idx="32">
                  <c:v>39098</c:v>
                </c:pt>
                <c:pt idx="33">
                  <c:v>39099</c:v>
                </c:pt>
                <c:pt idx="34">
                  <c:v>39100</c:v>
                </c:pt>
                <c:pt idx="35">
                  <c:v>39101</c:v>
                </c:pt>
                <c:pt idx="36">
                  <c:v>39104</c:v>
                </c:pt>
                <c:pt idx="37">
                  <c:v>39105</c:v>
                </c:pt>
                <c:pt idx="38">
                  <c:v>39106</c:v>
                </c:pt>
                <c:pt idx="39">
                  <c:v>39107</c:v>
                </c:pt>
                <c:pt idx="40">
                  <c:v>39108</c:v>
                </c:pt>
                <c:pt idx="41">
                  <c:v>39111</c:v>
                </c:pt>
                <c:pt idx="42">
                  <c:v>39112</c:v>
                </c:pt>
                <c:pt idx="43">
                  <c:v>39113</c:v>
                </c:pt>
                <c:pt idx="44">
                  <c:v>39114</c:v>
                </c:pt>
                <c:pt idx="45">
                  <c:v>39115</c:v>
                </c:pt>
                <c:pt idx="46">
                  <c:v>39118</c:v>
                </c:pt>
                <c:pt idx="47">
                  <c:v>39119</c:v>
                </c:pt>
                <c:pt idx="48">
                  <c:v>39120</c:v>
                </c:pt>
                <c:pt idx="49">
                  <c:v>39121</c:v>
                </c:pt>
                <c:pt idx="50">
                  <c:v>39122</c:v>
                </c:pt>
                <c:pt idx="51">
                  <c:v>39125</c:v>
                </c:pt>
                <c:pt idx="52">
                  <c:v>39126</c:v>
                </c:pt>
                <c:pt idx="53">
                  <c:v>39127</c:v>
                </c:pt>
                <c:pt idx="54">
                  <c:v>39128</c:v>
                </c:pt>
                <c:pt idx="55">
                  <c:v>39129</c:v>
                </c:pt>
                <c:pt idx="56">
                  <c:v>39132</c:v>
                </c:pt>
                <c:pt idx="57">
                  <c:v>39133</c:v>
                </c:pt>
                <c:pt idx="58">
                  <c:v>39134</c:v>
                </c:pt>
                <c:pt idx="59">
                  <c:v>39135</c:v>
                </c:pt>
                <c:pt idx="60">
                  <c:v>39136</c:v>
                </c:pt>
                <c:pt idx="61">
                  <c:v>39139</c:v>
                </c:pt>
                <c:pt idx="62">
                  <c:v>39140</c:v>
                </c:pt>
                <c:pt idx="63">
                  <c:v>39141</c:v>
                </c:pt>
                <c:pt idx="64">
                  <c:v>39142</c:v>
                </c:pt>
                <c:pt idx="65">
                  <c:v>39143</c:v>
                </c:pt>
                <c:pt idx="66">
                  <c:v>39146</c:v>
                </c:pt>
                <c:pt idx="67">
                  <c:v>39147</c:v>
                </c:pt>
                <c:pt idx="68">
                  <c:v>39148</c:v>
                </c:pt>
                <c:pt idx="69">
                  <c:v>39153</c:v>
                </c:pt>
                <c:pt idx="70">
                  <c:v>39154</c:v>
                </c:pt>
                <c:pt idx="71">
                  <c:v>39155</c:v>
                </c:pt>
                <c:pt idx="72">
                  <c:v>39156</c:v>
                </c:pt>
                <c:pt idx="73">
                  <c:v>39157</c:v>
                </c:pt>
                <c:pt idx="74">
                  <c:v>39160</c:v>
                </c:pt>
                <c:pt idx="75">
                  <c:v>39161</c:v>
                </c:pt>
                <c:pt idx="76">
                  <c:v>39162</c:v>
                </c:pt>
                <c:pt idx="77">
                  <c:v>39167</c:v>
                </c:pt>
                <c:pt idx="78">
                  <c:v>39168</c:v>
                </c:pt>
                <c:pt idx="79">
                  <c:v>39169</c:v>
                </c:pt>
                <c:pt idx="80">
                  <c:v>39170</c:v>
                </c:pt>
                <c:pt idx="81">
                  <c:v>39171</c:v>
                </c:pt>
                <c:pt idx="82">
                  <c:v>39174</c:v>
                </c:pt>
                <c:pt idx="83">
                  <c:v>39175</c:v>
                </c:pt>
                <c:pt idx="84">
                  <c:v>39176</c:v>
                </c:pt>
                <c:pt idx="85">
                  <c:v>39177</c:v>
                </c:pt>
                <c:pt idx="86">
                  <c:v>39178</c:v>
                </c:pt>
                <c:pt idx="87">
                  <c:v>39181</c:v>
                </c:pt>
                <c:pt idx="88">
                  <c:v>39182</c:v>
                </c:pt>
                <c:pt idx="89">
                  <c:v>39183</c:v>
                </c:pt>
                <c:pt idx="90">
                  <c:v>39184</c:v>
                </c:pt>
                <c:pt idx="91">
                  <c:v>39185</c:v>
                </c:pt>
                <c:pt idx="92">
                  <c:v>39188</c:v>
                </c:pt>
                <c:pt idx="93">
                  <c:v>39189</c:v>
                </c:pt>
                <c:pt idx="94">
                  <c:v>39190</c:v>
                </c:pt>
                <c:pt idx="95">
                  <c:v>39191</c:v>
                </c:pt>
                <c:pt idx="96">
                  <c:v>39192</c:v>
                </c:pt>
                <c:pt idx="97">
                  <c:v>39195</c:v>
                </c:pt>
                <c:pt idx="98">
                  <c:v>39196</c:v>
                </c:pt>
                <c:pt idx="99">
                  <c:v>39197</c:v>
                </c:pt>
                <c:pt idx="100">
                  <c:v>39198</c:v>
                </c:pt>
                <c:pt idx="101">
                  <c:v>39199</c:v>
                </c:pt>
                <c:pt idx="102">
                  <c:v>39202</c:v>
                </c:pt>
                <c:pt idx="103">
                  <c:v>39204</c:v>
                </c:pt>
                <c:pt idx="104">
                  <c:v>39205</c:v>
                </c:pt>
                <c:pt idx="105">
                  <c:v>39206</c:v>
                </c:pt>
                <c:pt idx="106">
                  <c:v>39209</c:v>
                </c:pt>
                <c:pt idx="107">
                  <c:v>39210</c:v>
                </c:pt>
                <c:pt idx="108">
                  <c:v>39212</c:v>
                </c:pt>
                <c:pt idx="109">
                  <c:v>39213</c:v>
                </c:pt>
                <c:pt idx="110">
                  <c:v>39216</c:v>
                </c:pt>
                <c:pt idx="111">
                  <c:v>39217</c:v>
                </c:pt>
                <c:pt idx="112">
                  <c:v>39218</c:v>
                </c:pt>
                <c:pt idx="113">
                  <c:v>39219</c:v>
                </c:pt>
                <c:pt idx="114">
                  <c:v>39220</c:v>
                </c:pt>
                <c:pt idx="115">
                  <c:v>39223</c:v>
                </c:pt>
                <c:pt idx="116">
                  <c:v>39224</c:v>
                </c:pt>
                <c:pt idx="117">
                  <c:v>39225</c:v>
                </c:pt>
                <c:pt idx="118">
                  <c:v>39226</c:v>
                </c:pt>
                <c:pt idx="119">
                  <c:v>39227</c:v>
                </c:pt>
                <c:pt idx="120">
                  <c:v>39230</c:v>
                </c:pt>
                <c:pt idx="121">
                  <c:v>39231</c:v>
                </c:pt>
                <c:pt idx="122">
                  <c:v>39232</c:v>
                </c:pt>
                <c:pt idx="123">
                  <c:v>39233</c:v>
                </c:pt>
                <c:pt idx="124">
                  <c:v>39234</c:v>
                </c:pt>
                <c:pt idx="125">
                  <c:v>39237</c:v>
                </c:pt>
                <c:pt idx="126">
                  <c:v>39238</c:v>
                </c:pt>
                <c:pt idx="127">
                  <c:v>39239</c:v>
                </c:pt>
                <c:pt idx="128">
                  <c:v>39240</c:v>
                </c:pt>
                <c:pt idx="129">
                  <c:v>39241</c:v>
                </c:pt>
                <c:pt idx="130">
                  <c:v>39244</c:v>
                </c:pt>
                <c:pt idx="131">
                  <c:v>39245</c:v>
                </c:pt>
                <c:pt idx="132">
                  <c:v>39246</c:v>
                </c:pt>
                <c:pt idx="133">
                  <c:v>39247</c:v>
                </c:pt>
                <c:pt idx="134">
                  <c:v>39248</c:v>
                </c:pt>
                <c:pt idx="135">
                  <c:v>39251</c:v>
                </c:pt>
                <c:pt idx="136">
                  <c:v>39252</c:v>
                </c:pt>
                <c:pt idx="137">
                  <c:v>39253</c:v>
                </c:pt>
                <c:pt idx="138">
                  <c:v>39254</c:v>
                </c:pt>
                <c:pt idx="139">
                  <c:v>39255</c:v>
                </c:pt>
                <c:pt idx="140">
                  <c:v>39258</c:v>
                </c:pt>
                <c:pt idx="141">
                  <c:v>39259</c:v>
                </c:pt>
                <c:pt idx="142">
                  <c:v>39260</c:v>
                </c:pt>
                <c:pt idx="143">
                  <c:v>39261</c:v>
                </c:pt>
                <c:pt idx="144">
                  <c:v>39262</c:v>
                </c:pt>
                <c:pt idx="145">
                  <c:v>39265</c:v>
                </c:pt>
                <c:pt idx="146">
                  <c:v>39266</c:v>
                </c:pt>
                <c:pt idx="147">
                  <c:v>39267</c:v>
                </c:pt>
                <c:pt idx="148">
                  <c:v>39268</c:v>
                </c:pt>
                <c:pt idx="149">
                  <c:v>39269</c:v>
                </c:pt>
                <c:pt idx="150">
                  <c:v>39272</c:v>
                </c:pt>
                <c:pt idx="151">
                  <c:v>39273</c:v>
                </c:pt>
                <c:pt idx="152">
                  <c:v>39274</c:v>
                </c:pt>
                <c:pt idx="153">
                  <c:v>39275</c:v>
                </c:pt>
                <c:pt idx="154">
                  <c:v>39276</c:v>
                </c:pt>
                <c:pt idx="155">
                  <c:v>39279</c:v>
                </c:pt>
                <c:pt idx="156">
                  <c:v>39280</c:v>
                </c:pt>
                <c:pt idx="157">
                  <c:v>39281</c:v>
                </c:pt>
                <c:pt idx="158">
                  <c:v>39282</c:v>
                </c:pt>
                <c:pt idx="159">
                  <c:v>39283</c:v>
                </c:pt>
                <c:pt idx="160">
                  <c:v>39286</c:v>
                </c:pt>
                <c:pt idx="161">
                  <c:v>39287</c:v>
                </c:pt>
                <c:pt idx="162">
                  <c:v>39288</c:v>
                </c:pt>
                <c:pt idx="163">
                  <c:v>39289</c:v>
                </c:pt>
                <c:pt idx="164">
                  <c:v>39290</c:v>
                </c:pt>
                <c:pt idx="165">
                  <c:v>39293</c:v>
                </c:pt>
                <c:pt idx="166">
                  <c:v>39294</c:v>
                </c:pt>
                <c:pt idx="167">
                  <c:v>39295</c:v>
                </c:pt>
                <c:pt idx="168">
                  <c:v>39296</c:v>
                </c:pt>
                <c:pt idx="169">
                  <c:v>39297</c:v>
                </c:pt>
                <c:pt idx="170">
                  <c:v>39300</c:v>
                </c:pt>
                <c:pt idx="171">
                  <c:v>39301</c:v>
                </c:pt>
                <c:pt idx="172">
                  <c:v>39302</c:v>
                </c:pt>
                <c:pt idx="173">
                  <c:v>39303</c:v>
                </c:pt>
                <c:pt idx="174">
                  <c:v>39304</c:v>
                </c:pt>
                <c:pt idx="175">
                  <c:v>39307</c:v>
                </c:pt>
                <c:pt idx="176">
                  <c:v>39308</c:v>
                </c:pt>
                <c:pt idx="177">
                  <c:v>39309</c:v>
                </c:pt>
                <c:pt idx="178">
                  <c:v>39310</c:v>
                </c:pt>
                <c:pt idx="179">
                  <c:v>39311</c:v>
                </c:pt>
                <c:pt idx="180">
                  <c:v>39315</c:v>
                </c:pt>
                <c:pt idx="181">
                  <c:v>39316</c:v>
                </c:pt>
                <c:pt idx="182">
                  <c:v>39317</c:v>
                </c:pt>
                <c:pt idx="183">
                  <c:v>39318</c:v>
                </c:pt>
                <c:pt idx="184">
                  <c:v>39321</c:v>
                </c:pt>
                <c:pt idx="185">
                  <c:v>39322</c:v>
                </c:pt>
                <c:pt idx="186">
                  <c:v>39323</c:v>
                </c:pt>
                <c:pt idx="187">
                  <c:v>39324</c:v>
                </c:pt>
                <c:pt idx="188">
                  <c:v>39325</c:v>
                </c:pt>
                <c:pt idx="189">
                  <c:v>39328</c:v>
                </c:pt>
                <c:pt idx="190">
                  <c:v>39329</c:v>
                </c:pt>
                <c:pt idx="191">
                  <c:v>39330</c:v>
                </c:pt>
                <c:pt idx="192">
                  <c:v>39331</c:v>
                </c:pt>
                <c:pt idx="193">
                  <c:v>39332</c:v>
                </c:pt>
                <c:pt idx="194">
                  <c:v>39335</c:v>
                </c:pt>
                <c:pt idx="195">
                  <c:v>39336</c:v>
                </c:pt>
                <c:pt idx="196">
                  <c:v>39337</c:v>
                </c:pt>
                <c:pt idx="197">
                  <c:v>39338</c:v>
                </c:pt>
                <c:pt idx="198">
                  <c:v>39339</c:v>
                </c:pt>
                <c:pt idx="199">
                  <c:v>39342</c:v>
                </c:pt>
                <c:pt idx="200">
                  <c:v>39343</c:v>
                </c:pt>
                <c:pt idx="201">
                  <c:v>39344</c:v>
                </c:pt>
                <c:pt idx="202">
                  <c:v>39346</c:v>
                </c:pt>
                <c:pt idx="203">
                  <c:v>39349</c:v>
                </c:pt>
                <c:pt idx="204">
                  <c:v>39350</c:v>
                </c:pt>
                <c:pt idx="205">
                  <c:v>39351</c:v>
                </c:pt>
                <c:pt idx="206">
                  <c:v>39352</c:v>
                </c:pt>
                <c:pt idx="207">
                  <c:v>39353</c:v>
                </c:pt>
                <c:pt idx="208">
                  <c:v>39356</c:v>
                </c:pt>
                <c:pt idx="209">
                  <c:v>39357</c:v>
                </c:pt>
                <c:pt idx="210">
                  <c:v>39358</c:v>
                </c:pt>
                <c:pt idx="211">
                  <c:v>39359</c:v>
                </c:pt>
                <c:pt idx="212">
                  <c:v>39360</c:v>
                </c:pt>
                <c:pt idx="213">
                  <c:v>39363</c:v>
                </c:pt>
                <c:pt idx="214">
                  <c:v>39364</c:v>
                </c:pt>
                <c:pt idx="215">
                  <c:v>39365</c:v>
                </c:pt>
                <c:pt idx="216">
                  <c:v>39366</c:v>
                </c:pt>
                <c:pt idx="217">
                  <c:v>39367</c:v>
                </c:pt>
                <c:pt idx="218">
                  <c:v>39370</c:v>
                </c:pt>
                <c:pt idx="219">
                  <c:v>39371</c:v>
                </c:pt>
                <c:pt idx="220">
                  <c:v>39372</c:v>
                </c:pt>
                <c:pt idx="221">
                  <c:v>39373</c:v>
                </c:pt>
                <c:pt idx="222">
                  <c:v>39374</c:v>
                </c:pt>
                <c:pt idx="223">
                  <c:v>39377</c:v>
                </c:pt>
                <c:pt idx="224">
                  <c:v>39378</c:v>
                </c:pt>
                <c:pt idx="225">
                  <c:v>39379</c:v>
                </c:pt>
                <c:pt idx="226">
                  <c:v>39385</c:v>
                </c:pt>
                <c:pt idx="227">
                  <c:v>39387</c:v>
                </c:pt>
                <c:pt idx="228">
                  <c:v>39388</c:v>
                </c:pt>
                <c:pt idx="229">
                  <c:v>39391</c:v>
                </c:pt>
                <c:pt idx="230">
                  <c:v>39392</c:v>
                </c:pt>
                <c:pt idx="231">
                  <c:v>39393</c:v>
                </c:pt>
                <c:pt idx="232">
                  <c:v>39394</c:v>
                </c:pt>
              </c:numCache>
            </c:numRef>
          </c:cat>
          <c:val>
            <c:numRef>
              <c:f>'График 3.1.4'!$C$7:$C$239</c:f>
              <c:numCache>
                <c:formatCode>General</c:formatCode>
                <c:ptCount val="233"/>
                <c:pt idx="0">
                  <c:v>5.5</c:v>
                </c:pt>
                <c:pt idx="1">
                  <c:v>5.41</c:v>
                </c:pt>
                <c:pt idx="2">
                  <c:v>5.39</c:v>
                </c:pt>
                <c:pt idx="3">
                  <c:v>5.33</c:v>
                </c:pt>
                <c:pt idx="4">
                  <c:v>5.45</c:v>
                </c:pt>
                <c:pt idx="5">
                  <c:v>5.5</c:v>
                </c:pt>
                <c:pt idx="6">
                  <c:v>5.46</c:v>
                </c:pt>
                <c:pt idx="7">
                  <c:v>5.42</c:v>
                </c:pt>
                <c:pt idx="8">
                  <c:v>5.4</c:v>
                </c:pt>
                <c:pt idx="9">
                  <c:v>5.4</c:v>
                </c:pt>
                <c:pt idx="10">
                  <c:v>5.4</c:v>
                </c:pt>
                <c:pt idx="11">
                  <c:v>5.4</c:v>
                </c:pt>
                <c:pt idx="12">
                  <c:v>5.43</c:v>
                </c:pt>
                <c:pt idx="13">
                  <c:v>5.31</c:v>
                </c:pt>
                <c:pt idx="14">
                  <c:v>5.45</c:v>
                </c:pt>
                <c:pt idx="15">
                  <c:v>5.25</c:v>
                </c:pt>
                <c:pt idx="16">
                  <c:v>5.34</c:v>
                </c:pt>
                <c:pt idx="17">
                  <c:v>5.35</c:v>
                </c:pt>
                <c:pt idx="18">
                  <c:v>5.38</c:v>
                </c:pt>
                <c:pt idx="19">
                  <c:v>5.4</c:v>
                </c:pt>
                <c:pt idx="20">
                  <c:v>5.35</c:v>
                </c:pt>
                <c:pt idx="21">
                  <c:v>5.5</c:v>
                </c:pt>
                <c:pt idx="22">
                  <c:v>5.5</c:v>
                </c:pt>
                <c:pt idx="23">
                  <c:v>5.53</c:v>
                </c:pt>
                <c:pt idx="24">
                  <c:v>5.55</c:v>
                </c:pt>
                <c:pt idx="25">
                  <c:v>5.53</c:v>
                </c:pt>
                <c:pt idx="26">
                  <c:v>5.44</c:v>
                </c:pt>
                <c:pt idx="27">
                  <c:v>5.52</c:v>
                </c:pt>
                <c:pt idx="28">
                  <c:v>5.5</c:v>
                </c:pt>
                <c:pt idx="29">
                  <c:v>5.44</c:v>
                </c:pt>
                <c:pt idx="30">
                  <c:v>5.47</c:v>
                </c:pt>
                <c:pt idx="31">
                  <c:v>5.41</c:v>
                </c:pt>
                <c:pt idx="32">
                  <c:v>5.44</c:v>
                </c:pt>
                <c:pt idx="33">
                  <c:v>5.44</c:v>
                </c:pt>
                <c:pt idx="34">
                  <c:v>5.44</c:v>
                </c:pt>
                <c:pt idx="35">
                  <c:v>5.44</c:v>
                </c:pt>
                <c:pt idx="36">
                  <c:v>5.42</c:v>
                </c:pt>
                <c:pt idx="37">
                  <c:v>5.42</c:v>
                </c:pt>
                <c:pt idx="38">
                  <c:v>5.42</c:v>
                </c:pt>
                <c:pt idx="39">
                  <c:v>5.44</c:v>
                </c:pt>
                <c:pt idx="40">
                  <c:v>5.47</c:v>
                </c:pt>
                <c:pt idx="41">
                  <c:v>5.38</c:v>
                </c:pt>
                <c:pt idx="42">
                  <c:v>5.41</c:v>
                </c:pt>
                <c:pt idx="43">
                  <c:v>5.47</c:v>
                </c:pt>
                <c:pt idx="44">
                  <c:v>5.42</c:v>
                </c:pt>
                <c:pt idx="45">
                  <c:v>5.42</c:v>
                </c:pt>
                <c:pt idx="46">
                  <c:v>5.45</c:v>
                </c:pt>
                <c:pt idx="47">
                  <c:v>5.47</c:v>
                </c:pt>
                <c:pt idx="48">
                  <c:v>5.44</c:v>
                </c:pt>
                <c:pt idx="49">
                  <c:v>5.44</c:v>
                </c:pt>
                <c:pt idx="50">
                  <c:v>5.44</c:v>
                </c:pt>
                <c:pt idx="51">
                  <c:v>5.44</c:v>
                </c:pt>
                <c:pt idx="52">
                  <c:v>5.42</c:v>
                </c:pt>
                <c:pt idx="53">
                  <c:v>5.42</c:v>
                </c:pt>
                <c:pt idx="54">
                  <c:v>5.43</c:v>
                </c:pt>
                <c:pt idx="55">
                  <c:v>5.45</c:v>
                </c:pt>
                <c:pt idx="56">
                  <c:v>5.47</c:v>
                </c:pt>
                <c:pt idx="57">
                  <c:v>5.47</c:v>
                </c:pt>
                <c:pt idx="58">
                  <c:v>5.48</c:v>
                </c:pt>
                <c:pt idx="59">
                  <c:v>5.48</c:v>
                </c:pt>
                <c:pt idx="60">
                  <c:v>5.48</c:v>
                </c:pt>
                <c:pt idx="61">
                  <c:v>5.48</c:v>
                </c:pt>
                <c:pt idx="62">
                  <c:v>5.47</c:v>
                </c:pt>
                <c:pt idx="63">
                  <c:v>5.48</c:v>
                </c:pt>
                <c:pt idx="64">
                  <c:v>5.48</c:v>
                </c:pt>
                <c:pt idx="65">
                  <c:v>5.48</c:v>
                </c:pt>
                <c:pt idx="66">
                  <c:v>5.53</c:v>
                </c:pt>
                <c:pt idx="67">
                  <c:v>5.53</c:v>
                </c:pt>
                <c:pt idx="68">
                  <c:v>5.6</c:v>
                </c:pt>
                <c:pt idx="69">
                  <c:v>5.6</c:v>
                </c:pt>
                <c:pt idx="70">
                  <c:v>5.63</c:v>
                </c:pt>
                <c:pt idx="71">
                  <c:v>5.6</c:v>
                </c:pt>
                <c:pt idx="72">
                  <c:v>5.6</c:v>
                </c:pt>
                <c:pt idx="73">
                  <c:v>5.7</c:v>
                </c:pt>
                <c:pt idx="74">
                  <c:v>5.7</c:v>
                </c:pt>
                <c:pt idx="75">
                  <c:v>5.65</c:v>
                </c:pt>
                <c:pt idx="76">
                  <c:v>5.65</c:v>
                </c:pt>
                <c:pt idx="77">
                  <c:v>5.73</c:v>
                </c:pt>
                <c:pt idx="78">
                  <c:v>5.63</c:v>
                </c:pt>
                <c:pt idx="79">
                  <c:v>5.73</c:v>
                </c:pt>
                <c:pt idx="80">
                  <c:v>5.7</c:v>
                </c:pt>
                <c:pt idx="81">
                  <c:v>5.63</c:v>
                </c:pt>
                <c:pt idx="82">
                  <c:v>5.6</c:v>
                </c:pt>
                <c:pt idx="83">
                  <c:v>5.7</c:v>
                </c:pt>
                <c:pt idx="84">
                  <c:v>5.7</c:v>
                </c:pt>
                <c:pt idx="85">
                  <c:v>5.61</c:v>
                </c:pt>
                <c:pt idx="86">
                  <c:v>5.69</c:v>
                </c:pt>
                <c:pt idx="87">
                  <c:v>5.69</c:v>
                </c:pt>
                <c:pt idx="88">
                  <c:v>5.69</c:v>
                </c:pt>
                <c:pt idx="89">
                  <c:v>5.68</c:v>
                </c:pt>
                <c:pt idx="90">
                  <c:v>5.68</c:v>
                </c:pt>
                <c:pt idx="91">
                  <c:v>5.67</c:v>
                </c:pt>
                <c:pt idx="92">
                  <c:v>5.7</c:v>
                </c:pt>
                <c:pt idx="93">
                  <c:v>5.71</c:v>
                </c:pt>
                <c:pt idx="94">
                  <c:v>5.7</c:v>
                </c:pt>
                <c:pt idx="95">
                  <c:v>5.81</c:v>
                </c:pt>
                <c:pt idx="96">
                  <c:v>5.98</c:v>
                </c:pt>
                <c:pt idx="97">
                  <c:v>6.2</c:v>
                </c:pt>
                <c:pt idx="98">
                  <c:v>6.29</c:v>
                </c:pt>
                <c:pt idx="99">
                  <c:v>6.17</c:v>
                </c:pt>
                <c:pt idx="100">
                  <c:v>6.18</c:v>
                </c:pt>
                <c:pt idx="101">
                  <c:v>6.18</c:v>
                </c:pt>
                <c:pt idx="102">
                  <c:v>6.18</c:v>
                </c:pt>
                <c:pt idx="103">
                  <c:v>6.16</c:v>
                </c:pt>
                <c:pt idx="104">
                  <c:v>6.14</c:v>
                </c:pt>
                <c:pt idx="105">
                  <c:v>6.04</c:v>
                </c:pt>
                <c:pt idx="106">
                  <c:v>6.4</c:v>
                </c:pt>
                <c:pt idx="107">
                  <c:v>6.11</c:v>
                </c:pt>
                <c:pt idx="108">
                  <c:v>6.1</c:v>
                </c:pt>
                <c:pt idx="109">
                  <c:v>6.1</c:v>
                </c:pt>
                <c:pt idx="110">
                  <c:v>6.13</c:v>
                </c:pt>
                <c:pt idx="111">
                  <c:v>6.14</c:v>
                </c:pt>
                <c:pt idx="112">
                  <c:v>6.14</c:v>
                </c:pt>
                <c:pt idx="113">
                  <c:v>6.14</c:v>
                </c:pt>
                <c:pt idx="114">
                  <c:v>6.2</c:v>
                </c:pt>
                <c:pt idx="115">
                  <c:v>6.21</c:v>
                </c:pt>
                <c:pt idx="116">
                  <c:v>6.21</c:v>
                </c:pt>
                <c:pt idx="117">
                  <c:v>6.24</c:v>
                </c:pt>
                <c:pt idx="118">
                  <c:v>6.3</c:v>
                </c:pt>
                <c:pt idx="119">
                  <c:v>6.3</c:v>
                </c:pt>
                <c:pt idx="120">
                  <c:v>6.3</c:v>
                </c:pt>
                <c:pt idx="121">
                  <c:v>6.3</c:v>
                </c:pt>
                <c:pt idx="122">
                  <c:v>6.3</c:v>
                </c:pt>
                <c:pt idx="123">
                  <c:v>6.3</c:v>
                </c:pt>
                <c:pt idx="124">
                  <c:v>6.3</c:v>
                </c:pt>
                <c:pt idx="125">
                  <c:v>6.3</c:v>
                </c:pt>
                <c:pt idx="126">
                  <c:v>6.3</c:v>
                </c:pt>
                <c:pt idx="127">
                  <c:v>6.3</c:v>
                </c:pt>
                <c:pt idx="128">
                  <c:v>6.34</c:v>
                </c:pt>
                <c:pt idx="129">
                  <c:v>6.33</c:v>
                </c:pt>
                <c:pt idx="130">
                  <c:v>6.36</c:v>
                </c:pt>
                <c:pt idx="131">
                  <c:v>6.36</c:v>
                </c:pt>
                <c:pt idx="132">
                  <c:v>6.37</c:v>
                </c:pt>
                <c:pt idx="133">
                  <c:v>6.39</c:v>
                </c:pt>
                <c:pt idx="134">
                  <c:v>6.41</c:v>
                </c:pt>
                <c:pt idx="135">
                  <c:v>6.43</c:v>
                </c:pt>
                <c:pt idx="136">
                  <c:v>6.47</c:v>
                </c:pt>
                <c:pt idx="137">
                  <c:v>6.44</c:v>
                </c:pt>
                <c:pt idx="138">
                  <c:v>6.44</c:v>
                </c:pt>
                <c:pt idx="139">
                  <c:v>6.5</c:v>
                </c:pt>
                <c:pt idx="140">
                  <c:v>6.5</c:v>
                </c:pt>
                <c:pt idx="141">
                  <c:v>6.5</c:v>
                </c:pt>
                <c:pt idx="142">
                  <c:v>6.5</c:v>
                </c:pt>
                <c:pt idx="143">
                  <c:v>6.5</c:v>
                </c:pt>
                <c:pt idx="144">
                  <c:v>6.51</c:v>
                </c:pt>
                <c:pt idx="145">
                  <c:v>6.51</c:v>
                </c:pt>
                <c:pt idx="146">
                  <c:v>6.51</c:v>
                </c:pt>
                <c:pt idx="147">
                  <c:v>6.51</c:v>
                </c:pt>
                <c:pt idx="148">
                  <c:v>6.5</c:v>
                </c:pt>
                <c:pt idx="149">
                  <c:v>6.53</c:v>
                </c:pt>
                <c:pt idx="150">
                  <c:v>6.53</c:v>
                </c:pt>
                <c:pt idx="151">
                  <c:v>6.55</c:v>
                </c:pt>
                <c:pt idx="152">
                  <c:v>6.55</c:v>
                </c:pt>
                <c:pt idx="153">
                  <c:v>6.55</c:v>
                </c:pt>
                <c:pt idx="154">
                  <c:v>6.55</c:v>
                </c:pt>
                <c:pt idx="155">
                  <c:v>6.55</c:v>
                </c:pt>
                <c:pt idx="156">
                  <c:v>6.53</c:v>
                </c:pt>
                <c:pt idx="157">
                  <c:v>6.51</c:v>
                </c:pt>
                <c:pt idx="158">
                  <c:v>6.51</c:v>
                </c:pt>
                <c:pt idx="159">
                  <c:v>6.54</c:v>
                </c:pt>
                <c:pt idx="160">
                  <c:v>6.52</c:v>
                </c:pt>
                <c:pt idx="161">
                  <c:v>6.54</c:v>
                </c:pt>
                <c:pt idx="162">
                  <c:v>6.54</c:v>
                </c:pt>
                <c:pt idx="163">
                  <c:v>6.55</c:v>
                </c:pt>
                <c:pt idx="164">
                  <c:v>6.54</c:v>
                </c:pt>
                <c:pt idx="165">
                  <c:v>6.52</c:v>
                </c:pt>
                <c:pt idx="166">
                  <c:v>6.54</c:v>
                </c:pt>
                <c:pt idx="167">
                  <c:v>6.54</c:v>
                </c:pt>
                <c:pt idx="168">
                  <c:v>6.65</c:v>
                </c:pt>
                <c:pt idx="169">
                  <c:v>7.68</c:v>
                </c:pt>
                <c:pt idx="170">
                  <c:v>8.07</c:v>
                </c:pt>
                <c:pt idx="171">
                  <c:v>8.1</c:v>
                </c:pt>
                <c:pt idx="172">
                  <c:v>8.08</c:v>
                </c:pt>
                <c:pt idx="173">
                  <c:v>8.1199999999999992</c:v>
                </c:pt>
                <c:pt idx="174">
                  <c:v>8.0299999999999994</c:v>
                </c:pt>
                <c:pt idx="175">
                  <c:v>8.1999999999999993</c:v>
                </c:pt>
                <c:pt idx="176">
                  <c:v>8.1999999999999993</c:v>
                </c:pt>
                <c:pt idx="177">
                  <c:v>8.1999999999999993</c:v>
                </c:pt>
                <c:pt idx="178">
                  <c:v>8.1999999999999993</c:v>
                </c:pt>
                <c:pt idx="179">
                  <c:v>8.5</c:v>
                </c:pt>
                <c:pt idx="180">
                  <c:v>8.5</c:v>
                </c:pt>
                <c:pt idx="181">
                  <c:v>8.75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9.08</c:v>
                </c:pt>
                <c:pt idx="190">
                  <c:v>9.1</c:v>
                </c:pt>
                <c:pt idx="191">
                  <c:v>9.08</c:v>
                </c:pt>
                <c:pt idx="192">
                  <c:v>9.1300000000000008</c:v>
                </c:pt>
                <c:pt idx="193">
                  <c:v>9.1300000000000008</c:v>
                </c:pt>
                <c:pt idx="194">
                  <c:v>9.14</c:v>
                </c:pt>
                <c:pt idx="195">
                  <c:v>9.17</c:v>
                </c:pt>
                <c:pt idx="196">
                  <c:v>9.17</c:v>
                </c:pt>
                <c:pt idx="197">
                  <c:v>9.15</c:v>
                </c:pt>
                <c:pt idx="198">
                  <c:v>9.1999999999999993</c:v>
                </c:pt>
                <c:pt idx="199">
                  <c:v>9.1999999999999993</c:v>
                </c:pt>
                <c:pt idx="200">
                  <c:v>9.23</c:v>
                </c:pt>
                <c:pt idx="201">
                  <c:v>9.1999999999999993</c:v>
                </c:pt>
                <c:pt idx="202">
                  <c:v>9.25</c:v>
                </c:pt>
                <c:pt idx="203">
                  <c:v>9.2899999999999991</c:v>
                </c:pt>
                <c:pt idx="204">
                  <c:v>9.2899999999999991</c:v>
                </c:pt>
                <c:pt idx="205">
                  <c:v>9.26</c:v>
                </c:pt>
                <c:pt idx="206">
                  <c:v>9.26</c:v>
                </c:pt>
                <c:pt idx="207">
                  <c:v>9.2899999999999991</c:v>
                </c:pt>
                <c:pt idx="208">
                  <c:v>9.2899999999999991</c:v>
                </c:pt>
                <c:pt idx="209">
                  <c:v>9.2899999999999991</c:v>
                </c:pt>
                <c:pt idx="210">
                  <c:v>9.2899999999999991</c:v>
                </c:pt>
                <c:pt idx="211">
                  <c:v>9.2899999999999991</c:v>
                </c:pt>
                <c:pt idx="212">
                  <c:v>9.2899999999999991</c:v>
                </c:pt>
                <c:pt idx="213">
                  <c:v>9.27</c:v>
                </c:pt>
                <c:pt idx="214">
                  <c:v>9.26</c:v>
                </c:pt>
                <c:pt idx="215">
                  <c:v>9.25</c:v>
                </c:pt>
                <c:pt idx="216">
                  <c:v>9.25</c:v>
                </c:pt>
                <c:pt idx="217">
                  <c:v>9.25</c:v>
                </c:pt>
                <c:pt idx="218">
                  <c:v>9.17</c:v>
                </c:pt>
                <c:pt idx="219">
                  <c:v>9.02</c:v>
                </c:pt>
                <c:pt idx="220">
                  <c:v>8.9600000000000009</c:v>
                </c:pt>
                <c:pt idx="221">
                  <c:v>8.93</c:v>
                </c:pt>
                <c:pt idx="222">
                  <c:v>8.93</c:v>
                </c:pt>
                <c:pt idx="223">
                  <c:v>9.1300000000000008</c:v>
                </c:pt>
                <c:pt idx="224">
                  <c:v>9.15</c:v>
                </c:pt>
                <c:pt idx="225">
                  <c:v>9.2200000000000006</c:v>
                </c:pt>
                <c:pt idx="226">
                  <c:v>9</c:v>
                </c:pt>
                <c:pt idx="227">
                  <c:v>8.81</c:v>
                </c:pt>
                <c:pt idx="228">
                  <c:v>9.39</c:v>
                </c:pt>
                <c:pt idx="229">
                  <c:v>9.4499999999999993</c:v>
                </c:pt>
                <c:pt idx="230">
                  <c:v>9.48</c:v>
                </c:pt>
                <c:pt idx="231">
                  <c:v>9.5500000000000007</c:v>
                </c:pt>
                <c:pt idx="232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A-4F33-B8A9-2C9D28583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556000"/>
        <c:axId val="1"/>
      </c:lineChart>
      <c:dateAx>
        <c:axId val="47755600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56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а) Количество сделок</a:t>
            </a:r>
          </a:p>
        </c:rich>
      </c:tx>
      <c:layout>
        <c:manualLayout>
          <c:xMode val="edge"/>
          <c:yMode val="edge"/>
          <c:x val="0.28431463284643343"/>
          <c:y val="4.30463576158940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7391357075154"/>
          <c:y val="0.12251655629139073"/>
          <c:w val="0.80719211854102368"/>
          <c:h val="0.5761589403973509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'График 3.2.1.1'!$B$6</c:f>
              <c:strCache>
                <c:ptCount val="1"/>
                <c:pt idx="0">
                  <c:v>Банки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3.2.1.1'!$D$4:$L$4</c:f>
              <c:strCache>
                <c:ptCount val="9"/>
                <c:pt idx="0">
                  <c:v>на 01.01.02</c:v>
                </c:pt>
                <c:pt idx="1">
                  <c:v>на 01.01.03</c:v>
                </c:pt>
                <c:pt idx="2">
                  <c:v>на 01.01.04</c:v>
                </c:pt>
                <c:pt idx="3">
                  <c:v>на 01.01.05</c:v>
                </c:pt>
                <c:pt idx="4">
                  <c:v>на 01.10.05</c:v>
                </c:pt>
                <c:pt idx="5">
                  <c:v>на 01.01.06</c:v>
                </c:pt>
                <c:pt idx="6">
                  <c:v>на 01.10.06</c:v>
                </c:pt>
                <c:pt idx="7">
                  <c:v>на 01.01.07</c:v>
                </c:pt>
                <c:pt idx="8">
                  <c:v>на 01.10.07</c:v>
                </c:pt>
              </c:strCache>
            </c:strRef>
          </c:cat>
          <c:val>
            <c:numRef>
              <c:f>'График 3.2.1.1'!$D$6:$L$6</c:f>
              <c:numCache>
                <c:formatCode>0</c:formatCode>
                <c:ptCount val="9"/>
                <c:pt idx="0">
                  <c:v>52.292700000000004</c:v>
                </c:pt>
                <c:pt idx="1">
                  <c:v>54.169199999999996</c:v>
                </c:pt>
                <c:pt idx="2">
                  <c:v>59.803400000000003</c:v>
                </c:pt>
                <c:pt idx="3">
                  <c:v>52.824300000000001</c:v>
                </c:pt>
                <c:pt idx="4">
                  <c:v>35.787999999999997</c:v>
                </c:pt>
                <c:pt idx="5">
                  <c:v>37.0535</c:v>
                </c:pt>
                <c:pt idx="6">
                  <c:v>36.800400000000003</c:v>
                </c:pt>
                <c:pt idx="7">
                  <c:v>35.2196</c:v>
                </c:pt>
                <c:pt idx="8">
                  <c:v>31.680599999999998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A-4942-B4E5-6784222826AE}"/>
            </c:ext>
          </c:extLst>
        </c:ser>
        <c:ser>
          <c:idx val="1"/>
          <c:order val="1"/>
          <c:tx>
            <c:strRef>
              <c:f>'График 3.2.1.1'!$B$7</c:f>
              <c:strCache>
                <c:ptCount val="1"/>
                <c:pt idx="0">
                  <c:v>Пенсионные фонды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'График 3.2.1.1'!$D$7:$L$7</c:f>
              <c:numCache>
                <c:formatCode>0</c:formatCode>
                <c:ptCount val="9"/>
                <c:pt idx="0">
                  <c:v>22.9817</c:v>
                </c:pt>
                <c:pt idx="1">
                  <c:v>21.206700000000001</c:v>
                </c:pt>
                <c:pt idx="2">
                  <c:v>14.5169</c:v>
                </c:pt>
                <c:pt idx="3">
                  <c:v>14.0946</c:v>
                </c:pt>
                <c:pt idx="4">
                  <c:v>19.594799999999999</c:v>
                </c:pt>
                <c:pt idx="5">
                  <c:v>16.897099999999998</c:v>
                </c:pt>
                <c:pt idx="6">
                  <c:v>10.8573</c:v>
                </c:pt>
                <c:pt idx="7">
                  <c:v>7.7526999999999999</c:v>
                </c:pt>
                <c:pt idx="8">
                  <c:v>7.4508999999999999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FA-4942-B4E5-6784222826AE}"/>
            </c:ext>
          </c:extLst>
        </c:ser>
        <c:ser>
          <c:idx val="2"/>
          <c:order val="2"/>
          <c:tx>
            <c:strRef>
              <c:f>'График 3.2.1.1'!$B$8</c:f>
              <c:strCache>
                <c:ptCount val="1"/>
                <c:pt idx="0">
                  <c:v>Брокеры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'График 3.2.1.1'!$D$8:$L$8</c:f>
              <c:numCache>
                <c:formatCode>0</c:formatCode>
                <c:ptCount val="9"/>
                <c:pt idx="0">
                  <c:v>24.7255</c:v>
                </c:pt>
                <c:pt idx="1">
                  <c:v>24.624099999999999</c:v>
                </c:pt>
                <c:pt idx="2">
                  <c:v>25.6797</c:v>
                </c:pt>
                <c:pt idx="3">
                  <c:v>29.245799999999999</c:v>
                </c:pt>
                <c:pt idx="4">
                  <c:v>40.747500000000002</c:v>
                </c:pt>
                <c:pt idx="5">
                  <c:v>40.984499999999997</c:v>
                </c:pt>
                <c:pt idx="6">
                  <c:v>44.118899999999996</c:v>
                </c:pt>
                <c:pt idx="7">
                  <c:v>42.3033</c:v>
                </c:pt>
                <c:pt idx="8">
                  <c:v>44.8352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FA-4942-B4E5-6784222826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77559936"/>
        <c:axId val="1"/>
      </c:barChart>
      <c:catAx>
        <c:axId val="47755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59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00711999310659"/>
          <c:y val="0.91059602649006621"/>
          <c:w val="0.70261662140210568"/>
          <c:h val="7.28476821192052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 б) Объем сделок</a:t>
            </a:r>
          </a:p>
        </c:rich>
      </c:tx>
      <c:layout>
        <c:manualLayout>
          <c:xMode val="edge"/>
          <c:yMode val="edge"/>
          <c:x val="0.33980689916723289"/>
          <c:y val="3.6184268645065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3566518654299"/>
          <c:y val="0.12171072180612955"/>
          <c:w val="0.74433892198536733"/>
          <c:h val="0.5592114245146492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'График 3.2.1.1'!$B$10</c:f>
              <c:strCache>
                <c:ptCount val="1"/>
                <c:pt idx="0">
                  <c:v>Банки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3.2.1.1'!$D$4:$L$4</c:f>
              <c:strCache>
                <c:ptCount val="9"/>
                <c:pt idx="0">
                  <c:v>на 01.01.02</c:v>
                </c:pt>
                <c:pt idx="1">
                  <c:v>на 01.01.03</c:v>
                </c:pt>
                <c:pt idx="2">
                  <c:v>на 01.01.04</c:v>
                </c:pt>
                <c:pt idx="3">
                  <c:v>на 01.01.05</c:v>
                </c:pt>
                <c:pt idx="4">
                  <c:v>на 01.10.05</c:v>
                </c:pt>
                <c:pt idx="5">
                  <c:v>на 01.01.06</c:v>
                </c:pt>
                <c:pt idx="6">
                  <c:v>на 01.10.06</c:v>
                </c:pt>
                <c:pt idx="7">
                  <c:v>на 01.01.07</c:v>
                </c:pt>
                <c:pt idx="8">
                  <c:v>на 01.10.07</c:v>
                </c:pt>
              </c:strCache>
            </c:strRef>
          </c:cat>
          <c:val>
            <c:numRef>
              <c:f>'График 3.2.1.1'!$D$10:$L$10</c:f>
              <c:numCache>
                <c:formatCode>0</c:formatCode>
                <c:ptCount val="9"/>
                <c:pt idx="0">
                  <c:v>59.332799999999999</c:v>
                </c:pt>
                <c:pt idx="1">
                  <c:v>62.761899999999997</c:v>
                </c:pt>
                <c:pt idx="2">
                  <c:v>71.516300000000001</c:v>
                </c:pt>
                <c:pt idx="3">
                  <c:v>66.671599999999998</c:v>
                </c:pt>
                <c:pt idx="4">
                  <c:v>43.788800000000002</c:v>
                </c:pt>
                <c:pt idx="5">
                  <c:v>46.817</c:v>
                </c:pt>
                <c:pt idx="6">
                  <c:v>55.795900000000003</c:v>
                </c:pt>
                <c:pt idx="7">
                  <c:v>63.267400000000002</c:v>
                </c:pt>
                <c:pt idx="8">
                  <c:v>62.801600000000001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4-4877-A66F-0EBE91BB1843}"/>
            </c:ext>
          </c:extLst>
        </c:ser>
        <c:ser>
          <c:idx val="1"/>
          <c:order val="1"/>
          <c:tx>
            <c:strRef>
              <c:f>'График 3.2.1.1'!$B$11</c:f>
              <c:strCache>
                <c:ptCount val="1"/>
                <c:pt idx="0">
                  <c:v>Пенсионные фонды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'График 3.2.1.1'!$D$11:$L$11</c:f>
              <c:numCache>
                <c:formatCode>0</c:formatCode>
                <c:ptCount val="9"/>
                <c:pt idx="0">
                  <c:v>19.5688</c:v>
                </c:pt>
                <c:pt idx="1">
                  <c:v>18.468800000000002</c:v>
                </c:pt>
                <c:pt idx="2">
                  <c:v>12.1442</c:v>
                </c:pt>
                <c:pt idx="3">
                  <c:v>12.549899999999999</c:v>
                </c:pt>
                <c:pt idx="4">
                  <c:v>24.5124</c:v>
                </c:pt>
                <c:pt idx="5">
                  <c:v>21.279499999999999</c:v>
                </c:pt>
                <c:pt idx="6">
                  <c:v>14.1157</c:v>
                </c:pt>
                <c:pt idx="7">
                  <c:v>9.7278000000000002</c:v>
                </c:pt>
                <c:pt idx="8">
                  <c:v>11.086499999999999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64-4877-A66F-0EBE91BB1843}"/>
            </c:ext>
          </c:extLst>
        </c:ser>
        <c:ser>
          <c:idx val="2"/>
          <c:order val="2"/>
          <c:tx>
            <c:strRef>
              <c:f>'График 3.2.1.1'!$B$12</c:f>
              <c:strCache>
                <c:ptCount val="1"/>
                <c:pt idx="0">
                  <c:v>Брокеры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'График 3.2.1.1'!$D$12:$L$12</c:f>
              <c:numCache>
                <c:formatCode>0</c:formatCode>
                <c:ptCount val="9"/>
                <c:pt idx="0">
                  <c:v>21.098500000000001</c:v>
                </c:pt>
                <c:pt idx="1">
                  <c:v>18.4693</c:v>
                </c:pt>
                <c:pt idx="2">
                  <c:v>16.339600000000001</c:v>
                </c:pt>
                <c:pt idx="3">
                  <c:v>19.9983</c:v>
                </c:pt>
                <c:pt idx="4">
                  <c:v>30.479700000000001</c:v>
                </c:pt>
                <c:pt idx="5">
                  <c:v>30.487200000000001</c:v>
                </c:pt>
                <c:pt idx="6">
                  <c:v>28.5688</c:v>
                </c:pt>
                <c:pt idx="7">
                  <c:v>24.948799999999999</c:v>
                </c:pt>
                <c:pt idx="8">
                  <c:v>23.4086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64-4877-A66F-0EBE91BB18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77553376"/>
        <c:axId val="1"/>
      </c:barChart>
      <c:catAx>
        <c:axId val="47755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533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653793277815526"/>
          <c:y val="0.91776463199757141"/>
          <c:w val="0.69579507924719119"/>
          <c:h val="7.2368537290131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56558891012163"/>
          <c:y val="5.2830286022785271E-2"/>
          <c:w val="0.85078642780905878"/>
          <c:h val="0.70943526944883084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3.2.1.2'!$B$5</c:f>
              <c:strCache>
                <c:ptCount val="1"/>
                <c:pt idx="0">
                  <c:v>Листинг "А"-кол-во выпусков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3.2.1.2'!$C$4:$G$4</c:f>
              <c:strCache>
                <c:ptCount val="5"/>
                <c:pt idx="0">
                  <c:v> 2004-01</c:v>
                </c:pt>
                <c:pt idx="1">
                  <c:v> 2005-01</c:v>
                </c:pt>
                <c:pt idx="2">
                  <c:v>2006-01</c:v>
                </c:pt>
                <c:pt idx="3">
                  <c:v>2007-01</c:v>
                </c:pt>
                <c:pt idx="4">
                  <c:v>2007-10</c:v>
                </c:pt>
              </c:strCache>
            </c:strRef>
          </c:cat>
          <c:val>
            <c:numRef>
              <c:f>'График 3.2.1.2'!$C$5:$G$5</c:f>
              <c:numCache>
                <c:formatCode>General</c:formatCode>
                <c:ptCount val="5"/>
                <c:pt idx="0">
                  <c:v>89</c:v>
                </c:pt>
                <c:pt idx="1">
                  <c:v>132</c:v>
                </c:pt>
                <c:pt idx="2">
                  <c:v>189</c:v>
                </c:pt>
                <c:pt idx="3">
                  <c:v>229</c:v>
                </c:pt>
                <c:pt idx="4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7-4D11-9132-B404AF72A230}"/>
            </c:ext>
          </c:extLst>
        </c:ser>
        <c:ser>
          <c:idx val="1"/>
          <c:order val="1"/>
          <c:tx>
            <c:strRef>
              <c:f>'График 3.2.1.2'!$B$6</c:f>
              <c:strCache>
                <c:ptCount val="1"/>
                <c:pt idx="0">
                  <c:v>Листинг "А"-кол-во эмитентов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'График 3.2.1.2'!$C$6:$G$6</c:f>
              <c:numCache>
                <c:formatCode>General</c:formatCode>
                <c:ptCount val="5"/>
                <c:pt idx="0">
                  <c:v>40</c:v>
                </c:pt>
                <c:pt idx="1">
                  <c:v>49</c:v>
                </c:pt>
                <c:pt idx="2">
                  <c:v>61</c:v>
                </c:pt>
                <c:pt idx="3">
                  <c:v>92</c:v>
                </c:pt>
                <c:pt idx="4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7-4D11-9132-B404AF72A230}"/>
            </c:ext>
          </c:extLst>
        </c:ser>
        <c:ser>
          <c:idx val="2"/>
          <c:order val="2"/>
          <c:tx>
            <c:strRef>
              <c:f>'График 3.2.1.2'!$B$7</c:f>
              <c:strCache>
                <c:ptCount val="1"/>
                <c:pt idx="0">
                  <c:v>Листинг "В"-кол-во выпусков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'График 3.2.1.2'!$C$7:$G$7</c:f>
              <c:numCache>
                <c:formatCode>General</c:formatCode>
                <c:ptCount val="5"/>
                <c:pt idx="0">
                  <c:v>39</c:v>
                </c:pt>
                <c:pt idx="1">
                  <c:v>42</c:v>
                </c:pt>
                <c:pt idx="2">
                  <c:v>46</c:v>
                </c:pt>
                <c:pt idx="3">
                  <c:v>66</c:v>
                </c:pt>
                <c:pt idx="4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7-4D11-9132-B404AF72A230}"/>
            </c:ext>
          </c:extLst>
        </c:ser>
        <c:ser>
          <c:idx val="3"/>
          <c:order val="3"/>
          <c:tx>
            <c:strRef>
              <c:f>'График 3.2.1.2'!$B$8</c:f>
              <c:strCache>
                <c:ptCount val="1"/>
                <c:pt idx="0">
                  <c:v>Листинг "В"-кол-во эмитентов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x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'График 3.2.1.2'!$C$8:$G$8</c:f>
              <c:numCache>
                <c:formatCode>General</c:formatCode>
                <c:ptCount val="5"/>
                <c:pt idx="0">
                  <c:v>29</c:v>
                </c:pt>
                <c:pt idx="1">
                  <c:v>32</c:v>
                </c:pt>
                <c:pt idx="2">
                  <c:v>35</c:v>
                </c:pt>
                <c:pt idx="3">
                  <c:v>55</c:v>
                </c:pt>
                <c:pt idx="4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C7-4D11-9132-B404AF72A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60592"/>
        <c:axId val="1"/>
      </c:lineChart>
      <c:catAx>
        <c:axId val="4775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60592"/>
        <c:crosses val="autoZero"/>
        <c:crossBetween val="between"/>
        <c:majorUnit val="3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3089021966293211E-2"/>
          <c:y val="0.86037894379964586"/>
          <c:w val="0.9869122562585082"/>
          <c:h val="0.105660572045570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595744680851"/>
          <c:y val="5.6225120109814689E-2"/>
          <c:w val="0.86018237082066873"/>
          <c:h val="0.71084616138837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3.2.1.3'!$B$5</c:f>
              <c:strCache>
                <c:ptCount val="1"/>
                <c:pt idx="0">
                  <c:v>Количество выпусков акций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3.2.1.3'!$C$4:$H$4</c:f>
              <c:strCache>
                <c:ptCount val="6"/>
                <c:pt idx="0">
                  <c:v>2003-01</c:v>
                </c:pt>
                <c:pt idx="1">
                  <c:v>2004-01</c:v>
                </c:pt>
                <c:pt idx="2">
                  <c:v>2005-01</c:v>
                </c:pt>
                <c:pt idx="3">
                  <c:v>2006-01</c:v>
                </c:pt>
                <c:pt idx="4">
                  <c:v>2007-01</c:v>
                </c:pt>
                <c:pt idx="5">
                  <c:v>2007-10</c:v>
                </c:pt>
              </c:strCache>
            </c:strRef>
          </c:cat>
          <c:val>
            <c:numRef>
              <c:f>'График 3.2.1.3'!$C$5:$H$5</c:f>
              <c:numCache>
                <c:formatCode>#,##0</c:formatCode>
                <c:ptCount val="6"/>
                <c:pt idx="0">
                  <c:v>3598</c:v>
                </c:pt>
                <c:pt idx="1">
                  <c:v>3502</c:v>
                </c:pt>
                <c:pt idx="2">
                  <c:v>3154</c:v>
                </c:pt>
                <c:pt idx="3">
                  <c:v>2484</c:v>
                </c:pt>
                <c:pt idx="4">
                  <c:v>2308</c:v>
                </c:pt>
                <c:pt idx="5">
                  <c:v>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E4-4591-B3A3-506C34585C50}"/>
            </c:ext>
          </c:extLst>
        </c:ser>
        <c:ser>
          <c:idx val="1"/>
          <c:order val="1"/>
          <c:tx>
            <c:strRef>
              <c:f>'График 3.2.1.3'!$B$6</c:f>
              <c:strCache>
                <c:ptCount val="1"/>
                <c:pt idx="0">
                  <c:v>Количество акционерных обществ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3.2.1.3'!$C$4:$H$4</c:f>
              <c:strCache>
                <c:ptCount val="6"/>
                <c:pt idx="0">
                  <c:v>2003-01</c:v>
                </c:pt>
                <c:pt idx="1">
                  <c:v>2004-01</c:v>
                </c:pt>
                <c:pt idx="2">
                  <c:v>2005-01</c:v>
                </c:pt>
                <c:pt idx="3">
                  <c:v>2006-01</c:v>
                </c:pt>
                <c:pt idx="4">
                  <c:v>2007-01</c:v>
                </c:pt>
                <c:pt idx="5">
                  <c:v>2007-10</c:v>
                </c:pt>
              </c:strCache>
            </c:strRef>
          </c:cat>
          <c:val>
            <c:numRef>
              <c:f>'График 3.2.1.3'!$C$6:$H$6</c:f>
              <c:numCache>
                <c:formatCode>#,##0</c:formatCode>
                <c:ptCount val="6"/>
                <c:pt idx="0">
                  <c:v>3114</c:v>
                </c:pt>
                <c:pt idx="1">
                  <c:v>2940</c:v>
                </c:pt>
                <c:pt idx="2">
                  <c:v>3071</c:v>
                </c:pt>
                <c:pt idx="3">
                  <c:v>2300</c:v>
                </c:pt>
                <c:pt idx="4">
                  <c:v>2168</c:v>
                </c:pt>
                <c:pt idx="5">
                  <c:v>2290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E4-4591-B3A3-506C3458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554360"/>
        <c:axId val="1"/>
      </c:barChart>
      <c:catAx>
        <c:axId val="477554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54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19756838905775"/>
          <c:y val="0.87148936170212765"/>
          <c:w val="0.7142857142857143"/>
          <c:h val="0.100402000196097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 а) объем сделок по акциям</a:t>
            </a:r>
          </a:p>
        </c:rich>
      </c:tx>
      <c:layout>
        <c:manualLayout>
          <c:xMode val="edge"/>
          <c:yMode val="edge"/>
          <c:x val="0.31696463117831769"/>
          <c:y val="1.4084526414676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8944384922992"/>
          <c:y val="9.5774779619800313E-2"/>
          <c:w val="0.82366161200562837"/>
          <c:h val="0.664789646772731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'График 3.2.1.4'!$B$10</c:f>
              <c:strCache>
                <c:ptCount val="1"/>
                <c:pt idx="0">
                  <c:v>Информационные технологии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numRef>
              <c:f>('График 3.2.1.4'!$C$6,'График 3.2.1.4'!$E$6,'График 3.2.1.4'!$G$6,'График 3.2.1.4'!$I$6)</c:f>
              <c:numCache>
                <c:formatCode>General</c:formatCode>
                <c:ptCount val="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 formatCode="m/d/yyyy">
                  <c:v>39356</c:v>
                </c:pt>
              </c:numCache>
            </c:numRef>
          </c:cat>
          <c:val>
            <c:numRef>
              <c:f>('График 3.2.1.4'!$D$10,'График 3.2.1.4'!$F$10,'График 3.2.1.4'!$H$10,'График 3.2.1.4'!$J$10)</c:f>
              <c:numCache>
                <c:formatCode>0%</c:formatCode>
                <c:ptCount val="4"/>
                <c:pt idx="2">
                  <c:v>5.0979655554994167E-5</c:v>
                </c:pt>
                <c:pt idx="3">
                  <c:v>2.8344782992800999E-5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EF-40CA-8CDC-3D12B3B931FC}"/>
            </c:ext>
          </c:extLst>
        </c:ser>
        <c:ser>
          <c:idx val="1"/>
          <c:order val="1"/>
          <c:tx>
            <c:strRef>
              <c:f>'График 3.2.1.4'!$B$9</c:f>
              <c:strCache>
                <c:ptCount val="1"/>
                <c:pt idx="0">
                  <c:v>Здравоохранение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val>
            <c:numRef>
              <c:f>('График 3.2.1.4'!$D$8,'График 3.2.1.4'!$F$8,'График 3.2.1.4'!$H$8,'График 3.2.1.4'!$J$8)</c:f>
              <c:numCache>
                <c:formatCode>0%</c:formatCode>
                <c:ptCount val="4"/>
                <c:pt idx="0">
                  <c:v>2.9788542716234073E-2</c:v>
                </c:pt>
                <c:pt idx="1">
                  <c:v>5.4975158988215863E-3</c:v>
                </c:pt>
                <c:pt idx="2">
                  <c:v>3.3325497321774911E-3</c:v>
                </c:pt>
                <c:pt idx="3">
                  <c:v>6.6924702890951426E-3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EF-40CA-8CDC-3D12B3B931FC}"/>
            </c:ext>
          </c:extLst>
        </c:ser>
        <c:ser>
          <c:idx val="2"/>
          <c:order val="2"/>
          <c:tx>
            <c:strRef>
              <c:f>'График 3.2.1.4'!$B$12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val>
            <c:numRef>
              <c:f>('График 3.2.1.4'!$D$12,'График 3.2.1.4'!$F$12,'График 3.2.1.4'!$H$12,'График 3.2.1.4'!$J$12)</c:f>
              <c:numCache>
                <c:formatCode>0%</c:formatCode>
                <c:ptCount val="4"/>
                <c:pt idx="1">
                  <c:v>1.0846482758864876E-2</c:v>
                </c:pt>
                <c:pt idx="2">
                  <c:v>4.7868334130795939E-3</c:v>
                </c:pt>
                <c:pt idx="3">
                  <c:v>1.219207893686884E-3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8EF-40CA-8CDC-3D12B3B931FC}"/>
            </c:ext>
          </c:extLst>
        </c:ser>
        <c:ser>
          <c:idx val="4"/>
          <c:order val="3"/>
          <c:tx>
            <c:strRef>
              <c:f>'График 3.2.1.4'!$B$13</c:f>
              <c:strCache>
                <c:ptCount val="1"/>
                <c:pt idx="0">
                  <c:v>Сырьевой сектор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EF-40CA-8CDC-3D12B3B931F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('График 3.2.1.4'!$D$13,'График 3.2.1.4'!$F$13,'График 3.2.1.4'!$H$13,'График 3.2.1.4'!$J$13)</c:f>
              <c:numCache>
                <c:formatCode>0%</c:formatCode>
                <c:ptCount val="4"/>
                <c:pt idx="0">
                  <c:v>0.3681175130577945</c:v>
                </c:pt>
                <c:pt idx="1">
                  <c:v>8.4080392947698271E-2</c:v>
                </c:pt>
                <c:pt idx="2">
                  <c:v>7.0931136587731661E-2</c:v>
                </c:pt>
                <c:pt idx="3">
                  <c:v>3.4472176862318975E-3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8EF-40CA-8CDC-3D12B3B931FC}"/>
            </c:ext>
          </c:extLst>
        </c:ser>
        <c:ser>
          <c:idx val="5"/>
          <c:order val="4"/>
          <c:tx>
            <c:strRef>
              <c:f>'График 3.2.1.4'!$B$8</c:f>
              <c:strCache>
                <c:ptCount val="1"/>
                <c:pt idx="0">
                  <c:v>Дискреционный потребительский сектор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val>
            <c:numRef>
              <c:f>('График 3.2.1.4'!$D$8,'График 3.2.1.4'!$F$8,'График 3.2.1.4'!$H$8,'График 3.2.1.4'!$J$8)</c:f>
              <c:numCache>
                <c:formatCode>0%</c:formatCode>
                <c:ptCount val="4"/>
                <c:pt idx="0">
                  <c:v>2.9788542716234073E-2</c:v>
                </c:pt>
                <c:pt idx="1">
                  <c:v>5.4975158988215863E-3</c:v>
                </c:pt>
                <c:pt idx="2">
                  <c:v>3.3325497321774911E-3</c:v>
                </c:pt>
                <c:pt idx="3">
                  <c:v>6.6924702890951426E-3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8EF-40CA-8CDC-3D12B3B931FC}"/>
            </c:ext>
          </c:extLst>
        </c:ser>
        <c:ser>
          <c:idx val="6"/>
          <c:order val="5"/>
          <c:tx>
            <c:strRef>
              <c:f>'График 3.2.1.4'!$B$11</c:f>
              <c:strCache>
                <c:ptCount val="1"/>
                <c:pt idx="0">
                  <c:v>Коммунальный сектор 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val>
            <c:numRef>
              <c:f>('График 3.2.1.4'!$D$11,'График 3.2.1.4'!$F$11,'График 3.2.1.4'!$H$11,'График 3.2.1.4'!$J$11)</c:f>
              <c:numCache>
                <c:formatCode>0%</c:formatCode>
                <c:ptCount val="4"/>
                <c:pt idx="1">
                  <c:v>4.6929410590028026E-3</c:v>
                </c:pt>
                <c:pt idx="2">
                  <c:v>4.8698661041761725E-3</c:v>
                </c:pt>
                <c:pt idx="3">
                  <c:v>8.3131415520757718E-3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8EF-40CA-8CDC-3D12B3B931FC}"/>
            </c:ext>
          </c:extLst>
        </c:ser>
        <c:ser>
          <c:idx val="7"/>
          <c:order val="6"/>
          <c:tx>
            <c:strRef>
              <c:f>'График 3.2.1.4'!$B$14</c:f>
              <c:strCache>
                <c:ptCount val="1"/>
                <c:pt idx="0">
                  <c:v>Услуги телекоммуникации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val>
            <c:numRef>
              <c:f>('График 3.2.1.4'!$D$14,'График 3.2.1.4'!$F$14,'График 3.2.1.4'!$H$14,'График 3.2.1.4'!$J$14)</c:f>
              <c:numCache>
                <c:formatCode>0%</c:formatCode>
                <c:ptCount val="4"/>
                <c:pt idx="0">
                  <c:v>9.2611421045781153E-3</c:v>
                </c:pt>
                <c:pt idx="1">
                  <c:v>2.6660019473371717E-2</c:v>
                </c:pt>
                <c:pt idx="2">
                  <c:v>7.049473526051963E-3</c:v>
                </c:pt>
                <c:pt idx="3">
                  <c:v>2.7109583239603746E-2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8EF-40CA-8CDC-3D12B3B931FC}"/>
            </c:ext>
          </c:extLst>
        </c:ser>
        <c:ser>
          <c:idx val="8"/>
          <c:order val="7"/>
          <c:tx>
            <c:strRef>
              <c:f>'График 3.2.1.4'!$B$16</c:f>
              <c:strCache>
                <c:ptCount val="1"/>
                <c:pt idx="0">
                  <c:v>Энергетика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('График 3.2.1.4'!$D$16,'График 3.2.1.4'!$F$16,'График 3.2.1.4'!$H$16,'График 3.2.1.4'!$J$16)</c:f>
              <c:numCache>
                <c:formatCode>0%</c:formatCode>
                <c:ptCount val="4"/>
                <c:pt idx="0">
                  <c:v>9.247103921052463E-2</c:v>
                </c:pt>
                <c:pt idx="1">
                  <c:v>0.10900613020605186</c:v>
                </c:pt>
                <c:pt idx="2">
                  <c:v>0.46183712025163254</c:v>
                </c:pt>
                <c:pt idx="3">
                  <c:v>8.8221135665240008E-2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8EF-40CA-8CDC-3D12B3B931FC}"/>
            </c:ext>
          </c:extLst>
        </c:ser>
        <c:ser>
          <c:idx val="9"/>
          <c:order val="8"/>
          <c:tx>
            <c:strRef>
              <c:f>'График 3.2.1.4'!$B$15</c:f>
              <c:strCache>
                <c:ptCount val="1"/>
                <c:pt idx="0">
                  <c:v>Финансы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('График 3.2.1.4'!$D$15,'График 3.2.1.4'!$F$15,'График 3.2.1.4'!$H$15,'График 3.2.1.4'!$J$15)</c:f>
              <c:numCache>
                <c:formatCode>0%</c:formatCode>
                <c:ptCount val="4"/>
                <c:pt idx="0">
                  <c:v>0.4490215009725389</c:v>
                </c:pt>
                <c:pt idx="1">
                  <c:v>0.73110813755914983</c:v>
                </c:pt>
                <c:pt idx="2">
                  <c:v>0.440497645673043</c:v>
                </c:pt>
                <c:pt idx="3">
                  <c:v>0.83303385080866499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98EF-40CA-8CDC-3D12B3B931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77565840"/>
        <c:axId val="1"/>
      </c:barChart>
      <c:catAx>
        <c:axId val="47756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6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1160726449940763E-2"/>
          <c:y val="0.8338039637488498"/>
          <c:w val="0.97991178230479903"/>
          <c:h val="0.157746695844376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 б) объем сделок по облигациям</a:t>
            </a:r>
          </a:p>
        </c:rich>
      </c:tx>
      <c:layout>
        <c:manualLayout>
          <c:xMode val="edge"/>
          <c:yMode val="edge"/>
          <c:x val="0.32798201868685795"/>
          <c:y val="1.4204565158587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14693026417614"/>
          <c:y val="9.6591043078395611E-2"/>
          <c:w val="0.86467986744717096"/>
          <c:h val="0.66477364942189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'График 3.2.1.4'!$B$25</c:f>
              <c:strCache>
                <c:ptCount val="1"/>
                <c:pt idx="0">
                  <c:v>Информационные технологии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numRef>
              <c:f>('График 3.2.1.4'!$C$6,'График 3.2.1.4'!$E$6,'График 3.2.1.4'!$G$6,'График 3.2.1.4'!$I$6)</c:f>
              <c:numCache>
                <c:formatCode>General</c:formatCode>
                <c:ptCount val="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 formatCode="m/d/yyyy">
                  <c:v>39356</c:v>
                </c:pt>
              </c:numCache>
            </c:numRef>
          </c:cat>
          <c:val>
            <c:numRef>
              <c:f>('График 3.2.1.4'!$D$25,'График 3.2.1.4'!$F$25,'График 3.2.1.4'!$H$25,'График 3.2.1.4'!$J$25)</c:f>
              <c:numCache>
                <c:formatCode>0%</c:formatCode>
                <c:ptCount val="4"/>
                <c:pt idx="0">
                  <c:v>4.3198608282324748E-4</c:v>
                </c:pt>
                <c:pt idx="1">
                  <c:v>6.5320139521301262E-3</c:v>
                </c:pt>
                <c:pt idx="2">
                  <c:v>4.2044826786394179E-3</c:v>
                </c:pt>
                <c:pt idx="3">
                  <c:v>2.2326941998186481E-3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05-4F81-ACA5-C25A8C268B3F}"/>
            </c:ext>
          </c:extLst>
        </c:ser>
        <c:ser>
          <c:idx val="1"/>
          <c:order val="1"/>
          <c:tx>
            <c:strRef>
              <c:f>'График 3.2.1.4'!$B$24</c:f>
              <c:strCache>
                <c:ptCount val="1"/>
                <c:pt idx="0">
                  <c:v>Здравоохранение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val>
            <c:numRef>
              <c:f>('График 3.2.1.4'!$D$24,'График 3.2.1.4'!$F$24,'График 3.2.1.4'!$H$24,'График 3.2.1.4'!$J$24)</c:f>
              <c:numCache>
                <c:formatCode>0%</c:formatCode>
                <c:ptCount val="4"/>
                <c:pt idx="0">
                  <c:v>7.7897378627459594E-3</c:v>
                </c:pt>
                <c:pt idx="1">
                  <c:v>1.0224805996991433E-3</c:v>
                </c:pt>
                <c:pt idx="2">
                  <c:v>2.1248498723066946E-3</c:v>
                </c:pt>
                <c:pt idx="3">
                  <c:v>2.8223641001749478E-4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05-4F81-ACA5-C25A8C268B3F}"/>
            </c:ext>
          </c:extLst>
        </c:ser>
        <c:ser>
          <c:idx val="2"/>
          <c:order val="2"/>
          <c:tx>
            <c:strRef>
              <c:f>'График 3.2.1.4'!$B$28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val>
            <c:numRef>
              <c:f>('График 3.2.1.4'!$D$28,'График 3.2.1.4'!$F$28,'График 3.2.1.4'!$H$28,'График 3.2.1.4'!$J$28)</c:f>
              <c:numCache>
                <c:formatCode>0%</c:formatCode>
                <c:ptCount val="4"/>
                <c:pt idx="0">
                  <c:v>6.0896702738875962E-5</c:v>
                </c:pt>
                <c:pt idx="2">
                  <c:v>3.6314248813519544E-2</c:v>
                </c:pt>
                <c:pt idx="3">
                  <c:v>4.3188197450212462E-2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A05-4F81-ACA5-C25A8C268B3F}"/>
            </c:ext>
          </c:extLst>
        </c:ser>
        <c:ser>
          <c:idx val="3"/>
          <c:order val="3"/>
          <c:tx>
            <c:strRef>
              <c:f>'График 3.2.1.4'!$B$29</c:f>
              <c:strCache>
                <c:ptCount val="1"/>
                <c:pt idx="0">
                  <c:v>Сырьевой сектор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val>
            <c:numRef>
              <c:f>('График 3.2.1.4'!$D$29,'График 3.2.1.4'!$F$29,'График 3.2.1.4'!$H$29,'График 3.2.1.4'!$J$29)</c:f>
              <c:numCache>
                <c:formatCode>0%</c:formatCode>
                <c:ptCount val="4"/>
                <c:pt idx="0">
                  <c:v>4.3453414541770596E-2</c:v>
                </c:pt>
                <c:pt idx="1">
                  <c:v>1.9690228414683174E-2</c:v>
                </c:pt>
                <c:pt idx="2">
                  <c:v>3.2642542476245005E-2</c:v>
                </c:pt>
                <c:pt idx="3">
                  <c:v>9.2370823006827536E-3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A05-4F81-ACA5-C25A8C268B3F}"/>
            </c:ext>
          </c:extLst>
        </c:ser>
        <c:ser>
          <c:idx val="5"/>
          <c:order val="4"/>
          <c:tx>
            <c:strRef>
              <c:f>'График 3.2.1.4'!$B$23</c:f>
              <c:strCache>
                <c:ptCount val="1"/>
                <c:pt idx="0">
                  <c:v>Дискреционный потребительский сектор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val>
            <c:numRef>
              <c:f>('График 3.2.1.4'!$D$23,'График 3.2.1.4'!$F$23,'График 3.2.1.4'!$H$23,'График 3.2.1.4'!$J$23)</c:f>
              <c:numCache>
                <c:formatCode>0%</c:formatCode>
                <c:ptCount val="4"/>
                <c:pt idx="0">
                  <c:v>2.3662498346286764E-2</c:v>
                </c:pt>
                <c:pt idx="1">
                  <c:v>1.0179133625343966E-2</c:v>
                </c:pt>
                <c:pt idx="2">
                  <c:v>1.2321439853054479E-3</c:v>
                </c:pt>
                <c:pt idx="3">
                  <c:v>8.5422618908745471E-5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A05-4F81-ACA5-C25A8C268B3F}"/>
            </c:ext>
          </c:extLst>
        </c:ser>
        <c:ser>
          <c:idx val="6"/>
          <c:order val="5"/>
          <c:tx>
            <c:strRef>
              <c:f>'График 3.2.1.4'!$B$26</c:f>
              <c:strCache>
                <c:ptCount val="1"/>
                <c:pt idx="0">
                  <c:v>Коммунальный сектор 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val>
            <c:numRef>
              <c:f>('График 3.2.1.4'!$D$26,'График 3.2.1.4'!$F$26,'График 3.2.1.4'!$H$26,'График 3.2.1.4'!$J$26)</c:f>
              <c:numCache>
                <c:formatCode>0%</c:formatCode>
                <c:ptCount val="4"/>
                <c:pt idx="0">
                  <c:v>1.5929249358047643E-2</c:v>
                </c:pt>
                <c:pt idx="1">
                  <c:v>4.6127420192373231E-3</c:v>
                </c:pt>
                <c:pt idx="2">
                  <c:v>6.078784035812133E-3</c:v>
                </c:pt>
                <c:pt idx="3">
                  <c:v>8.1182314121917946E-3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A05-4F81-ACA5-C25A8C268B3F}"/>
            </c:ext>
          </c:extLst>
        </c:ser>
        <c:ser>
          <c:idx val="7"/>
          <c:order val="6"/>
          <c:tx>
            <c:strRef>
              <c:f>'График 3.2.1.4'!$B$30</c:f>
              <c:strCache>
                <c:ptCount val="1"/>
                <c:pt idx="0">
                  <c:v>Услуги телекоммуникации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val>
            <c:numRef>
              <c:f>('График 3.2.1.4'!$D$30,'График 3.2.1.4'!$F$30,'График 3.2.1.4'!$H$30,'График 3.2.1.4'!$J$30)</c:f>
              <c:numCache>
                <c:formatCode>0%</c:formatCode>
                <c:ptCount val="4"/>
                <c:pt idx="0">
                  <c:v>2.6440603925337192E-2</c:v>
                </c:pt>
                <c:pt idx="1">
                  <c:v>6.3715402493219643E-3</c:v>
                </c:pt>
                <c:pt idx="2">
                  <c:v>1.9569993472642014E-3</c:v>
                </c:pt>
                <c:pt idx="3">
                  <c:v>2.3688510503207588E-4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4A05-4F81-ACA5-C25A8C268B3F}"/>
            </c:ext>
          </c:extLst>
        </c:ser>
        <c:ser>
          <c:idx val="8"/>
          <c:order val="7"/>
          <c:tx>
            <c:strRef>
              <c:f>'График 3.2.1.4'!$B$32</c:f>
              <c:strCache>
                <c:ptCount val="1"/>
                <c:pt idx="0">
                  <c:v>Энергетика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('График 3.2.1.4'!$D$32,'График 3.2.1.4'!$F$32,'График 3.2.1.4'!$H$32,'График 3.2.1.4'!$J$32)</c:f>
              <c:numCache>
                <c:formatCode>0%</c:formatCode>
                <c:ptCount val="4"/>
                <c:pt idx="0">
                  <c:v>0.11390941274955402</c:v>
                </c:pt>
                <c:pt idx="1">
                  <c:v>4.0863573382934747E-2</c:v>
                </c:pt>
                <c:pt idx="2">
                  <c:v>1.9112400147731651E-2</c:v>
                </c:pt>
                <c:pt idx="3">
                  <c:v>5.2855678163423521E-2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4A05-4F81-ACA5-C25A8C268B3F}"/>
            </c:ext>
          </c:extLst>
        </c:ser>
        <c:ser>
          <c:idx val="9"/>
          <c:order val="8"/>
          <c:tx>
            <c:strRef>
              <c:f>'График 3.2.1.4'!$B$31</c:f>
              <c:strCache>
                <c:ptCount val="1"/>
                <c:pt idx="0">
                  <c:v>Финансы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('График 3.2.1.4'!$D$31,'График 3.2.1.4'!$F$31,'График 3.2.1.4'!$H$31,'График 3.2.1.4'!$J$31)</c:f>
              <c:numCache>
                <c:formatCode>0%</c:formatCode>
                <c:ptCount val="4"/>
                <c:pt idx="0">
                  <c:v>0.70189777903326234</c:v>
                </c:pt>
                <c:pt idx="1">
                  <c:v>0.86276380419378795</c:v>
                </c:pt>
                <c:pt idx="2">
                  <c:v>0.77885064614087596</c:v>
                </c:pt>
                <c:pt idx="3">
                  <c:v>0.86070241369781364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4A05-4F81-ACA5-C25A8C268B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77572728"/>
        <c:axId val="1"/>
      </c:barChart>
      <c:catAx>
        <c:axId val="477572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72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0642224952319731E-2"/>
          <c:y val="0.83238751829323276"/>
          <c:w val="0.97018457275902736"/>
          <c:h val="0.159091129776181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189682145224929E-2"/>
          <c:y val="5.5118110236220472E-2"/>
          <c:w val="0.87119932985741999"/>
          <c:h val="0.72440944881889768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3.2.2.1'!$B$7</c:f>
              <c:strCache>
                <c:ptCount val="1"/>
                <c:pt idx="0">
                  <c:v>Капитализация KASE к ВВП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0196788871021138"/>
                  <c:y val="0.6377952755905511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96-41A2-9AE6-76193D58887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2719161168766394"/>
                  <c:y val="0.6614173228346457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96-41A2-9AE6-76193D58887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5778206564986448"/>
                  <c:y val="0.6929133858267716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96-41A2-9AE6-76193D58887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0447271256630888"/>
                  <c:y val="0.204724409448818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96-41A2-9AE6-76193D58887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1180733226126827"/>
                  <c:y val="4.72440944881889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96-41A2-9AE6-76193D58887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4239778622346875"/>
                  <c:y val="7.08661417322834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96-41A2-9AE6-76193D58887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5509913690317607"/>
                  <c:y val="0.45275590551181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96-41A2-9AE6-76193D58887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3.2.2.1'!$C$4:$I$4</c:f>
              <c:strCache>
                <c:ptCount val="7"/>
                <c:pt idx="0">
                  <c:v>2006-1кв.</c:v>
                </c:pt>
                <c:pt idx="1">
                  <c:v>2006-2кв.</c:v>
                </c:pt>
                <c:pt idx="2">
                  <c:v>2006-3кв.</c:v>
                </c:pt>
                <c:pt idx="3">
                  <c:v>2006-4кв.</c:v>
                </c:pt>
                <c:pt idx="4">
                  <c:v>2007-1кв.</c:v>
                </c:pt>
                <c:pt idx="5">
                  <c:v>2007-2кв.</c:v>
                </c:pt>
                <c:pt idx="6">
                  <c:v>2007-3кв.</c:v>
                </c:pt>
              </c:strCache>
            </c:strRef>
          </c:cat>
          <c:val>
            <c:numRef>
              <c:f>'График 3.2.2.1'!$C$7:$I$7</c:f>
              <c:numCache>
                <c:formatCode>0%</c:formatCode>
                <c:ptCount val="7"/>
                <c:pt idx="0">
                  <c:v>0.61376615105777155</c:v>
                </c:pt>
                <c:pt idx="1">
                  <c:v>0.58969124596469913</c:v>
                </c:pt>
                <c:pt idx="2">
                  <c:v>0.57143790112518789</c:v>
                </c:pt>
                <c:pt idx="3">
                  <c:v>0.86423069367637173</c:v>
                </c:pt>
                <c:pt idx="4">
                  <c:v>0.89163742849686045</c:v>
                </c:pt>
                <c:pt idx="5">
                  <c:v>0.87136417866034166</c:v>
                </c:pt>
                <c:pt idx="6">
                  <c:v>0.73383868050848267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6-41A2-9AE6-76193D5888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7565512"/>
        <c:axId val="1"/>
      </c:lineChart>
      <c:lineChart>
        <c:grouping val="standard"/>
        <c:varyColors val="0"/>
        <c:ser>
          <c:idx val="1"/>
          <c:order val="1"/>
          <c:tx>
            <c:strRef>
              <c:f>'График 3.2.2.1'!$B$10</c:f>
              <c:strCache>
                <c:ptCount val="1"/>
                <c:pt idx="0">
                  <c:v>Индекс уверенности*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9.1234426740715441E-2"/>
                  <c:y val="0.4173228346456692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96-41A2-9AE6-76193D58887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3792507365715987"/>
                  <c:y val="9.84251968503937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96-41A2-9AE6-76193D58887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7585014731431974"/>
                  <c:y val="4.72440944881889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96-41A2-9AE6-76193D58887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0286278062002163"/>
                  <c:y val="0.2165354330708661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96-41A2-9AE6-76193D58887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905193867042384"/>
                  <c:y val="0.31102362204724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96-41A2-9AE6-76193D58887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794349559017879"/>
                  <c:y val="0.29133858267716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496-41A2-9AE6-76193D58887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'График 3.2.2.1'!$C$10:$I$10</c:f>
              <c:numCache>
                <c:formatCode>0.00</c:formatCode>
                <c:ptCount val="7"/>
                <c:pt idx="0">
                  <c:v>0.64811661915730956</c:v>
                </c:pt>
                <c:pt idx="1">
                  <c:v>0.82672950587726601</c:v>
                </c:pt>
                <c:pt idx="2">
                  <c:v>0.74403780335765235</c:v>
                </c:pt>
                <c:pt idx="3">
                  <c:v>0.85225403883137885</c:v>
                </c:pt>
                <c:pt idx="4">
                  <c:v>0.83533888447657678</c:v>
                </c:pt>
                <c:pt idx="5">
                  <c:v>0.7533360776479453</c:v>
                </c:pt>
                <c:pt idx="6">
                  <c:v>0.72275184371203194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496-41A2-9AE6-76193D5888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7565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655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.5"/>
        </c:scaling>
        <c:delete val="0"/>
        <c:axPos val="r"/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751359807692141"/>
          <c:y val="0.90157480314960625"/>
          <c:w val="0.56171784307028727"/>
          <c:h val="8.66141732283464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112405423741182E-2"/>
          <c:y val="5.4687604308327309E-2"/>
          <c:w val="0.90342953973647944"/>
          <c:h val="0.53515727073148867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3.2.3.1'!$C$4</c:f>
              <c:strCache>
                <c:ptCount val="1"/>
                <c:pt idx="0">
                  <c:v>Цена акций Казкоммерцбанка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'График 3.2.3.1'!$B$6:$B$82</c:f>
              <c:strCache>
                <c:ptCount val="77"/>
                <c:pt idx="0">
                  <c:v>17.07.2007</c:v>
                </c:pt>
                <c:pt idx="1">
                  <c:v>18.07.2007</c:v>
                </c:pt>
                <c:pt idx="2">
                  <c:v>19.07.2007</c:v>
                </c:pt>
                <c:pt idx="3">
                  <c:v>20.07.2007</c:v>
                </c:pt>
                <c:pt idx="4">
                  <c:v>23.07.2007</c:v>
                </c:pt>
                <c:pt idx="5">
                  <c:v>24.07.2007</c:v>
                </c:pt>
                <c:pt idx="6">
                  <c:v>25.07.2007</c:v>
                </c:pt>
                <c:pt idx="7">
                  <c:v>26.07.2007</c:v>
                </c:pt>
                <c:pt idx="8">
                  <c:v>27.07.2007</c:v>
                </c:pt>
                <c:pt idx="9">
                  <c:v>30.07.2007</c:v>
                </c:pt>
                <c:pt idx="10">
                  <c:v>31.07.2007</c:v>
                </c:pt>
                <c:pt idx="11">
                  <c:v>01.08.2007</c:v>
                </c:pt>
                <c:pt idx="12">
                  <c:v>02.08.2007</c:v>
                </c:pt>
                <c:pt idx="13">
                  <c:v>03.08.2007</c:v>
                </c:pt>
                <c:pt idx="14">
                  <c:v>06.08.2007</c:v>
                </c:pt>
                <c:pt idx="15">
                  <c:v>07.08.2007</c:v>
                </c:pt>
                <c:pt idx="16">
                  <c:v>08.08.2007</c:v>
                </c:pt>
                <c:pt idx="17">
                  <c:v>09.08.2007</c:v>
                </c:pt>
                <c:pt idx="18">
                  <c:v>10.08.2007</c:v>
                </c:pt>
                <c:pt idx="19">
                  <c:v>13.08.2007</c:v>
                </c:pt>
                <c:pt idx="20">
                  <c:v>14.08.2007</c:v>
                </c:pt>
                <c:pt idx="21">
                  <c:v>15.08.2007</c:v>
                </c:pt>
                <c:pt idx="22">
                  <c:v>16.08.2007</c:v>
                </c:pt>
                <c:pt idx="23">
                  <c:v>17.08.2007</c:v>
                </c:pt>
                <c:pt idx="24">
                  <c:v>20.08.2007</c:v>
                </c:pt>
                <c:pt idx="25">
                  <c:v>21.08.2007</c:v>
                </c:pt>
                <c:pt idx="26">
                  <c:v>22.08.2007</c:v>
                </c:pt>
                <c:pt idx="27">
                  <c:v>23.08.2007</c:v>
                </c:pt>
                <c:pt idx="28">
                  <c:v>24.08.2007</c:v>
                </c:pt>
                <c:pt idx="29">
                  <c:v>28.08.2007</c:v>
                </c:pt>
                <c:pt idx="30">
                  <c:v>29.08.2007</c:v>
                </c:pt>
                <c:pt idx="31">
                  <c:v>03.09.2007</c:v>
                </c:pt>
                <c:pt idx="32">
                  <c:v>04.09.2007</c:v>
                </c:pt>
                <c:pt idx="33">
                  <c:v>05.09.2007</c:v>
                </c:pt>
                <c:pt idx="34">
                  <c:v>06.09.2007</c:v>
                </c:pt>
                <c:pt idx="35">
                  <c:v>07.09.2007</c:v>
                </c:pt>
                <c:pt idx="36">
                  <c:v>10.09.2007</c:v>
                </c:pt>
                <c:pt idx="37">
                  <c:v>11.09.2007</c:v>
                </c:pt>
                <c:pt idx="38">
                  <c:v>12.09.2007</c:v>
                </c:pt>
                <c:pt idx="39">
                  <c:v>13.09.2007</c:v>
                </c:pt>
                <c:pt idx="40">
                  <c:v>14.09.2007</c:v>
                </c:pt>
                <c:pt idx="41">
                  <c:v>17.09.2007</c:v>
                </c:pt>
                <c:pt idx="42">
                  <c:v>18.09.2007</c:v>
                </c:pt>
                <c:pt idx="43">
                  <c:v>19.09.2007</c:v>
                </c:pt>
                <c:pt idx="44">
                  <c:v>20.09.2007</c:v>
                </c:pt>
                <c:pt idx="45">
                  <c:v>21.09.2007</c:v>
                </c:pt>
                <c:pt idx="46">
                  <c:v>24.09.2007</c:v>
                </c:pt>
                <c:pt idx="47">
                  <c:v>25.09.2007</c:v>
                </c:pt>
                <c:pt idx="48">
                  <c:v>26.09.2007</c:v>
                </c:pt>
                <c:pt idx="49">
                  <c:v>27.09.2007</c:v>
                </c:pt>
                <c:pt idx="50">
                  <c:v>28.09.2007</c:v>
                </c:pt>
                <c:pt idx="51">
                  <c:v>01.10.2007</c:v>
                </c:pt>
                <c:pt idx="52">
                  <c:v>02.10.2007</c:v>
                </c:pt>
                <c:pt idx="53">
                  <c:v>03.10.2007</c:v>
                </c:pt>
                <c:pt idx="54">
                  <c:v>04.10.2007</c:v>
                </c:pt>
                <c:pt idx="55">
                  <c:v>05.10.2007</c:v>
                </c:pt>
                <c:pt idx="56">
                  <c:v>09.10.2007</c:v>
                </c:pt>
                <c:pt idx="57">
                  <c:v>10.10.2007</c:v>
                </c:pt>
                <c:pt idx="58">
                  <c:v>11.10.2007</c:v>
                </c:pt>
                <c:pt idx="59">
                  <c:v>12.10.2007</c:v>
                </c:pt>
                <c:pt idx="60">
                  <c:v>15.10.2007</c:v>
                </c:pt>
                <c:pt idx="61">
                  <c:v>16.10.2007</c:v>
                </c:pt>
                <c:pt idx="62">
                  <c:v>17.10.2007</c:v>
                </c:pt>
                <c:pt idx="63">
                  <c:v>18.10.2007</c:v>
                </c:pt>
                <c:pt idx="64">
                  <c:v>19.10.2007</c:v>
                </c:pt>
                <c:pt idx="65">
                  <c:v>22.10.2007</c:v>
                </c:pt>
                <c:pt idx="66">
                  <c:v>23.10.2007</c:v>
                </c:pt>
                <c:pt idx="67">
                  <c:v>24.10.2007</c:v>
                </c:pt>
                <c:pt idx="68">
                  <c:v>29.10.2007</c:v>
                </c:pt>
                <c:pt idx="69">
                  <c:v>30.10.2007</c:v>
                </c:pt>
                <c:pt idx="70">
                  <c:v>31.10.2007</c:v>
                </c:pt>
                <c:pt idx="71">
                  <c:v>01.11.2007</c:v>
                </c:pt>
                <c:pt idx="72">
                  <c:v>02.11.2007</c:v>
                </c:pt>
                <c:pt idx="73">
                  <c:v>05.11.2007</c:v>
                </c:pt>
                <c:pt idx="74">
                  <c:v>06.11.2007</c:v>
                </c:pt>
                <c:pt idx="75">
                  <c:v>07.11.2007</c:v>
                </c:pt>
                <c:pt idx="76">
                  <c:v>08.11.2007</c:v>
                </c:pt>
              </c:strCache>
            </c:strRef>
          </c:cat>
          <c:val>
            <c:numRef>
              <c:f>'График 3.2.3.1'!$C$6:$C$82</c:f>
              <c:numCache>
                <c:formatCode>General</c:formatCode>
                <c:ptCount val="77"/>
                <c:pt idx="0">
                  <c:v>21.19</c:v>
                </c:pt>
                <c:pt idx="1">
                  <c:v>20.5</c:v>
                </c:pt>
                <c:pt idx="2">
                  <c:v>20.8</c:v>
                </c:pt>
                <c:pt idx="3">
                  <c:v>20.9</c:v>
                </c:pt>
                <c:pt idx="4">
                  <c:v>20.55</c:v>
                </c:pt>
                <c:pt idx="5">
                  <c:v>19.5</c:v>
                </c:pt>
                <c:pt idx="6">
                  <c:v>20</c:v>
                </c:pt>
                <c:pt idx="7">
                  <c:v>19.350000000000001</c:v>
                </c:pt>
                <c:pt idx="8">
                  <c:v>18.3</c:v>
                </c:pt>
                <c:pt idx="9">
                  <c:v>17.850000000000001</c:v>
                </c:pt>
                <c:pt idx="10">
                  <c:v>18.010000000000002</c:v>
                </c:pt>
                <c:pt idx="11">
                  <c:v>17.7</c:v>
                </c:pt>
                <c:pt idx="12">
                  <c:v>17.600000000000001</c:v>
                </c:pt>
                <c:pt idx="13">
                  <c:v>17.52</c:v>
                </c:pt>
                <c:pt idx="14">
                  <c:v>16.5</c:v>
                </c:pt>
                <c:pt idx="15">
                  <c:v>16.100000000000001</c:v>
                </c:pt>
                <c:pt idx="16">
                  <c:v>16.71</c:v>
                </c:pt>
                <c:pt idx="17">
                  <c:v>16.2</c:v>
                </c:pt>
                <c:pt idx="18">
                  <c:v>15.8</c:v>
                </c:pt>
                <c:pt idx="19">
                  <c:v>16.2</c:v>
                </c:pt>
                <c:pt idx="20">
                  <c:v>15.95</c:v>
                </c:pt>
                <c:pt idx="21">
                  <c:v>15.4</c:v>
                </c:pt>
                <c:pt idx="22">
                  <c:v>13.8</c:v>
                </c:pt>
                <c:pt idx="23">
                  <c:v>13.55</c:v>
                </c:pt>
                <c:pt idx="24">
                  <c:v>14.35</c:v>
                </c:pt>
                <c:pt idx="25">
                  <c:v>14.3</c:v>
                </c:pt>
                <c:pt idx="26">
                  <c:v>16</c:v>
                </c:pt>
                <c:pt idx="27">
                  <c:v>16.010000000000002</c:v>
                </c:pt>
                <c:pt idx="28">
                  <c:v>15.67</c:v>
                </c:pt>
                <c:pt idx="29">
                  <c:v>15.4</c:v>
                </c:pt>
                <c:pt idx="30">
                  <c:v>15.75</c:v>
                </c:pt>
                <c:pt idx="31">
                  <c:v>16.170000000000002</c:v>
                </c:pt>
                <c:pt idx="32">
                  <c:v>15.9</c:v>
                </c:pt>
                <c:pt idx="33">
                  <c:v>15.5</c:v>
                </c:pt>
                <c:pt idx="34">
                  <c:v>15.4</c:v>
                </c:pt>
                <c:pt idx="35">
                  <c:v>14.9</c:v>
                </c:pt>
                <c:pt idx="36">
                  <c:v>14.35</c:v>
                </c:pt>
                <c:pt idx="37">
                  <c:v>14.22</c:v>
                </c:pt>
                <c:pt idx="38">
                  <c:v>14.3</c:v>
                </c:pt>
                <c:pt idx="39">
                  <c:v>14.4</c:v>
                </c:pt>
                <c:pt idx="40">
                  <c:v>13.98</c:v>
                </c:pt>
                <c:pt idx="41">
                  <c:v>13.4</c:v>
                </c:pt>
                <c:pt idx="42">
                  <c:v>14.01</c:v>
                </c:pt>
                <c:pt idx="43">
                  <c:v>15.1</c:v>
                </c:pt>
                <c:pt idx="44">
                  <c:v>15.05</c:v>
                </c:pt>
                <c:pt idx="45">
                  <c:v>15.6</c:v>
                </c:pt>
                <c:pt idx="46">
                  <c:v>15.5</c:v>
                </c:pt>
                <c:pt idx="47">
                  <c:v>15.29</c:v>
                </c:pt>
                <c:pt idx="48">
                  <c:v>15.05</c:v>
                </c:pt>
                <c:pt idx="49">
                  <c:v>14.8</c:v>
                </c:pt>
                <c:pt idx="50">
                  <c:v>13.71</c:v>
                </c:pt>
                <c:pt idx="51">
                  <c:v>13.58</c:v>
                </c:pt>
                <c:pt idx="52">
                  <c:v>13.6</c:v>
                </c:pt>
                <c:pt idx="53">
                  <c:v>12.05</c:v>
                </c:pt>
                <c:pt idx="54">
                  <c:v>12.25</c:v>
                </c:pt>
                <c:pt idx="55">
                  <c:v>12.2</c:v>
                </c:pt>
                <c:pt idx="56">
                  <c:v>14.02</c:v>
                </c:pt>
                <c:pt idx="57">
                  <c:v>13.7</c:v>
                </c:pt>
                <c:pt idx="58">
                  <c:v>14.7</c:v>
                </c:pt>
                <c:pt idx="59">
                  <c:v>15.5</c:v>
                </c:pt>
                <c:pt idx="60">
                  <c:v>15.3</c:v>
                </c:pt>
                <c:pt idx="61">
                  <c:v>14.45</c:v>
                </c:pt>
                <c:pt idx="62">
                  <c:v>14.35</c:v>
                </c:pt>
                <c:pt idx="63">
                  <c:v>13.9</c:v>
                </c:pt>
                <c:pt idx="64">
                  <c:v>13.85</c:v>
                </c:pt>
                <c:pt idx="65">
                  <c:v>13.15</c:v>
                </c:pt>
                <c:pt idx="66">
                  <c:v>13.15</c:v>
                </c:pt>
                <c:pt idx="67">
                  <c:v>12.78</c:v>
                </c:pt>
                <c:pt idx="68">
                  <c:v>12.9</c:v>
                </c:pt>
                <c:pt idx="69">
                  <c:v>12.7</c:v>
                </c:pt>
                <c:pt idx="70">
                  <c:v>12.23</c:v>
                </c:pt>
                <c:pt idx="71">
                  <c:v>11.79</c:v>
                </c:pt>
                <c:pt idx="72">
                  <c:v>11.65</c:v>
                </c:pt>
                <c:pt idx="73">
                  <c:v>11.65</c:v>
                </c:pt>
                <c:pt idx="74">
                  <c:v>11.88</c:v>
                </c:pt>
                <c:pt idx="75">
                  <c:v>11.89</c:v>
                </c:pt>
                <c:pt idx="76">
                  <c:v>11.55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4-49BA-9682-5F8B3584F084}"/>
            </c:ext>
          </c:extLst>
        </c:ser>
        <c:ser>
          <c:idx val="1"/>
          <c:order val="1"/>
          <c:tx>
            <c:strRef>
              <c:f>'График 3.2.3.1'!$D$4</c:f>
              <c:strCache>
                <c:ptCount val="1"/>
                <c:pt idx="0">
                  <c:v>Цена акций Альянс-банка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'График 3.2.3.1'!$D$6:$D$82</c:f>
              <c:numCache>
                <c:formatCode>General</c:formatCode>
                <c:ptCount val="77"/>
                <c:pt idx="0">
                  <c:v>12.8</c:v>
                </c:pt>
                <c:pt idx="1">
                  <c:v>12.3</c:v>
                </c:pt>
                <c:pt idx="2">
                  <c:v>12.94</c:v>
                </c:pt>
                <c:pt idx="3">
                  <c:v>12.95</c:v>
                </c:pt>
                <c:pt idx="4">
                  <c:v>13.05</c:v>
                </c:pt>
                <c:pt idx="5">
                  <c:v>13.05</c:v>
                </c:pt>
                <c:pt idx="6">
                  <c:v>13.05</c:v>
                </c:pt>
                <c:pt idx="7">
                  <c:v>13</c:v>
                </c:pt>
                <c:pt idx="8">
                  <c:v>12.9</c:v>
                </c:pt>
                <c:pt idx="9">
                  <c:v>12.51</c:v>
                </c:pt>
                <c:pt idx="10">
                  <c:v>13</c:v>
                </c:pt>
                <c:pt idx="11">
                  <c:v>12.7</c:v>
                </c:pt>
                <c:pt idx="12">
                  <c:v>12.43</c:v>
                </c:pt>
                <c:pt idx="13">
                  <c:v>12.1</c:v>
                </c:pt>
                <c:pt idx="14">
                  <c:v>11</c:v>
                </c:pt>
                <c:pt idx="15">
                  <c:v>9.9</c:v>
                </c:pt>
                <c:pt idx="16">
                  <c:v>10.1</c:v>
                </c:pt>
                <c:pt idx="17">
                  <c:v>9.5</c:v>
                </c:pt>
                <c:pt idx="18">
                  <c:v>9.2799999999999994</c:v>
                </c:pt>
                <c:pt idx="19">
                  <c:v>9.75</c:v>
                </c:pt>
                <c:pt idx="20">
                  <c:v>9.6999999999999993</c:v>
                </c:pt>
                <c:pt idx="21">
                  <c:v>9.4499999999999993</c:v>
                </c:pt>
                <c:pt idx="22">
                  <c:v>8.25</c:v>
                </c:pt>
                <c:pt idx="23">
                  <c:v>8.5</c:v>
                </c:pt>
                <c:pt idx="24">
                  <c:v>9.1</c:v>
                </c:pt>
                <c:pt idx="25">
                  <c:v>8.9499999999999993</c:v>
                </c:pt>
                <c:pt idx="26">
                  <c:v>9.4</c:v>
                </c:pt>
                <c:pt idx="27">
                  <c:v>8.8000000000000007</c:v>
                </c:pt>
                <c:pt idx="28">
                  <c:v>8.58</c:v>
                </c:pt>
                <c:pt idx="29">
                  <c:v>8.8000000000000007</c:v>
                </c:pt>
                <c:pt idx="30">
                  <c:v>8.8000000000000007</c:v>
                </c:pt>
                <c:pt idx="31">
                  <c:v>8.57</c:v>
                </c:pt>
                <c:pt idx="32">
                  <c:v>8.5500000000000007</c:v>
                </c:pt>
                <c:pt idx="33">
                  <c:v>8.75</c:v>
                </c:pt>
                <c:pt idx="34">
                  <c:v>8.75</c:v>
                </c:pt>
                <c:pt idx="35">
                  <c:v>8.85</c:v>
                </c:pt>
                <c:pt idx="36">
                  <c:v>8.93</c:v>
                </c:pt>
                <c:pt idx="37">
                  <c:v>8.93</c:v>
                </c:pt>
                <c:pt idx="38">
                  <c:v>9.0500000000000007</c:v>
                </c:pt>
                <c:pt idx="39">
                  <c:v>9.1999999999999993</c:v>
                </c:pt>
                <c:pt idx="40">
                  <c:v>9.0500000000000007</c:v>
                </c:pt>
                <c:pt idx="41">
                  <c:v>8.85</c:v>
                </c:pt>
                <c:pt idx="42">
                  <c:v>8.7799999999999994</c:v>
                </c:pt>
                <c:pt idx="43">
                  <c:v>8.9</c:v>
                </c:pt>
                <c:pt idx="44">
                  <c:v>8.6</c:v>
                </c:pt>
                <c:pt idx="45">
                  <c:v>8.6999999999999993</c:v>
                </c:pt>
                <c:pt idx="46">
                  <c:v>8.75</c:v>
                </c:pt>
                <c:pt idx="47">
                  <c:v>8.58</c:v>
                </c:pt>
                <c:pt idx="48">
                  <c:v>8.6</c:v>
                </c:pt>
                <c:pt idx="49">
                  <c:v>8.6</c:v>
                </c:pt>
                <c:pt idx="50">
                  <c:v>8.25</c:v>
                </c:pt>
                <c:pt idx="51">
                  <c:v>8</c:v>
                </c:pt>
                <c:pt idx="52">
                  <c:v>7.5</c:v>
                </c:pt>
                <c:pt idx="53">
                  <c:v>6.65</c:v>
                </c:pt>
                <c:pt idx="54">
                  <c:v>6.55</c:v>
                </c:pt>
                <c:pt idx="55">
                  <c:v>6.21</c:v>
                </c:pt>
                <c:pt idx="56">
                  <c:v>7.1</c:v>
                </c:pt>
                <c:pt idx="57">
                  <c:v>7.3</c:v>
                </c:pt>
                <c:pt idx="58">
                  <c:v>7.5</c:v>
                </c:pt>
                <c:pt idx="59">
                  <c:v>7.95</c:v>
                </c:pt>
                <c:pt idx="60">
                  <c:v>7.8</c:v>
                </c:pt>
                <c:pt idx="61">
                  <c:v>7.2</c:v>
                </c:pt>
                <c:pt idx="62">
                  <c:v>7.3</c:v>
                </c:pt>
                <c:pt idx="63">
                  <c:v>7.04</c:v>
                </c:pt>
                <c:pt idx="64">
                  <c:v>6.92</c:v>
                </c:pt>
                <c:pt idx="65">
                  <c:v>6.88</c:v>
                </c:pt>
                <c:pt idx="66">
                  <c:v>6.92</c:v>
                </c:pt>
                <c:pt idx="67">
                  <c:v>6.7</c:v>
                </c:pt>
                <c:pt idx="68">
                  <c:v>6.9</c:v>
                </c:pt>
                <c:pt idx="69">
                  <c:v>6.95</c:v>
                </c:pt>
                <c:pt idx="70">
                  <c:v>7</c:v>
                </c:pt>
                <c:pt idx="71">
                  <c:v>6.7</c:v>
                </c:pt>
                <c:pt idx="72">
                  <c:v>6.74</c:v>
                </c:pt>
                <c:pt idx="73">
                  <c:v>6.5</c:v>
                </c:pt>
                <c:pt idx="74">
                  <c:v>7.1</c:v>
                </c:pt>
                <c:pt idx="75">
                  <c:v>7</c:v>
                </c:pt>
                <c:pt idx="76">
                  <c:v>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4-49BA-9682-5F8B3584F084}"/>
            </c:ext>
          </c:extLst>
        </c:ser>
        <c:ser>
          <c:idx val="2"/>
          <c:order val="2"/>
          <c:tx>
            <c:strRef>
              <c:f>'График 3.2.3.1'!$E$4</c:f>
              <c:strCache>
                <c:ptCount val="1"/>
                <c:pt idx="0">
                  <c:v>Цена акций Банка Центркредит</c:v>
                </c:pt>
              </c:strCache>
            </c:strRef>
          </c:tx>
          <c:spPr>
            <a:ln w="38100">
              <a:solidFill>
                <a:srgbClr val="00CCFF"/>
              </a:solidFill>
              <a:prstDash val="solid"/>
            </a:ln>
          </c:spPr>
          <c:marker>
            <c:symbol val="none"/>
          </c:marker>
          <c:val>
            <c:numRef>
              <c:f>'График 3.2.3.1'!$E$6:$E$82</c:f>
              <c:numCache>
                <c:formatCode>0.00</c:formatCode>
                <c:ptCount val="77"/>
                <c:pt idx="0">
                  <c:v>16.250869999999999</c:v>
                </c:pt>
                <c:pt idx="1">
                  <c:v>16.190660000000001</c:v>
                </c:pt>
                <c:pt idx="2">
                  <c:v>16.19848</c:v>
                </c:pt>
                <c:pt idx="3">
                  <c:v>16.193090000000002</c:v>
                </c:pt>
                <c:pt idx="4">
                  <c:v>16.059650000000001</c:v>
                </c:pt>
                <c:pt idx="5">
                  <c:v>16.030100000000001</c:v>
                </c:pt>
                <c:pt idx="6">
                  <c:v>16.065239999999999</c:v>
                </c:pt>
                <c:pt idx="7">
                  <c:v>16.14715</c:v>
                </c:pt>
                <c:pt idx="8">
                  <c:v>16.553619999999999</c:v>
                </c:pt>
                <c:pt idx="9">
                  <c:v>15.670439999999999</c:v>
                </c:pt>
                <c:pt idx="10">
                  <c:v>15.45683</c:v>
                </c:pt>
                <c:pt idx="11">
                  <c:v>15.72406</c:v>
                </c:pt>
                <c:pt idx="12">
                  <c:v>15.44758</c:v>
                </c:pt>
                <c:pt idx="13">
                  <c:v>15.350709999999999</c:v>
                </c:pt>
                <c:pt idx="14">
                  <c:v>15.253690000000001</c:v>
                </c:pt>
                <c:pt idx="15">
                  <c:v>15.54654</c:v>
                </c:pt>
                <c:pt idx="16">
                  <c:v>15.257429999999999</c:v>
                </c:pt>
                <c:pt idx="17">
                  <c:v>15.20852</c:v>
                </c:pt>
                <c:pt idx="18">
                  <c:v>14.8</c:v>
                </c:pt>
                <c:pt idx="19">
                  <c:v>15.081390000000001</c:v>
                </c:pt>
                <c:pt idx="20">
                  <c:v>14.36552</c:v>
                </c:pt>
                <c:pt idx="21">
                  <c:v>13.79805</c:v>
                </c:pt>
                <c:pt idx="22">
                  <c:v>12.789260000000001</c:v>
                </c:pt>
                <c:pt idx="23">
                  <c:v>11.77176</c:v>
                </c:pt>
                <c:pt idx="24">
                  <c:v>13.06484</c:v>
                </c:pt>
                <c:pt idx="25">
                  <c:v>13.98545</c:v>
                </c:pt>
                <c:pt idx="26">
                  <c:v>14.508929999999999</c:v>
                </c:pt>
                <c:pt idx="27">
                  <c:v>13.892759999999999</c:v>
                </c:pt>
                <c:pt idx="28">
                  <c:v>13.86806</c:v>
                </c:pt>
                <c:pt idx="29">
                  <c:v>13.075519999999999</c:v>
                </c:pt>
                <c:pt idx="30">
                  <c:v>13.648770000000001</c:v>
                </c:pt>
                <c:pt idx="31">
                  <c:v>13.23237</c:v>
                </c:pt>
                <c:pt idx="32">
                  <c:v>14.223369999999999</c:v>
                </c:pt>
                <c:pt idx="33">
                  <c:v>13.395580000000001</c:v>
                </c:pt>
                <c:pt idx="34">
                  <c:v>13.65662</c:v>
                </c:pt>
                <c:pt idx="35">
                  <c:v>13.058109999999999</c:v>
                </c:pt>
                <c:pt idx="36">
                  <c:v>13.08267</c:v>
                </c:pt>
                <c:pt idx="37">
                  <c:v>12.681609999999999</c:v>
                </c:pt>
                <c:pt idx="38">
                  <c:v>12.46264</c:v>
                </c:pt>
                <c:pt idx="39">
                  <c:v>12.439439999999999</c:v>
                </c:pt>
                <c:pt idx="40">
                  <c:v>13.13252</c:v>
                </c:pt>
                <c:pt idx="41">
                  <c:v>12.474299999999999</c:v>
                </c:pt>
                <c:pt idx="42">
                  <c:v>11.90996</c:v>
                </c:pt>
                <c:pt idx="43">
                  <c:v>12.81629</c:v>
                </c:pt>
                <c:pt idx="44">
                  <c:v>13.16028</c:v>
                </c:pt>
                <c:pt idx="45">
                  <c:v>12.728389999999999</c:v>
                </c:pt>
                <c:pt idx="46">
                  <c:v>12.77929</c:v>
                </c:pt>
                <c:pt idx="47">
                  <c:v>12.858029999999999</c:v>
                </c:pt>
                <c:pt idx="48">
                  <c:v>12.365019999999999</c:v>
                </c:pt>
                <c:pt idx="49">
                  <c:v>12.143979999999999</c:v>
                </c:pt>
                <c:pt idx="50">
                  <c:v>12.245570000000001</c:v>
                </c:pt>
                <c:pt idx="51">
                  <c:v>12.395670000000001</c:v>
                </c:pt>
                <c:pt idx="52">
                  <c:v>11.48903</c:v>
                </c:pt>
                <c:pt idx="53">
                  <c:v>11.611090000000001</c:v>
                </c:pt>
                <c:pt idx="54">
                  <c:v>10.7407</c:v>
                </c:pt>
                <c:pt idx="55">
                  <c:v>10.74558</c:v>
                </c:pt>
                <c:pt idx="56">
                  <c:v>8.7262699999999995</c:v>
                </c:pt>
                <c:pt idx="57">
                  <c:v>8.6802799999999998</c:v>
                </c:pt>
                <c:pt idx="58">
                  <c:v>9.8412199999999999</c:v>
                </c:pt>
                <c:pt idx="59">
                  <c:v>11.177350000000001</c:v>
                </c:pt>
                <c:pt idx="60">
                  <c:v>11.811019999999999</c:v>
                </c:pt>
                <c:pt idx="61">
                  <c:v>11.375109999999999</c:v>
                </c:pt>
                <c:pt idx="62">
                  <c:v>11.588990000000001</c:v>
                </c:pt>
                <c:pt idx="63">
                  <c:v>11.71791</c:v>
                </c:pt>
                <c:pt idx="64">
                  <c:v>11.19032</c:v>
                </c:pt>
                <c:pt idx="65">
                  <c:v>11.21874</c:v>
                </c:pt>
                <c:pt idx="66">
                  <c:v>11.579689999999999</c:v>
                </c:pt>
                <c:pt idx="67">
                  <c:v>11.26023</c:v>
                </c:pt>
                <c:pt idx="68">
                  <c:v>12.58487</c:v>
                </c:pt>
                <c:pt idx="69">
                  <c:v>12.809799999999999</c:v>
                </c:pt>
                <c:pt idx="70">
                  <c:v>12.33986</c:v>
                </c:pt>
                <c:pt idx="71">
                  <c:v>11.98001</c:v>
                </c:pt>
                <c:pt idx="72">
                  <c:v>12.34252</c:v>
                </c:pt>
                <c:pt idx="73">
                  <c:v>11.56977</c:v>
                </c:pt>
                <c:pt idx="74">
                  <c:v>11.583169999999999</c:v>
                </c:pt>
                <c:pt idx="75">
                  <c:v>11.60045</c:v>
                </c:pt>
                <c:pt idx="76">
                  <c:v>10.77051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4-49BA-9682-5F8B3584F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574696"/>
        <c:axId val="1"/>
      </c:lineChart>
      <c:catAx>
        <c:axId val="477574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74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576371374766886E-2"/>
          <c:y val="0.84765786677907329"/>
          <c:w val="0.97196557378545378"/>
          <c:h val="0.140625268221413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8382136727051"/>
          <c:y val="7.6087158434417546E-2"/>
          <c:w val="0.86703718381717432"/>
          <c:h val="0.57065368825813167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3.2.3.2'!$C$4</c:f>
              <c:strCache>
                <c:ptCount val="1"/>
                <c:pt idx="0">
                  <c:v>% годовых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3.2.3.2'!$B$5:$B$14</c:f>
              <c:strCache>
                <c:ptCount val="10"/>
                <c:pt idx="0">
                  <c:v>на 01.01.07</c:v>
                </c:pt>
                <c:pt idx="1">
                  <c:v>на 01.02.07</c:v>
                </c:pt>
                <c:pt idx="2">
                  <c:v>на 01.03.07</c:v>
                </c:pt>
                <c:pt idx="3">
                  <c:v>на 01.04.07</c:v>
                </c:pt>
                <c:pt idx="4">
                  <c:v>на 01.05.07</c:v>
                </c:pt>
                <c:pt idx="5">
                  <c:v>на 01.06.07</c:v>
                </c:pt>
                <c:pt idx="6">
                  <c:v>на 01.07.07</c:v>
                </c:pt>
                <c:pt idx="7">
                  <c:v>на 01.08.07</c:v>
                </c:pt>
                <c:pt idx="8">
                  <c:v>на 01.09.07</c:v>
                </c:pt>
                <c:pt idx="9">
                  <c:v>на 01.10.07</c:v>
                </c:pt>
              </c:strCache>
            </c:strRef>
          </c:cat>
          <c:val>
            <c:numRef>
              <c:f>'График 3.2.3.2'!$C$5:$C$14</c:f>
              <c:numCache>
                <c:formatCode>0.0000</c:formatCode>
                <c:ptCount val="10"/>
                <c:pt idx="0">
                  <c:v>284.89880253240818</c:v>
                </c:pt>
                <c:pt idx="1">
                  <c:v>161.93686741026249</c:v>
                </c:pt>
                <c:pt idx="2">
                  <c:v>118.92381535486398</c:v>
                </c:pt>
                <c:pt idx="3">
                  <c:v>87.652876123759398</c:v>
                </c:pt>
                <c:pt idx="4">
                  <c:v>39.326275705255398</c:v>
                </c:pt>
                <c:pt idx="5">
                  <c:v>56.776403728372586</c:v>
                </c:pt>
                <c:pt idx="6">
                  <c:v>68.206596996845576</c:v>
                </c:pt>
                <c:pt idx="7">
                  <c:v>77.82543959327009</c:v>
                </c:pt>
                <c:pt idx="8">
                  <c:v>29.711300139138046</c:v>
                </c:pt>
                <c:pt idx="9">
                  <c:v>13.834678207849855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8-4E67-BE0D-F9724EE8F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74040"/>
        <c:axId val="1"/>
      </c:lineChart>
      <c:catAx>
        <c:axId val="47757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74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150635208711437E-2"/>
          <c:y val="5.4054155959964635E-2"/>
          <c:w val="0.90744101633393826"/>
          <c:h val="0.64864987151957554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1.1.6'!$C$5</c:f>
              <c:strCache>
                <c:ptCount val="1"/>
                <c:pt idx="0">
                  <c:v>Развитые страны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1.1.6'!$B$6:$B$12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1.1.6'!$C$6:$C$12</c:f>
              <c:numCache>
                <c:formatCode>0.00</c:formatCode>
                <c:ptCount val="7"/>
                <c:pt idx="0">
                  <c:v>1.5</c:v>
                </c:pt>
                <c:pt idx="1">
                  <c:v>1.8</c:v>
                </c:pt>
                <c:pt idx="2">
                  <c:v>2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2-4A7A-9991-027FF609A9EE}"/>
            </c:ext>
          </c:extLst>
        </c:ser>
        <c:ser>
          <c:idx val="1"/>
          <c:order val="1"/>
          <c:tx>
            <c:strRef>
              <c:f>'График 1.1.6'!$D$5</c:f>
              <c:strCache>
                <c:ptCount val="1"/>
                <c:pt idx="0">
                  <c:v>Развивающиеся страны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1.1.6'!$B$6:$B$12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1.1.6'!$D$6:$D$12</c:f>
              <c:numCache>
                <c:formatCode>0.00</c:formatCode>
                <c:ptCount val="7"/>
                <c:pt idx="0">
                  <c:v>5.7</c:v>
                </c:pt>
                <c:pt idx="1">
                  <c:v>5.7</c:v>
                </c:pt>
                <c:pt idx="2">
                  <c:v>5.4</c:v>
                </c:pt>
                <c:pt idx="3">
                  <c:v>5.2</c:v>
                </c:pt>
                <c:pt idx="4">
                  <c:v>5.0999999999999996</c:v>
                </c:pt>
                <c:pt idx="5">
                  <c:v>5.9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2-4A7A-9991-027FF609A9EE}"/>
            </c:ext>
          </c:extLst>
        </c:ser>
        <c:ser>
          <c:idx val="2"/>
          <c:order val="2"/>
          <c:tx>
            <c:strRef>
              <c:f>'График 1.1.6'!$E$5</c:f>
              <c:strCache>
                <c:ptCount val="1"/>
                <c:pt idx="0">
                  <c:v>США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'График 1.1.6'!$B$6:$B$12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1.1.6'!$E$6:$E$12</c:f>
              <c:numCache>
                <c:formatCode>0.00</c:formatCode>
                <c:ptCount val="7"/>
                <c:pt idx="0">
                  <c:v>1.6</c:v>
                </c:pt>
                <c:pt idx="1">
                  <c:v>2.2999999999999998</c:v>
                </c:pt>
                <c:pt idx="2">
                  <c:v>2.7</c:v>
                </c:pt>
                <c:pt idx="3">
                  <c:v>3.4</c:v>
                </c:pt>
                <c:pt idx="4">
                  <c:v>3.2</c:v>
                </c:pt>
                <c:pt idx="5">
                  <c:v>2.7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42-4A7A-9991-027FF609A9EE}"/>
            </c:ext>
          </c:extLst>
        </c:ser>
        <c:ser>
          <c:idx val="3"/>
          <c:order val="3"/>
          <c:tx>
            <c:strRef>
              <c:f>'График 1.1.6'!$F$5</c:f>
              <c:strCache>
                <c:ptCount val="1"/>
                <c:pt idx="0">
                  <c:v>Япония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'График 1.1.6'!$B$6:$B$12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1.1.6'!$F$6:$F$12</c:f>
              <c:numCache>
                <c:formatCode>0.00</c:formatCode>
                <c:ptCount val="7"/>
                <c:pt idx="0">
                  <c:v>-0.9</c:v>
                </c:pt>
                <c:pt idx="1">
                  <c:v>-0.3</c:v>
                </c:pt>
                <c:pt idx="2">
                  <c:v>0</c:v>
                </c:pt>
                <c:pt idx="3">
                  <c:v>-0.3</c:v>
                </c:pt>
                <c:pt idx="4">
                  <c:v>0.3</c:v>
                </c:pt>
                <c:pt idx="5">
                  <c:v>0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42-4A7A-9991-027FF609A9EE}"/>
            </c:ext>
          </c:extLst>
        </c:ser>
        <c:ser>
          <c:idx val="4"/>
          <c:order val="4"/>
          <c:tx>
            <c:strRef>
              <c:f>'График 1.1.6'!$G$5</c:f>
              <c:strCache>
                <c:ptCount val="1"/>
                <c:pt idx="0">
                  <c:v>Еврозона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'График 1.1.6'!$B$6:$B$12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1.1.6'!$G$6:$G$12</c:f>
              <c:numCache>
                <c:formatCode>0.00</c:formatCode>
                <c:ptCount val="7"/>
                <c:pt idx="0">
                  <c:v>2.2999999999999998</c:v>
                </c:pt>
                <c:pt idx="1">
                  <c:v>2.1</c:v>
                </c:pt>
                <c:pt idx="2">
                  <c:v>2.1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42-4A7A-9991-027FF609A9EE}"/>
            </c:ext>
          </c:extLst>
        </c:ser>
        <c:ser>
          <c:idx val="5"/>
          <c:order val="5"/>
          <c:tx>
            <c:strRef>
              <c:f>'График 1.1.6'!$H$5</c:f>
              <c:strCache>
                <c:ptCount val="1"/>
                <c:pt idx="0">
                  <c:v>Китай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'График 1.1.6'!$B$6:$B$12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1.1.6'!$H$6:$H$12</c:f>
              <c:numCache>
                <c:formatCode>0.00</c:formatCode>
                <c:ptCount val="7"/>
                <c:pt idx="0">
                  <c:v>-0.8</c:v>
                </c:pt>
                <c:pt idx="1">
                  <c:v>1.2</c:v>
                </c:pt>
                <c:pt idx="2">
                  <c:v>3.9</c:v>
                </c:pt>
                <c:pt idx="3">
                  <c:v>1.8</c:v>
                </c:pt>
                <c:pt idx="4">
                  <c:v>1.5</c:v>
                </c:pt>
                <c:pt idx="5">
                  <c:v>4.5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42-4A7A-9991-027FF609A9EE}"/>
            </c:ext>
          </c:extLst>
        </c:ser>
        <c:ser>
          <c:idx val="6"/>
          <c:order val="6"/>
          <c:tx>
            <c:strRef>
              <c:f>'График 1.1.6'!$I$5</c:f>
              <c:strCache>
                <c:ptCount val="1"/>
                <c:pt idx="0">
                  <c:v>Россия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'График 1.1.6'!$B$6:$B$12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2007*</c:v>
                </c:pt>
                <c:pt idx="6">
                  <c:v>2008*</c:v>
                </c:pt>
              </c:strCache>
            </c:strRef>
          </c:cat>
          <c:val>
            <c:numRef>
              <c:f>'График 1.1.6'!$I$6:$I$12</c:f>
              <c:numCache>
                <c:formatCode>0.00</c:formatCode>
                <c:ptCount val="7"/>
                <c:pt idx="0">
                  <c:v>15.8</c:v>
                </c:pt>
                <c:pt idx="1">
                  <c:v>13.7</c:v>
                </c:pt>
                <c:pt idx="2">
                  <c:v>10.9</c:v>
                </c:pt>
                <c:pt idx="3">
                  <c:v>12.7</c:v>
                </c:pt>
                <c:pt idx="4">
                  <c:v>9.6999999999999993</c:v>
                </c:pt>
                <c:pt idx="5">
                  <c:v>8.4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E42-4A7A-9991-027FF609A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23696"/>
        <c:axId val="1"/>
      </c:lineChart>
      <c:catAx>
        <c:axId val="4736236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3623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1669691470054442E-2"/>
          <c:y val="0.79922930597947706"/>
          <c:w val="0.79673321234119787"/>
          <c:h val="0.1776065124398837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72438162544174E-2"/>
          <c:y val="6.3063063063063057E-2"/>
          <c:w val="0.87455830388692579"/>
          <c:h val="0.49549549549549549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4.1.1'!$B$5</c:f>
              <c:strCache>
                <c:ptCount val="1"/>
                <c:pt idx="0">
                  <c:v>M3/ВВП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'График 4.1.1'!$E$4:$Q$4</c:f>
              <c:strCache>
                <c:ptCount val="1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01.10.2007*</c:v>
                </c:pt>
              </c:strCache>
            </c:strRef>
          </c:cat>
          <c:val>
            <c:numRef>
              <c:f>'График 4.1.1'!$E$5:$Q$5</c:f>
              <c:numCache>
                <c:formatCode>0.0</c:formatCode>
                <c:ptCount val="13"/>
                <c:pt idx="0">
                  <c:v>11.417461660779701</c:v>
                </c:pt>
                <c:pt idx="1">
                  <c:v>9.5349623217322712</c:v>
                </c:pt>
                <c:pt idx="2">
                  <c:v>10.345948062925959</c:v>
                </c:pt>
                <c:pt idx="3">
                  <c:v>8.5704898880060654</c:v>
                </c:pt>
                <c:pt idx="4">
                  <c:v>13.582256158985443</c:v>
                </c:pt>
                <c:pt idx="5">
                  <c:v>15.270388771636592</c:v>
                </c:pt>
                <c:pt idx="6">
                  <c:v>17.720558643863569</c:v>
                </c:pt>
                <c:pt idx="7">
                  <c:v>20.256819195984363</c:v>
                </c:pt>
                <c:pt idx="8">
                  <c:v>21.070136130082485</c:v>
                </c:pt>
                <c:pt idx="9">
                  <c:v>28.11099544866968</c:v>
                </c:pt>
                <c:pt idx="10">
                  <c:v>27.2</c:v>
                </c:pt>
                <c:pt idx="11">
                  <c:v>36.01</c:v>
                </c:pt>
                <c:pt idx="12">
                  <c:v>35.78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5-488D-BE82-674F629749E2}"/>
            </c:ext>
          </c:extLst>
        </c:ser>
        <c:ser>
          <c:idx val="1"/>
          <c:order val="1"/>
          <c:tx>
            <c:strRef>
              <c:f>'График 4.1.1'!$B$6</c:f>
              <c:strCache>
                <c:ptCount val="1"/>
                <c:pt idx="0">
                  <c:v>кредиты банков к ВВП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4.1.1'!$E$4:$Q$4</c:f>
              <c:strCache>
                <c:ptCount val="1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01.10.2007*</c:v>
                </c:pt>
              </c:strCache>
            </c:strRef>
          </c:cat>
          <c:val>
            <c:numRef>
              <c:f>'График 4.1.1'!$E$6:$Q$6</c:f>
              <c:numCache>
                <c:formatCode>0.0</c:formatCode>
                <c:ptCount val="13"/>
                <c:pt idx="0">
                  <c:v>6.1171575345842495</c:v>
                </c:pt>
                <c:pt idx="1">
                  <c:v>4.3053231796552733</c:v>
                </c:pt>
                <c:pt idx="2">
                  <c:v>4.288043581356928</c:v>
                </c:pt>
                <c:pt idx="3">
                  <c:v>5.3911018145827212</c:v>
                </c:pt>
                <c:pt idx="4">
                  <c:v>7.3806275725266559</c:v>
                </c:pt>
                <c:pt idx="5">
                  <c:v>10.624167468491885</c:v>
                </c:pt>
                <c:pt idx="6">
                  <c:v>15.068122808096966</c:v>
                </c:pt>
                <c:pt idx="7">
                  <c:v>17.944249893253634</c:v>
                </c:pt>
                <c:pt idx="8">
                  <c:v>21.9813937255607</c:v>
                </c:pt>
                <c:pt idx="9">
                  <c:v>26.775097410915649</c:v>
                </c:pt>
                <c:pt idx="10">
                  <c:v>34.200000000000003</c:v>
                </c:pt>
                <c:pt idx="11">
                  <c:v>45.93</c:v>
                </c:pt>
                <c:pt idx="12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5-488D-BE82-674F629749E2}"/>
            </c:ext>
          </c:extLst>
        </c:ser>
        <c:ser>
          <c:idx val="2"/>
          <c:order val="2"/>
          <c:tx>
            <c:strRef>
              <c:f>'График 4.1.1'!$B$7</c:f>
              <c:strCache>
                <c:ptCount val="1"/>
                <c:pt idx="0">
                  <c:v>депозиты резидентов к  ВВП 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strRef>
              <c:f>'График 4.1.1'!$E$4:$Q$4</c:f>
              <c:strCache>
                <c:ptCount val="1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01.10.2007*</c:v>
                </c:pt>
              </c:strCache>
            </c:strRef>
          </c:cat>
          <c:val>
            <c:numRef>
              <c:f>'График 4.1.1'!$E$7:$Q$7</c:f>
              <c:numCache>
                <c:formatCode>0.0</c:formatCode>
                <c:ptCount val="13"/>
                <c:pt idx="0">
                  <c:v>2.0902493615594708</c:v>
                </c:pt>
                <c:pt idx="1">
                  <c:v>5.1582069909674004</c:v>
                </c:pt>
                <c:pt idx="2">
                  <c:v>4.7964043758662394</c:v>
                </c:pt>
                <c:pt idx="3">
                  <c:v>4.6052432304724578</c:v>
                </c:pt>
                <c:pt idx="4">
                  <c:v>8.4499966560872792</c:v>
                </c:pt>
                <c:pt idx="5">
                  <c:v>11.176866523333036</c:v>
                </c:pt>
                <c:pt idx="6">
                  <c:v>13.685128622408168</c:v>
                </c:pt>
                <c:pt idx="7">
                  <c:v>16.098747197907773</c:v>
                </c:pt>
                <c:pt idx="8">
                  <c:v>16.461025147197628</c:v>
                </c:pt>
                <c:pt idx="9">
                  <c:v>22.911811670295712</c:v>
                </c:pt>
                <c:pt idx="10">
                  <c:v>22.179543974486247</c:v>
                </c:pt>
                <c:pt idx="11">
                  <c:v>30.1</c:v>
                </c:pt>
                <c:pt idx="12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25-488D-BE82-674F62974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574368"/>
        <c:axId val="1"/>
      </c:lineChart>
      <c:catAx>
        <c:axId val="47757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-12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4.2402826855123678E-2"/>
              <c:y val="0.207208153034924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743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57597173144876"/>
          <c:y val="0.8288288288288288"/>
          <c:w val="0.76855123674911663"/>
          <c:h val="0.144144144144144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43353784552395E-2"/>
          <c:y val="0.1012662400540614"/>
          <c:w val="0.90359251645989302"/>
          <c:h val="0.5527448936284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4.1.2'!$B$6</c:f>
              <c:strCache>
                <c:ptCount val="1"/>
                <c:pt idx="0">
                  <c:v>Депозиты к ВВП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'График 4.1.2'!$C$4:$N$5</c:f>
              <c:multiLvlStrCache>
                <c:ptCount val="12"/>
                <c:lvl>
                  <c:pt idx="0">
                    <c:v>2005г.</c:v>
                  </c:pt>
                  <c:pt idx="1">
                    <c:v>2006г.</c:v>
                  </c:pt>
                  <c:pt idx="2">
                    <c:v>2005г.</c:v>
                  </c:pt>
                  <c:pt idx="3">
                    <c:v>2006г.</c:v>
                  </c:pt>
                  <c:pt idx="4">
                    <c:v>2005г.</c:v>
                  </c:pt>
                  <c:pt idx="5">
                    <c:v>2006г.</c:v>
                  </c:pt>
                  <c:pt idx="6">
                    <c:v>2005г.</c:v>
                  </c:pt>
                  <c:pt idx="7">
                    <c:v>2006г.</c:v>
                  </c:pt>
                  <c:pt idx="8">
                    <c:v>2005г.</c:v>
                  </c:pt>
                  <c:pt idx="9">
                    <c:v>2006г.</c:v>
                  </c:pt>
                  <c:pt idx="10">
                    <c:v>2005г.</c:v>
                  </c:pt>
                  <c:pt idx="11">
                    <c:v>2006г.</c:v>
                  </c:pt>
                </c:lvl>
                <c:lvl>
                  <c:pt idx="0">
                    <c:v>Казахстан</c:v>
                  </c:pt>
                  <c:pt idx="2">
                    <c:v>Россия</c:v>
                  </c:pt>
                  <c:pt idx="4">
                    <c:v>Украина</c:v>
                  </c:pt>
                  <c:pt idx="6">
                    <c:v>Польша</c:v>
                  </c:pt>
                  <c:pt idx="8">
                    <c:v>Венгрия</c:v>
                  </c:pt>
                  <c:pt idx="10">
                    <c:v>Чехия</c:v>
                  </c:pt>
                </c:lvl>
              </c:multiLvlStrCache>
            </c:multiLvlStrRef>
          </c:cat>
          <c:val>
            <c:numRef>
              <c:f>'График 4.1.2'!$C$6:$N$6</c:f>
              <c:numCache>
                <c:formatCode>0.0</c:formatCode>
                <c:ptCount val="12"/>
                <c:pt idx="0">
                  <c:v>22.179543974486247</c:v>
                </c:pt>
                <c:pt idx="1">
                  <c:v>30.123550028180279</c:v>
                </c:pt>
                <c:pt idx="2" formatCode="General">
                  <c:v>26.5</c:v>
                </c:pt>
                <c:pt idx="3">
                  <c:v>20.120271385417329</c:v>
                </c:pt>
                <c:pt idx="4">
                  <c:v>27.293574201689967</c:v>
                </c:pt>
                <c:pt idx="5">
                  <c:v>34.26544682861325</c:v>
                </c:pt>
                <c:pt idx="6">
                  <c:v>35.801289023285548</c:v>
                </c:pt>
                <c:pt idx="7">
                  <c:v>34.411532229007143</c:v>
                </c:pt>
                <c:pt idx="8">
                  <c:v>43.111047916962889</c:v>
                </c:pt>
                <c:pt idx="9">
                  <c:v>39.4</c:v>
                </c:pt>
                <c:pt idx="10">
                  <c:v>62.165739824639218</c:v>
                </c:pt>
                <c:pt idx="11">
                  <c:v>56.293608681786154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6-4D61-B813-C49699E2FAA6}"/>
            </c:ext>
          </c:extLst>
        </c:ser>
        <c:ser>
          <c:idx val="1"/>
          <c:order val="1"/>
          <c:tx>
            <c:strRef>
              <c:f>'График 4.1.2'!$B$7</c:f>
              <c:strCache>
                <c:ptCount val="1"/>
                <c:pt idx="0">
                  <c:v>Кредиты к ВВП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'График 4.1.2'!$C$4:$N$5</c:f>
              <c:multiLvlStrCache>
                <c:ptCount val="12"/>
                <c:lvl>
                  <c:pt idx="0">
                    <c:v>2005г.</c:v>
                  </c:pt>
                  <c:pt idx="1">
                    <c:v>2006г.</c:v>
                  </c:pt>
                  <c:pt idx="2">
                    <c:v>2005г.</c:v>
                  </c:pt>
                  <c:pt idx="3">
                    <c:v>2006г.</c:v>
                  </c:pt>
                  <c:pt idx="4">
                    <c:v>2005г.</c:v>
                  </c:pt>
                  <c:pt idx="5">
                    <c:v>2006г.</c:v>
                  </c:pt>
                  <c:pt idx="6">
                    <c:v>2005г.</c:v>
                  </c:pt>
                  <c:pt idx="7">
                    <c:v>2006г.</c:v>
                  </c:pt>
                  <c:pt idx="8">
                    <c:v>2005г.</c:v>
                  </c:pt>
                  <c:pt idx="9">
                    <c:v>2006г.</c:v>
                  </c:pt>
                  <c:pt idx="10">
                    <c:v>2005г.</c:v>
                  </c:pt>
                  <c:pt idx="11">
                    <c:v>2006г.</c:v>
                  </c:pt>
                </c:lvl>
                <c:lvl>
                  <c:pt idx="0">
                    <c:v>Казахстан</c:v>
                  </c:pt>
                  <c:pt idx="2">
                    <c:v>Россия</c:v>
                  </c:pt>
                  <c:pt idx="4">
                    <c:v>Украина</c:v>
                  </c:pt>
                  <c:pt idx="6">
                    <c:v>Польша</c:v>
                  </c:pt>
                  <c:pt idx="8">
                    <c:v>Венгрия</c:v>
                  </c:pt>
                  <c:pt idx="10">
                    <c:v>Чехия</c:v>
                  </c:pt>
                </c:lvl>
              </c:multiLvlStrCache>
            </c:multiLvlStrRef>
          </c:cat>
          <c:val>
            <c:numRef>
              <c:f>'График 4.1.2'!$C$7:$N$7</c:f>
              <c:numCache>
                <c:formatCode>0.0</c:formatCode>
                <c:ptCount val="12"/>
                <c:pt idx="0">
                  <c:v>34.778754984569971</c:v>
                </c:pt>
                <c:pt idx="1">
                  <c:v>45.928484065519839</c:v>
                </c:pt>
                <c:pt idx="2" formatCode="General">
                  <c:v>25.3</c:v>
                </c:pt>
                <c:pt idx="3">
                  <c:v>32.807106504213792</c:v>
                </c:pt>
                <c:pt idx="4">
                  <c:v>22.883828026962313</c:v>
                </c:pt>
                <c:pt idx="5">
                  <c:v>45.609271165981916</c:v>
                </c:pt>
                <c:pt idx="6">
                  <c:v>31.238951338400785</c:v>
                </c:pt>
                <c:pt idx="7">
                  <c:v>30.503115467546504</c:v>
                </c:pt>
                <c:pt idx="8">
                  <c:v>62.871807102920343</c:v>
                </c:pt>
                <c:pt idx="9">
                  <c:v>57.535644902554459</c:v>
                </c:pt>
                <c:pt idx="10">
                  <c:v>44.278939647231411</c:v>
                </c:pt>
                <c:pt idx="11">
                  <c:v>39.468875019059027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6-4D61-B813-C49699E2FAA6}"/>
            </c:ext>
          </c:extLst>
        </c:ser>
        <c:ser>
          <c:idx val="2"/>
          <c:order val="2"/>
          <c:tx>
            <c:strRef>
              <c:f>'График 4.1.2'!$B$8</c:f>
              <c:strCache>
                <c:ptCount val="1"/>
                <c:pt idx="0">
                  <c:v>М3 к ВВП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'График 4.1.2'!$C$4:$N$5</c:f>
              <c:multiLvlStrCache>
                <c:ptCount val="12"/>
                <c:lvl>
                  <c:pt idx="0">
                    <c:v>2005г.</c:v>
                  </c:pt>
                  <c:pt idx="1">
                    <c:v>2006г.</c:v>
                  </c:pt>
                  <c:pt idx="2">
                    <c:v>2005г.</c:v>
                  </c:pt>
                  <c:pt idx="3">
                    <c:v>2006г.</c:v>
                  </c:pt>
                  <c:pt idx="4">
                    <c:v>2005г.</c:v>
                  </c:pt>
                  <c:pt idx="5">
                    <c:v>2006г.</c:v>
                  </c:pt>
                  <c:pt idx="6">
                    <c:v>2005г.</c:v>
                  </c:pt>
                  <c:pt idx="7">
                    <c:v>2006г.</c:v>
                  </c:pt>
                  <c:pt idx="8">
                    <c:v>2005г.</c:v>
                  </c:pt>
                  <c:pt idx="9">
                    <c:v>2006г.</c:v>
                  </c:pt>
                  <c:pt idx="10">
                    <c:v>2005г.</c:v>
                  </c:pt>
                  <c:pt idx="11">
                    <c:v>2006г.</c:v>
                  </c:pt>
                </c:lvl>
                <c:lvl>
                  <c:pt idx="0">
                    <c:v>Казахстан</c:v>
                  </c:pt>
                  <c:pt idx="2">
                    <c:v>Россия</c:v>
                  </c:pt>
                  <c:pt idx="4">
                    <c:v>Украина</c:v>
                  </c:pt>
                  <c:pt idx="6">
                    <c:v>Польша</c:v>
                  </c:pt>
                  <c:pt idx="8">
                    <c:v>Венгрия</c:v>
                  </c:pt>
                  <c:pt idx="10">
                    <c:v>Чехия</c:v>
                  </c:pt>
                </c:lvl>
              </c:multiLvlStrCache>
            </c:multiLvlStrRef>
          </c:cat>
          <c:val>
            <c:numRef>
              <c:f>'График 4.1.2'!$C$8:$N$8</c:f>
              <c:numCache>
                <c:formatCode>0.0</c:formatCode>
                <c:ptCount val="12"/>
                <c:pt idx="0">
                  <c:v>27.711638339350998</c:v>
                </c:pt>
                <c:pt idx="1">
                  <c:v>36.006158047694861</c:v>
                </c:pt>
                <c:pt idx="2" formatCode="General">
                  <c:v>33.4</c:v>
                </c:pt>
                <c:pt idx="3">
                  <c:v>33.5901064556721</c:v>
                </c:pt>
                <c:pt idx="4" formatCode="General">
                  <c:v>45.5</c:v>
                </c:pt>
                <c:pt idx="5">
                  <c:v>48.554774609563168</c:v>
                </c:pt>
                <c:pt idx="6" formatCode="General">
                  <c:v>42.7</c:v>
                </c:pt>
                <c:pt idx="7">
                  <c:v>46.7187579820297</c:v>
                </c:pt>
                <c:pt idx="8" formatCode="General">
                  <c:v>50.5</c:v>
                </c:pt>
                <c:pt idx="9" formatCode="General">
                  <c:v>53.8</c:v>
                </c:pt>
                <c:pt idx="10">
                  <c:v>71.242536931527411</c:v>
                </c:pt>
                <c:pt idx="11">
                  <c:v>67.963477471843106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E6-4D61-B813-C49699E2F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584208"/>
        <c:axId val="1"/>
      </c:barChart>
      <c:catAx>
        <c:axId val="47758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84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355387523629488"/>
          <c:y val="0.89029535864978904"/>
          <c:w val="0.47448015122873344"/>
          <c:h val="8.43881856540084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333399305727361"/>
          <c:y val="0.15897515512397398"/>
          <c:w val="0.50933465972567638"/>
          <c:h val="0.3846173107838080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D6-48BB-8D41-82FCC8F4702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D6-48BB-8D41-82FCC8F4702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ED6-48BB-8D41-82FCC8F4702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D6-48BB-8D41-82FCC8F4702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ED6-48BB-8D41-82FCC8F4702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ED6-48BB-8D41-82FCC8F47021}"/>
              </c:ext>
            </c:extLst>
          </c:dPt>
          <c:dLbls>
            <c:dLbl>
              <c:idx val="0"/>
              <c:layout>
                <c:manualLayout>
                  <c:x val="1.2968706709388879E-4"/>
                  <c:y val="-0.151791641429436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D6-48BB-8D41-82FCC8F47021}"/>
                </c:ext>
              </c:extLst>
            </c:dLbl>
            <c:dLbl>
              <c:idx val="1"/>
              <c:layout>
                <c:manualLayout>
                  <c:x val="0.23128671938338491"/>
                  <c:y val="-4.50875906883781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D6-48BB-8D41-82FCC8F47021}"/>
                </c:ext>
              </c:extLst>
            </c:dLbl>
            <c:dLbl>
              <c:idx val="2"/>
              <c:layout>
                <c:manualLayout>
                  <c:x val="0.10959070270435343"/>
                  <c:y val="3.18358714683833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D6-48BB-8D41-82FCC8F47021}"/>
                </c:ext>
              </c:extLst>
            </c:dLbl>
            <c:dLbl>
              <c:idx val="3"/>
              <c:layout>
                <c:manualLayout>
                  <c:x val="-1.8155734906689723E-2"/>
                  <c:y val="0.24073840092189069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Накопитель-ные пенсионные фонды; 11.1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D6-48BB-8D41-82FCC8F47021}"/>
                </c:ext>
              </c:extLst>
            </c:dLbl>
            <c:dLbl>
              <c:idx val="4"/>
              <c:layout>
                <c:manualLayout>
                  <c:x val="-3.7977849682219192E-2"/>
                  <c:y val="8.36862616090452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D6-48BB-8D41-82FCC8F47021}"/>
                </c:ext>
              </c:extLst>
            </c:dLbl>
            <c:dLbl>
              <c:idx val="5"/>
              <c:layout>
                <c:manualLayout>
                  <c:x val="-2.1181992508332966E-2"/>
                  <c:y val="-0.2508707171503971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D6-48BB-8D41-82FCC8F470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4.2.1'!$B$6:$B$11</c:f>
              <c:strCache>
                <c:ptCount val="6"/>
                <c:pt idx="0">
                  <c:v>Банки</c:v>
                </c:pt>
                <c:pt idx="1">
                  <c:v>Страховые организации</c:v>
                </c:pt>
                <c:pt idx="2">
                  <c:v>Профессиональные участники РЦБ</c:v>
                </c:pt>
                <c:pt idx="3">
                  <c:v>Накопительные пенсионные фонды</c:v>
                </c:pt>
                <c:pt idx="4">
                  <c:v>Ипотечные компании</c:v>
                </c:pt>
                <c:pt idx="5">
                  <c:v>Небанковские организации</c:v>
                </c:pt>
              </c:strCache>
            </c:strRef>
          </c:cat>
          <c:val>
            <c:numRef>
              <c:f>'График 4.2.1'!$C$6:$C$11</c:f>
              <c:numCache>
                <c:formatCode>General</c:formatCode>
                <c:ptCount val="6"/>
                <c:pt idx="0">
                  <c:v>77</c:v>
                </c:pt>
                <c:pt idx="1">
                  <c:v>1.2</c:v>
                </c:pt>
                <c:pt idx="2">
                  <c:v>0.5</c:v>
                </c:pt>
                <c:pt idx="3">
                  <c:v>11.1</c:v>
                </c:pt>
                <c:pt idx="4">
                  <c:v>1.3</c:v>
                </c:pt>
                <c:pt idx="5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D6-48BB-8D41-82FCC8F47021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265990257737514"/>
          <c:y val="0.16585405357768096"/>
          <c:w val="0.54521347398275688"/>
          <c:h val="0.395122892346828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8B-4EF6-8BB0-145E74CAA79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8B-4EF6-8BB0-145E74CAA79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78B-4EF6-8BB0-145E74CAA79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8B-4EF6-8BB0-145E74CAA79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78B-4EF6-8BB0-145E74CAA79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8B-4EF6-8BB0-145E74CAA795}"/>
              </c:ext>
            </c:extLst>
          </c:dPt>
          <c:dLbls>
            <c:dLbl>
              <c:idx val="0"/>
              <c:layout>
                <c:manualLayout>
                  <c:x val="-1.5972871399287145E-2"/>
                  <c:y val="-0.107090676365505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8B-4EF6-8BB0-145E74CAA795}"/>
                </c:ext>
              </c:extLst>
            </c:dLbl>
            <c:dLbl>
              <c:idx val="1"/>
              <c:layout>
                <c:manualLayout>
                  <c:x val="0.17014394172738573"/>
                  <c:y val="2.05014205741381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8B-4EF6-8BB0-145E74CAA795}"/>
                </c:ext>
              </c:extLst>
            </c:dLbl>
            <c:dLbl>
              <c:idx val="2"/>
              <c:layout>
                <c:manualLayout>
                  <c:x val="-4.1258620952707735E-2"/>
                  <c:y val="6.22832292600936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8B-4EF6-8BB0-145E74CAA795}"/>
                </c:ext>
              </c:extLst>
            </c:dLbl>
            <c:dLbl>
              <c:idx val="3"/>
              <c:layout>
                <c:manualLayout>
                  <c:x val="2.1765632112437424E-2"/>
                  <c:y val="0.16196517215510126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Накопитель-ные пенсионные фонды; 7.9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8B-4EF6-8BB0-145E74CAA795}"/>
                </c:ext>
              </c:extLst>
            </c:dLbl>
            <c:dLbl>
              <c:idx val="4"/>
              <c:layout>
                <c:manualLayout>
                  <c:x val="-4.2592085482111255E-2"/>
                  <c:y val="5.92205458225577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8B-4EF6-8BB0-145E74CAA795}"/>
                </c:ext>
              </c:extLst>
            </c:dLbl>
            <c:dLbl>
              <c:idx val="5"/>
              <c:layout>
                <c:manualLayout>
                  <c:x val="-7.8895310779828795E-2"/>
                  <c:y val="-0.236326007206710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8B-4EF6-8BB0-145E74CAA79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4.2.1'!$G$6:$G$11</c:f>
              <c:strCache>
                <c:ptCount val="6"/>
                <c:pt idx="0">
                  <c:v>Банки</c:v>
                </c:pt>
                <c:pt idx="1">
                  <c:v>Страховые организации</c:v>
                </c:pt>
                <c:pt idx="2">
                  <c:v>Профессиональные участники РЦБ</c:v>
                </c:pt>
                <c:pt idx="3">
                  <c:v>Накопительные пенсионные фонды</c:v>
                </c:pt>
                <c:pt idx="4">
                  <c:v>Ипотечные компании</c:v>
                </c:pt>
                <c:pt idx="5">
                  <c:v>Небанковские организации</c:v>
                </c:pt>
              </c:strCache>
            </c:strRef>
          </c:cat>
          <c:val>
            <c:numRef>
              <c:f>'График 4.2.1'!$H$6:$H$11</c:f>
              <c:numCache>
                <c:formatCode>General</c:formatCode>
                <c:ptCount val="6"/>
                <c:pt idx="0">
                  <c:v>81.900000000000006</c:v>
                </c:pt>
                <c:pt idx="1">
                  <c:v>1.3</c:v>
                </c:pt>
                <c:pt idx="2">
                  <c:v>2.6</c:v>
                </c:pt>
                <c:pt idx="3">
                  <c:v>7.9</c:v>
                </c:pt>
                <c:pt idx="4">
                  <c:v>1.3</c:v>
                </c:pt>
                <c:pt idx="5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8B-4EF6-8BB0-145E74CAA79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428592782000142"/>
          <c:y val="0.49637856791556245"/>
          <c:w val="0.44081676580114576"/>
          <c:h val="0.311595305406849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87-44B2-8A36-4BC2018B7FD7}"/>
              </c:ext>
            </c:extLst>
          </c:dPt>
          <c:dPt>
            <c:idx val="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87-44B2-8A36-4BC2018B7FD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87-44B2-8A36-4BC2018B7FD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87-44B2-8A36-4BC2018B7FD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D87-44B2-8A36-4BC2018B7FD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87-44B2-8A36-4BC2018B7FD7}"/>
              </c:ext>
            </c:extLst>
          </c:dPt>
          <c:dLbls>
            <c:dLbl>
              <c:idx val="1"/>
              <c:layout>
                <c:manualLayout>
                  <c:x val="-2.0905007358168148E-2"/>
                  <c:y val="0.196634269264815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87-44B2-8A36-4BC2018B7FD7}"/>
                </c:ext>
              </c:extLst>
            </c:dLbl>
            <c:dLbl>
              <c:idx val="2"/>
              <c:layout>
                <c:manualLayout>
                  <c:x val="8.3270303082044472E-3"/>
                  <c:y val="-0.324045973892409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87-44B2-8A36-4BC2018B7FD7}"/>
                </c:ext>
              </c:extLst>
            </c:dLbl>
            <c:dLbl>
              <c:idx val="3"/>
              <c:layout>
                <c:manualLayout>
                  <c:x val="0.15065179797101969"/>
                  <c:y val="-0.1684778998090329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87-44B2-8A36-4BC2018B7FD7}"/>
                </c:ext>
              </c:extLst>
            </c:dLbl>
            <c:dLbl>
              <c:idx val="4"/>
              <c:layout>
                <c:manualLayout>
                  <c:x val="1.6780506509169613E-2"/>
                  <c:y val="-0.2245639545378003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87-44B2-8A36-4BC2018B7FD7}"/>
                </c:ext>
              </c:extLst>
            </c:dLbl>
            <c:dLbl>
              <c:idx val="5"/>
              <c:layout>
                <c:manualLayout>
                  <c:x val="8.6350942409097617E-2"/>
                  <c:y val="3.94030524544495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87-44B2-8A36-4BC2018B7F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4.2.2'!$B$5:$B$10</c:f>
              <c:strCache>
                <c:ptCount val="6"/>
                <c:pt idx="0">
                  <c:v>Иные инвесторы</c:v>
                </c:pt>
                <c:pt idx="1">
                  <c:v>Облигации, приобретенные страховыми организациями</c:v>
                </c:pt>
                <c:pt idx="2">
                  <c:v>Облигации, приобретенные за счет активов клиентов управляющих инвестиционным портфелем</c:v>
                </c:pt>
                <c:pt idx="3">
                  <c:v>Облигации, приобретенные за счет пенсионных активов</c:v>
                </c:pt>
                <c:pt idx="4">
                  <c:v>Облигации, приобретенные банками второго уровня</c:v>
                </c:pt>
                <c:pt idx="5">
                  <c:v>Облигации, приобретенные иными финансовыми организациями</c:v>
                </c:pt>
              </c:strCache>
            </c:strRef>
          </c:cat>
          <c:val>
            <c:numRef>
              <c:f>'График 4.2.2'!$C$5:$C$10</c:f>
              <c:numCache>
                <c:formatCode>General</c:formatCode>
                <c:ptCount val="6"/>
                <c:pt idx="0">
                  <c:v>56.3</c:v>
                </c:pt>
                <c:pt idx="1">
                  <c:v>3.96</c:v>
                </c:pt>
                <c:pt idx="2">
                  <c:v>1.4</c:v>
                </c:pt>
                <c:pt idx="3">
                  <c:v>20.57</c:v>
                </c:pt>
                <c:pt idx="4">
                  <c:v>9.5299999999999994</c:v>
                </c:pt>
                <c:pt idx="5">
                  <c:v>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87-44B2-8A36-4BC2018B7FD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0655391120508"/>
          <c:y val="8.7209549899930447E-2"/>
          <c:w val="0.83509513742071884"/>
          <c:h val="0.645350669259485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5.1.1'!$B$5:$B$7</c:f>
              <c:strCache>
                <c:ptCount val="3"/>
                <c:pt idx="0">
                  <c:v>Накопительные пенсионные фонды</c:v>
                </c:pt>
                <c:pt idx="1">
                  <c:v>Банки второго уровня</c:v>
                </c:pt>
                <c:pt idx="2">
                  <c:v>Страховые организации</c:v>
                </c:pt>
              </c:strCache>
            </c:strRef>
          </c:cat>
          <c:val>
            <c:numRef>
              <c:f>'График 5.1.1'!$C$5:$C$7</c:f>
              <c:numCache>
                <c:formatCode>General</c:formatCode>
                <c:ptCount val="3"/>
                <c:pt idx="0">
                  <c:v>79.900000000000006</c:v>
                </c:pt>
                <c:pt idx="1">
                  <c:v>77.900000000000006</c:v>
                </c:pt>
                <c:pt idx="2">
                  <c:v>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9-46E7-9CD6-BBF3895344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7589784"/>
        <c:axId val="1"/>
      </c:barChart>
      <c:catAx>
        <c:axId val="477589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в процентах</a:t>
                </a:r>
              </a:p>
            </c:rich>
          </c:tx>
          <c:layout>
            <c:manualLayout>
              <c:xMode val="edge"/>
              <c:yMode val="edge"/>
              <c:x val="3.1712473572938688E-2"/>
              <c:y val="0.197675028993468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89784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335793357933573E-2"/>
          <c:y val="6.666695601977439E-2"/>
          <c:w val="0.89483394833948338"/>
          <c:h val="0.40000173611864637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5.1.2'!$B$5</c:f>
              <c:strCache>
                <c:ptCount val="1"/>
                <c:pt idx="0">
                  <c:v>Доля иностранного капитала в уставном капитале банковской системы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5.1.2'!$C$4:$J$4</c:f>
              <c:strCache>
                <c:ptCount val="8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01.01.2007</c:v>
                </c:pt>
                <c:pt idx="7">
                  <c:v>01.10.2007</c:v>
                </c:pt>
              </c:strCache>
            </c:strRef>
          </c:cat>
          <c:val>
            <c:numRef>
              <c:f>'График 5.1.2'!$C$5:$J$5</c:f>
              <c:numCache>
                <c:formatCode>General</c:formatCode>
                <c:ptCount val="8"/>
                <c:pt idx="0">
                  <c:v>24.94</c:v>
                </c:pt>
                <c:pt idx="1">
                  <c:v>19.920000000000002</c:v>
                </c:pt>
                <c:pt idx="2">
                  <c:v>49.42</c:v>
                </c:pt>
                <c:pt idx="3">
                  <c:v>47.43</c:v>
                </c:pt>
                <c:pt idx="4">
                  <c:v>36.630000000000003</c:v>
                </c:pt>
                <c:pt idx="5">
                  <c:v>10.38</c:v>
                </c:pt>
                <c:pt idx="6">
                  <c:v>5.63</c:v>
                </c:pt>
                <c:pt idx="7">
                  <c:v>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2-47AB-AF4E-8723212D832F}"/>
            </c:ext>
          </c:extLst>
        </c:ser>
        <c:ser>
          <c:idx val="1"/>
          <c:order val="1"/>
          <c:tx>
            <c:strRef>
              <c:f>'График 5.1.2'!$B$6</c:f>
              <c:strCache>
                <c:ptCount val="1"/>
                <c:pt idx="0">
                  <c:v>Доля активов банков с иностранным участием в общих активах банков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5.1.2'!$C$4:$J$4</c:f>
              <c:strCache>
                <c:ptCount val="8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01.01.2007</c:v>
                </c:pt>
                <c:pt idx="7">
                  <c:v>01.10.2007</c:v>
                </c:pt>
              </c:strCache>
            </c:strRef>
          </c:cat>
          <c:val>
            <c:numRef>
              <c:f>'График 5.1.2'!$C$6:$J$6</c:f>
              <c:numCache>
                <c:formatCode>General</c:formatCode>
                <c:ptCount val="8"/>
                <c:pt idx="0">
                  <c:v>19.78</c:v>
                </c:pt>
                <c:pt idx="1">
                  <c:v>17.29</c:v>
                </c:pt>
                <c:pt idx="2">
                  <c:v>34.299999999999997</c:v>
                </c:pt>
                <c:pt idx="3">
                  <c:v>56.91</c:v>
                </c:pt>
                <c:pt idx="4">
                  <c:v>32.4</c:v>
                </c:pt>
                <c:pt idx="5">
                  <c:v>7.24</c:v>
                </c:pt>
                <c:pt idx="6">
                  <c:v>5.94</c:v>
                </c:pt>
                <c:pt idx="7">
                  <c:v>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2-47AB-AF4E-8723212D8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86832"/>
        <c:axId val="1"/>
      </c:lineChart>
      <c:catAx>
        <c:axId val="47758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86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760147601476015"/>
          <c:y val="0.80888888888888888"/>
          <c:w val="0.75830258302583031"/>
          <c:h val="0.1777777777777777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2038656799945"/>
          <c:y val="0.1152076325056535"/>
          <c:w val="0.77169121827558296"/>
          <c:h val="0.50230527772464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5.2.1'!$B$5</c:f>
              <c:strCache>
                <c:ptCount val="1"/>
                <c:pt idx="0">
                  <c:v>Ссудный портфель, млрд. тенге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5.2.1'!$C$4:$G$4</c:f>
              <c:strCache>
                <c:ptCount val="5"/>
                <c:pt idx="0">
                  <c:v>01.01.2004</c:v>
                </c:pt>
                <c:pt idx="1">
                  <c:v> 01.01.2005</c:v>
                </c:pt>
                <c:pt idx="2">
                  <c:v>01.01.2006</c:v>
                </c:pt>
                <c:pt idx="3">
                  <c:v>01.01.2007</c:v>
                </c:pt>
                <c:pt idx="4">
                  <c:v>01.10.2007</c:v>
                </c:pt>
              </c:strCache>
            </c:strRef>
          </c:cat>
          <c:val>
            <c:numRef>
              <c:f>'График 5.2.1'!$C$5:$G$5</c:f>
              <c:numCache>
                <c:formatCode>#\ ##0.0</c:formatCode>
                <c:ptCount val="5"/>
                <c:pt idx="0">
                  <c:v>1086.5999999999999</c:v>
                </c:pt>
                <c:pt idx="1">
                  <c:v>1812.9</c:v>
                </c:pt>
                <c:pt idx="2">
                  <c:v>3062</c:v>
                </c:pt>
                <c:pt idx="3">
                  <c:v>5991.8</c:v>
                </c:pt>
                <c:pt idx="4">
                  <c:v>8701.6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9D-4410-AF5B-6220A2E48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590768"/>
        <c:axId val="1"/>
      </c:barChart>
      <c:lineChart>
        <c:grouping val="standard"/>
        <c:varyColors val="0"/>
        <c:ser>
          <c:idx val="1"/>
          <c:order val="1"/>
          <c:tx>
            <c:strRef>
              <c:f>'График 5.2.1'!$B$6</c:f>
              <c:strCache>
                <c:ptCount val="1"/>
                <c:pt idx="0">
                  <c:v>Прирост, в % к предыдщему периоду (правая шкала)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'График 5.2.1'!$C$4:$G$4</c:f>
              <c:strCache>
                <c:ptCount val="5"/>
                <c:pt idx="0">
                  <c:v>01.01.2004</c:v>
                </c:pt>
                <c:pt idx="1">
                  <c:v> 01.01.2005</c:v>
                </c:pt>
                <c:pt idx="2">
                  <c:v>01.01.2006</c:v>
                </c:pt>
                <c:pt idx="3">
                  <c:v>01.01.2007</c:v>
                </c:pt>
                <c:pt idx="4">
                  <c:v>01.10.2007</c:v>
                </c:pt>
              </c:strCache>
            </c:strRef>
          </c:cat>
          <c:val>
            <c:numRef>
              <c:f>'График 5.2.1'!$C$6:$G$6</c:f>
              <c:numCache>
                <c:formatCode>#\ ##0.0</c:formatCode>
                <c:ptCount val="5"/>
                <c:pt idx="0">
                  <c:v>51.463618622804574</c:v>
                </c:pt>
                <c:pt idx="1">
                  <c:v>66.841524019878563</c:v>
                </c:pt>
                <c:pt idx="2">
                  <c:v>68.900656406861913</c:v>
                </c:pt>
                <c:pt idx="3">
                  <c:v>95.682560418027435</c:v>
                </c:pt>
                <c:pt idx="4">
                  <c:v>45.225141026068968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19D-4410-AF5B-6220A2E48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759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9076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666666666666666"/>
          <c:y val="0.79723502304147464"/>
          <c:w val="0.70319634703196343"/>
          <c:h val="0.1843317972350230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0724026888639714E-2"/>
          <c:y val="0.28436084762118546"/>
          <c:w val="0.51810011986102744"/>
          <c:h val="0.4312806188921312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E7-4366-8247-803BF216EAD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E7-4366-8247-803BF216EAD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FE7-4366-8247-803BF216EAD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E7-4366-8247-803BF216EAD8}"/>
              </c:ext>
            </c:extLst>
          </c:dPt>
          <c:dPt>
            <c:idx val="4"/>
            <c:bubble3D val="0"/>
            <c:explosion val="6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FE7-4366-8247-803BF216EAD8}"/>
              </c:ext>
            </c:extLst>
          </c:dPt>
          <c:dPt>
            <c:idx val="5"/>
            <c:bubble3D val="0"/>
            <c:explosion val="51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E7-4366-8247-803BF216EAD8}"/>
              </c:ext>
            </c:extLst>
          </c:dPt>
          <c:dPt>
            <c:idx val="6"/>
            <c:bubble3D val="0"/>
            <c:explosion val="55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FE7-4366-8247-803BF216EAD8}"/>
              </c:ext>
            </c:extLst>
          </c:dPt>
          <c:dLbls>
            <c:dLbl>
              <c:idx val="0"/>
              <c:layout>
                <c:manualLayout>
                  <c:x val="6.1415319878944455E-2"/>
                  <c:y val="-0.122871349101594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E7-4366-8247-803BF216EAD8}"/>
                </c:ext>
              </c:extLst>
            </c:dLbl>
            <c:dLbl>
              <c:idx val="1"/>
              <c:layout>
                <c:manualLayout>
                  <c:x val="-3.9639381724776684E-2"/>
                  <c:y val="0.1262824367292551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E7-4366-8247-803BF216EAD8}"/>
                </c:ext>
              </c:extLst>
            </c:dLbl>
            <c:dLbl>
              <c:idx val="2"/>
              <c:layout>
                <c:manualLayout>
                  <c:x val="-6.1835537671491178E-2"/>
                  <c:y val="-9.35283402050351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E7-4366-8247-803BF216EAD8}"/>
                </c:ext>
              </c:extLst>
            </c:dLbl>
            <c:dLbl>
              <c:idx val="3"/>
              <c:layout>
                <c:manualLayout>
                  <c:x val="-3.7994630705511796E-2"/>
                  <c:y val="-0.114096943409659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E7-4366-8247-803BF216EAD8}"/>
                </c:ext>
              </c:extLst>
            </c:dLbl>
            <c:dLbl>
              <c:idx val="4"/>
              <c:layout>
                <c:manualLayout>
                  <c:x val="-2.3442264485985274E-2"/>
                  <c:y val="-0.1368887029796787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E7-4366-8247-803BF216EAD8}"/>
                </c:ext>
              </c:extLst>
            </c:dLbl>
            <c:dLbl>
              <c:idx val="5"/>
              <c:layout>
                <c:manualLayout>
                  <c:x val="3.119777664143613E-2"/>
                  <c:y val="-0.147753103223487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E7-4366-8247-803BF216EAD8}"/>
                </c:ext>
              </c:extLst>
            </c:dLbl>
            <c:dLbl>
              <c:idx val="6"/>
              <c:layout>
                <c:manualLayout>
                  <c:x val="4.2703620724084956E-2"/>
                  <c:y val="-0.172846027681591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E7-4366-8247-803BF216EA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5.2.2'!$B$5:$B$11</c:f>
              <c:strCache>
                <c:ptCount val="7"/>
                <c:pt idx="0">
                  <c:v>Стандартные</c:v>
                </c:pt>
                <c:pt idx="1">
                  <c:v>сомнительные 1 категории</c:v>
                </c:pt>
                <c:pt idx="2">
                  <c:v>сомнительные 2 категории</c:v>
                </c:pt>
                <c:pt idx="3">
                  <c:v>сомнительные 3 категории</c:v>
                </c:pt>
                <c:pt idx="4">
                  <c:v>сомнительные 4 категории</c:v>
                </c:pt>
                <c:pt idx="5">
                  <c:v>сомнительные 5 категории</c:v>
                </c:pt>
                <c:pt idx="6">
                  <c:v>Безнадежные</c:v>
                </c:pt>
              </c:strCache>
            </c:strRef>
          </c:cat>
          <c:val>
            <c:numRef>
              <c:f>'График 5.2.2'!$C$5:$C$11</c:f>
              <c:numCache>
                <c:formatCode>General</c:formatCode>
                <c:ptCount val="7"/>
                <c:pt idx="0">
                  <c:v>40.299999999999997</c:v>
                </c:pt>
                <c:pt idx="1">
                  <c:v>45.9</c:v>
                </c:pt>
                <c:pt idx="2">
                  <c:v>6.6</c:v>
                </c:pt>
                <c:pt idx="3">
                  <c:v>4.8</c:v>
                </c:pt>
                <c:pt idx="4">
                  <c:v>0.7</c:v>
                </c:pt>
                <c:pt idx="5">
                  <c:v>0.5</c:v>
                </c:pt>
                <c:pt idx="6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E7-4366-8247-803BF216EA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1312288452631203"/>
          <c:y val="2.3696682464454975E-2"/>
          <c:w val="0.98190164012303893"/>
          <c:h val="0.9715659713151968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4018691588785"/>
          <c:y val="6.8493456110231651E-2"/>
          <c:w val="0.85747663551401865"/>
          <c:h val="0.657537178658223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5.2.3'!$B$5</c:f>
              <c:strCache>
                <c:ptCount val="1"/>
                <c:pt idx="0">
                  <c:v>Стандартные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5.2.3'!$C$4:$F$4</c:f>
              <c:strCache>
                <c:ptCount val="4"/>
                <c:pt idx="0">
                  <c:v>01.01.2006</c:v>
                </c:pt>
                <c:pt idx="1">
                  <c:v>01.10.2006</c:v>
                </c:pt>
                <c:pt idx="2">
                  <c:v>01.01.2007</c:v>
                </c:pt>
                <c:pt idx="3">
                  <c:v>01.10.2007</c:v>
                </c:pt>
              </c:strCache>
            </c:strRef>
          </c:cat>
          <c:val>
            <c:numRef>
              <c:f>'График 5.2.3'!$C$5:$F$5</c:f>
              <c:numCache>
                <c:formatCode>#\ ##0.0</c:formatCode>
                <c:ptCount val="4"/>
                <c:pt idx="0">
                  <c:v>58.168018315331274</c:v>
                </c:pt>
                <c:pt idx="1">
                  <c:v>58.48631297444765</c:v>
                </c:pt>
                <c:pt idx="2">
                  <c:v>52.645130628425527</c:v>
                </c:pt>
                <c:pt idx="3">
                  <c:v>40.291579917215095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8-4F02-BAF2-B4BC59D46C7A}"/>
            </c:ext>
          </c:extLst>
        </c:ser>
        <c:ser>
          <c:idx val="1"/>
          <c:order val="1"/>
          <c:tx>
            <c:strRef>
              <c:f>'График 5.2.3'!$B$6</c:f>
              <c:strCache>
                <c:ptCount val="1"/>
                <c:pt idx="0">
                  <c:v>Сомнительные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5.2.3'!$C$4:$F$4</c:f>
              <c:strCache>
                <c:ptCount val="4"/>
                <c:pt idx="0">
                  <c:v>01.01.2006</c:v>
                </c:pt>
                <c:pt idx="1">
                  <c:v>01.10.2006</c:v>
                </c:pt>
                <c:pt idx="2">
                  <c:v>01.01.2007</c:v>
                </c:pt>
                <c:pt idx="3">
                  <c:v>01.10.2007</c:v>
                </c:pt>
              </c:strCache>
            </c:strRef>
          </c:cat>
          <c:val>
            <c:numRef>
              <c:f>'График 5.2.3'!$C$6:$F$6</c:f>
              <c:numCache>
                <c:formatCode>#\ ##0.0</c:formatCode>
                <c:ptCount val="4"/>
                <c:pt idx="0">
                  <c:v>39.594318972625231</c:v>
                </c:pt>
                <c:pt idx="1">
                  <c:v>39.166820573762287</c:v>
                </c:pt>
                <c:pt idx="2">
                  <c:v>45.786244518341277</c:v>
                </c:pt>
                <c:pt idx="3">
                  <c:v>58.512948574595569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C8-4F02-BAF2-B4BC59D46C7A}"/>
            </c:ext>
          </c:extLst>
        </c:ser>
        <c:ser>
          <c:idx val="2"/>
          <c:order val="2"/>
          <c:tx>
            <c:strRef>
              <c:f>'График 5.2.3'!$B$7</c:f>
              <c:strCache>
                <c:ptCount val="1"/>
                <c:pt idx="0">
                  <c:v>Безнадежные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5.2.3'!$C$4:$F$4</c:f>
              <c:strCache>
                <c:ptCount val="4"/>
                <c:pt idx="0">
                  <c:v>01.01.2006</c:v>
                </c:pt>
                <c:pt idx="1">
                  <c:v>01.10.2006</c:v>
                </c:pt>
                <c:pt idx="2">
                  <c:v>01.01.2007</c:v>
                </c:pt>
                <c:pt idx="3">
                  <c:v>01.10.2007</c:v>
                </c:pt>
              </c:strCache>
            </c:strRef>
          </c:cat>
          <c:val>
            <c:numRef>
              <c:f>'График 5.2.3'!$C$7:$F$7</c:f>
              <c:numCache>
                <c:formatCode>#\ ##0.0</c:formatCode>
                <c:ptCount val="4"/>
                <c:pt idx="0">
                  <c:v>2.2376627120434915</c:v>
                </c:pt>
                <c:pt idx="1">
                  <c:v>2.3468664517900604</c:v>
                </c:pt>
                <c:pt idx="2">
                  <c:v>1.5686248532331939</c:v>
                </c:pt>
                <c:pt idx="3">
                  <c:v>1.1954715081893366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C8-4F02-BAF2-B4BC59D46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7545176"/>
        <c:axId val="1"/>
      </c:barChart>
      <c:catAx>
        <c:axId val="477545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4517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392523364485981"/>
          <c:y val="0.86757990867579904"/>
          <c:w val="0.61682242990654201"/>
          <c:h val="9.132420091324200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0281652600786E-2"/>
          <c:y val="0.11206920138486956"/>
          <c:w val="0.88590797571478197"/>
          <c:h val="0.5991391920191103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'График 1.1.7'!$D$5</c:f>
              <c:strCache>
                <c:ptCount val="1"/>
                <c:pt idx="0">
                  <c:v>Восточная Европа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1.1.7'!$B$6:$B$8</c:f>
              <c:strCache>
                <c:ptCount val="3"/>
                <c:pt idx="0">
                  <c:v>март</c:v>
                </c:pt>
                <c:pt idx="1">
                  <c:v>июнь</c:v>
                </c:pt>
                <c:pt idx="2">
                  <c:v>сентябрь</c:v>
                </c:pt>
              </c:strCache>
            </c:strRef>
          </c:cat>
          <c:val>
            <c:numRef>
              <c:f>'График 1.1.7'!$D$6:$D$8</c:f>
              <c:numCache>
                <c:formatCode>0.0</c:formatCode>
                <c:ptCount val="3"/>
                <c:pt idx="0">
                  <c:v>3.69</c:v>
                </c:pt>
                <c:pt idx="1">
                  <c:v>4.4779999999999998</c:v>
                </c:pt>
                <c:pt idx="2">
                  <c:v>5.0939999999999994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6-40FC-AFFF-616DB1EB1F13}"/>
            </c:ext>
          </c:extLst>
        </c:ser>
        <c:ser>
          <c:idx val="8"/>
          <c:order val="1"/>
          <c:tx>
            <c:strRef>
              <c:f>'График 1.1.7'!$C$5</c:f>
              <c:strCache>
                <c:ptCount val="1"/>
                <c:pt idx="0">
                  <c:v>СНГ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1.1.7'!$B$6:$B$8</c:f>
              <c:strCache>
                <c:ptCount val="3"/>
                <c:pt idx="0">
                  <c:v>март</c:v>
                </c:pt>
                <c:pt idx="1">
                  <c:v>июнь</c:v>
                </c:pt>
                <c:pt idx="2">
                  <c:v>сентябрь</c:v>
                </c:pt>
              </c:strCache>
            </c:strRef>
          </c:cat>
          <c:val>
            <c:numRef>
              <c:f>'График 1.1.7'!$C$6:$C$8</c:f>
              <c:numCache>
                <c:formatCode>0.0</c:formatCode>
                <c:ptCount val="3"/>
                <c:pt idx="0">
                  <c:v>9.5559156639190341</c:v>
                </c:pt>
                <c:pt idx="1">
                  <c:v>9.426951723414712</c:v>
                </c:pt>
                <c:pt idx="2">
                  <c:v>12.344819708477276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6-40FC-AFFF-616DB1EB1F13}"/>
            </c:ext>
          </c:extLst>
        </c:ser>
        <c:ser>
          <c:idx val="0"/>
          <c:order val="2"/>
          <c:tx>
            <c:strRef>
              <c:f>'График 1.1.7'!$E$5</c:f>
              <c:strCache>
                <c:ptCount val="1"/>
                <c:pt idx="0">
                  <c:v>Казахстан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1.1.7'!$B$6:$B$8</c:f>
              <c:strCache>
                <c:ptCount val="3"/>
                <c:pt idx="0">
                  <c:v>март</c:v>
                </c:pt>
                <c:pt idx="1">
                  <c:v>июнь</c:v>
                </c:pt>
                <c:pt idx="2">
                  <c:v>сентябрь</c:v>
                </c:pt>
              </c:strCache>
            </c:strRef>
          </c:cat>
          <c:val>
            <c:numRef>
              <c:f>'График 1.1.7'!$E$6:$E$8</c:f>
              <c:numCache>
                <c:formatCode>0.0</c:formatCode>
                <c:ptCount val="3"/>
                <c:pt idx="0">
                  <c:v>7.8</c:v>
                </c:pt>
                <c:pt idx="1">
                  <c:v>8.0999999999999943</c:v>
                </c:pt>
                <c:pt idx="2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E6-40FC-AFFF-616DB1EB1F13}"/>
            </c:ext>
          </c:extLst>
        </c:ser>
        <c:ser>
          <c:idx val="1"/>
          <c:order val="3"/>
          <c:tx>
            <c:strRef>
              <c:f>'График 1.1.7'!$F$5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1.1.7'!$B$6:$B$8</c:f>
              <c:strCache>
                <c:ptCount val="3"/>
                <c:pt idx="0">
                  <c:v>март</c:v>
                </c:pt>
                <c:pt idx="1">
                  <c:v>июнь</c:v>
                </c:pt>
                <c:pt idx="2">
                  <c:v>сентябрь</c:v>
                </c:pt>
              </c:strCache>
            </c:strRef>
          </c:cat>
          <c:val>
            <c:numRef>
              <c:f>'График 1.1.7'!$F$6:$F$8</c:f>
              <c:numCache>
                <c:formatCode>0.0</c:formatCode>
                <c:ptCount val="3"/>
                <c:pt idx="0">
                  <c:v>7.3668377760488255</c:v>
                </c:pt>
                <c:pt idx="1">
                  <c:v>8.4828484049662904</c:v>
                </c:pt>
                <c:pt idx="2">
                  <c:v>9.3493235155376482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E6-40FC-AFFF-616DB1EB1F13}"/>
            </c:ext>
          </c:extLst>
        </c:ser>
        <c:ser>
          <c:idx val="3"/>
          <c:order val="4"/>
          <c:tx>
            <c:strRef>
              <c:f>'График 1.1.7'!$G$5</c:f>
              <c:strCache>
                <c:ptCount val="1"/>
                <c:pt idx="0">
                  <c:v>Украина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1.1.7'!$B$6:$B$8</c:f>
              <c:strCache>
                <c:ptCount val="3"/>
                <c:pt idx="0">
                  <c:v>март</c:v>
                </c:pt>
                <c:pt idx="1">
                  <c:v>июнь</c:v>
                </c:pt>
                <c:pt idx="2">
                  <c:v>сентябрь</c:v>
                </c:pt>
              </c:strCache>
            </c:strRef>
          </c:cat>
          <c:val>
            <c:numRef>
              <c:f>'График 1.1.7'!$G$6:$G$8</c:f>
              <c:numCache>
                <c:formatCode>0.0</c:formatCode>
                <c:ptCount val="3"/>
                <c:pt idx="0">
                  <c:v>10.1</c:v>
                </c:pt>
                <c:pt idx="1">
                  <c:v>13</c:v>
                </c:pt>
                <c:pt idx="2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E6-40FC-AFFF-616DB1EB1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618776"/>
        <c:axId val="1"/>
      </c:barChart>
      <c:catAx>
        <c:axId val="473618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3618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27920180686978"/>
          <c:y val="5.7471479404182395E-2"/>
          <c:w val="0.78604740421443975"/>
          <c:h val="0.643680569326842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5.2.4'!$B$5</c:f>
              <c:strCache>
                <c:ptCount val="1"/>
                <c:pt idx="0">
                  <c:v>Займы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5.2.4'!$C$4:$F$4</c:f>
              <c:numCache>
                <c:formatCode>m/d/yyyy</c:formatCode>
                <c:ptCount val="4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</c:numCache>
            </c:numRef>
          </c:cat>
          <c:val>
            <c:numRef>
              <c:f>'График 5.2.4'!$C$5:$F$5</c:f>
              <c:numCache>
                <c:formatCode>_-* #\ ##0.0_р_._-;\-* #\ ##0.0_р_._-;_-* "-"??_р_._-;_-@_-</c:formatCode>
                <c:ptCount val="4"/>
                <c:pt idx="0">
                  <c:v>5991.7678089999999</c:v>
                </c:pt>
                <c:pt idx="1">
                  <c:v>6573.8192499999996</c:v>
                </c:pt>
                <c:pt idx="2">
                  <c:v>8232.4717309999996</c:v>
                </c:pt>
                <c:pt idx="3">
                  <c:v>8701.6553960000001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3-4620-9947-F3398F1AC8DF}"/>
            </c:ext>
          </c:extLst>
        </c:ser>
        <c:ser>
          <c:idx val="0"/>
          <c:order val="1"/>
          <c:tx>
            <c:strRef>
              <c:f>'График 5.2.4'!$B$6</c:f>
              <c:strCache>
                <c:ptCount val="1"/>
                <c:pt idx="0">
                  <c:v>Нефункционирующие займы*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5.2.4'!$C$4:$F$4</c:f>
              <c:numCache>
                <c:formatCode>m/d/yyyy</c:formatCode>
                <c:ptCount val="4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</c:numCache>
            </c:numRef>
          </c:cat>
          <c:val>
            <c:numRef>
              <c:f>'График 5.2.4'!$C$6:$F$6</c:f>
              <c:numCache>
                <c:formatCode>_-* #\ ##0.0_р_._-;\-* #\ ##0.0_р_._-;_-* "-"??_р_._-;_-@_-</c:formatCode>
                <c:ptCount val="4"/>
                <c:pt idx="0">
                  <c:v>290.633374</c:v>
                </c:pt>
                <c:pt idx="1">
                  <c:v>397.039987</c:v>
                </c:pt>
                <c:pt idx="2">
                  <c:v>386.90750600000001</c:v>
                </c:pt>
                <c:pt idx="3">
                  <c:v>784.35867199999996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F3-4620-9947-F3398F1AC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551736"/>
        <c:axId val="1"/>
      </c:barChart>
      <c:lineChart>
        <c:grouping val="standard"/>
        <c:varyColors val="0"/>
        <c:ser>
          <c:idx val="2"/>
          <c:order val="2"/>
          <c:tx>
            <c:strRef>
              <c:f>'График 5.2.4'!$B$7</c:f>
              <c:strCache>
                <c:ptCount val="1"/>
                <c:pt idx="0">
                  <c:v>Сумма сформированных провизий (правая шкала)</c:v>
                </c:pt>
              </c:strCache>
            </c:strRef>
          </c:tx>
          <c:spPr>
            <a:ln w="25400">
              <a:solidFill>
                <a:srgbClr val="3333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3333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'График 5.2.4'!$C$4:$F$4</c:f>
              <c:numCache>
                <c:formatCode>m/d/yyyy</c:formatCode>
                <c:ptCount val="4"/>
                <c:pt idx="0">
                  <c:v>39083</c:v>
                </c:pt>
                <c:pt idx="1">
                  <c:v>39173</c:v>
                </c:pt>
                <c:pt idx="2">
                  <c:v>39264</c:v>
                </c:pt>
                <c:pt idx="3">
                  <c:v>39356</c:v>
                </c:pt>
              </c:numCache>
            </c:numRef>
          </c:cat>
          <c:val>
            <c:numRef>
              <c:f>'График 5.2.4'!$C$7:$F$7</c:f>
              <c:numCache>
                <c:formatCode>_-* #\ ##0.0_р_._-;\-* #\ ##0.0_р_._-;_-* "-"??_р_._-;_-@_-</c:formatCode>
                <c:ptCount val="4"/>
                <c:pt idx="0">
                  <c:v>299.14780500000001</c:v>
                </c:pt>
                <c:pt idx="1">
                  <c:v>333.301356</c:v>
                </c:pt>
                <c:pt idx="2">
                  <c:v>392.53880600000002</c:v>
                </c:pt>
                <c:pt idx="3">
                  <c:v>454.73359900000003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F3-4620-9947-F3398F1AC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7551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51736"/>
        <c:crosses val="autoZero"/>
        <c:crossBetween val="between"/>
        <c:majorUnit val="3000"/>
      </c:valAx>
      <c:cat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465116279069768"/>
          <c:y val="0.84674329501915713"/>
          <c:w val="0.78139534883720929"/>
          <c:h val="0.141762452107279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8520286396182"/>
          <c:y val="8.2417582417582416E-2"/>
          <c:w val="0.85680190930787592"/>
          <c:h val="0.631868131868131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5.2.5'!$B$6</c:f>
              <c:strCache>
                <c:ptCount val="1"/>
                <c:pt idx="0">
                  <c:v>Просроченная задолженность по займам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5.2.5'!$C$5:$F$5</c:f>
              <c:strCache>
                <c:ptCount val="4"/>
                <c:pt idx="0">
                  <c:v>01.01.2007</c:v>
                </c:pt>
                <c:pt idx="1">
                  <c:v>01.04.2007</c:v>
                </c:pt>
                <c:pt idx="2">
                  <c:v>01.07.2007</c:v>
                </c:pt>
                <c:pt idx="3">
                  <c:v>01.10.2007</c:v>
                </c:pt>
              </c:strCache>
            </c:strRef>
          </c:cat>
          <c:val>
            <c:numRef>
              <c:f>'График 5.2.5'!$C$6:$F$6</c:f>
              <c:numCache>
                <c:formatCode>0.00</c:formatCode>
                <c:ptCount val="4"/>
                <c:pt idx="0">
                  <c:v>1.3405260444063378</c:v>
                </c:pt>
                <c:pt idx="1">
                  <c:v>1.1944552628215328</c:v>
                </c:pt>
                <c:pt idx="2">
                  <c:v>0.88634787199125353</c:v>
                </c:pt>
                <c:pt idx="3">
                  <c:v>1.0112024780991453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C-42A6-A6AA-5A1A764AC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546816"/>
        <c:axId val="1"/>
      </c:barChart>
      <c:catAx>
        <c:axId val="4775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46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252983293556087"/>
          <c:y val="0.86263736263736268"/>
          <c:w val="0.55131264916467781"/>
          <c:h val="0.1098901098901098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41521113006147"/>
          <c:y val="7.6923462156761602E-2"/>
          <c:w val="0.86556703452866413"/>
          <c:h val="0.76410639075716524"/>
        </c:manualLayout>
      </c:layout>
      <c:barChart>
        <c:barDir val="col"/>
        <c:grouping val="clustered"/>
        <c:varyColors val="0"/>
        <c:ser>
          <c:idx val="0"/>
          <c:order val="0"/>
          <c:tx>
            <c:v>Покрытие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01.01.2006</c:v>
              </c:pt>
              <c:pt idx="1">
                <c:v>01.10.2006</c:v>
              </c:pt>
              <c:pt idx="2">
                <c:v>01.01.2007</c:v>
              </c:pt>
              <c:pt idx="3">
                <c:v>01.10.2007</c:v>
              </c:pt>
            </c:strLit>
          </c:cat>
          <c:val>
            <c:numLit>
              <c:formatCode>General</c:formatCode>
              <c:ptCount val="4"/>
              <c:pt idx="0">
                <c:v>195.38583482297332</c:v>
              </c:pt>
              <c:pt idx="1">
                <c:v>243.67680741452889</c:v>
              </c:pt>
              <c:pt idx="2">
                <c:v>200.43112253050256</c:v>
              </c:pt>
              <c:pt idx="3">
                <c:v>137.6648044865876</c:v>
              </c:pt>
            </c:numLit>
          </c:val>
          <c:extLst>
            <c:ext xmlns:c16="http://schemas.microsoft.com/office/drawing/2014/chart" uri="{C3380CC4-5D6E-409C-BE32-E72D297353CC}">
              <c16:uniqueId val="{00000000-9141-4164-BCF1-AA599E952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799744"/>
        <c:axId val="1"/>
      </c:barChart>
      <c:catAx>
        <c:axId val="4907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799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56415478615074E-2"/>
          <c:y val="6.8493456110231651E-2"/>
          <c:w val="0.89613034623217924"/>
          <c:h val="0.4109607366613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5.2.7'!$C$5</c:f>
              <c:strCache>
                <c:ptCount val="1"/>
                <c:pt idx="0">
                  <c:v>01.07.2007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5.2.7'!$B$6:$B$12</c:f>
              <c:strCache>
                <c:ptCount val="7"/>
                <c:pt idx="0">
                  <c:v>Торговля</c:v>
                </c:pt>
                <c:pt idx="1">
                  <c:v>Промышлен-ть</c:v>
                </c:pt>
                <c:pt idx="2">
                  <c:v>Сельское хозяйство</c:v>
                </c:pt>
                <c:pt idx="3">
                  <c:v>Строительство</c:v>
                </c:pt>
                <c:pt idx="4">
                  <c:v>Транспорт</c:v>
                </c:pt>
                <c:pt idx="5">
                  <c:v>Связь</c:v>
                </c:pt>
                <c:pt idx="6">
                  <c:v>Прочие</c:v>
                </c:pt>
              </c:strCache>
            </c:strRef>
          </c:cat>
          <c:val>
            <c:numRef>
              <c:f>'График 5.2.7'!$C$6:$C$12</c:f>
              <c:numCache>
                <c:formatCode>_-* #\ ##0.0_р_._-;\-* #\ ##0.0_р_._-;_-* "-"??_р_._-;_-@_-</c:formatCode>
                <c:ptCount val="7"/>
                <c:pt idx="0">
                  <c:v>4.9140872783091902</c:v>
                </c:pt>
                <c:pt idx="1">
                  <c:v>5.7540432769280105</c:v>
                </c:pt>
                <c:pt idx="2">
                  <c:v>8.6413028589627316</c:v>
                </c:pt>
                <c:pt idx="3">
                  <c:v>4.7068838263788697</c:v>
                </c:pt>
                <c:pt idx="4">
                  <c:v>6.0572029887857077</c:v>
                </c:pt>
                <c:pt idx="5">
                  <c:v>2.5965676337039794</c:v>
                </c:pt>
                <c:pt idx="6">
                  <c:v>4.4752636511595272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5-4CA7-80B2-552F03FCD970}"/>
            </c:ext>
          </c:extLst>
        </c:ser>
        <c:ser>
          <c:idx val="1"/>
          <c:order val="1"/>
          <c:tx>
            <c:strRef>
              <c:f>'График 5.2.7'!$D$5</c:f>
              <c:strCache>
                <c:ptCount val="1"/>
                <c:pt idx="0">
                  <c:v>01.10.2007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5.2.7'!$B$6:$B$12</c:f>
              <c:strCache>
                <c:ptCount val="7"/>
                <c:pt idx="0">
                  <c:v>Торговля</c:v>
                </c:pt>
                <c:pt idx="1">
                  <c:v>Промышлен-ть</c:v>
                </c:pt>
                <c:pt idx="2">
                  <c:v>Сельское хозяйство</c:v>
                </c:pt>
                <c:pt idx="3">
                  <c:v>Строительство</c:v>
                </c:pt>
                <c:pt idx="4">
                  <c:v>Транспорт</c:v>
                </c:pt>
                <c:pt idx="5">
                  <c:v>Связь</c:v>
                </c:pt>
                <c:pt idx="6">
                  <c:v>Прочие</c:v>
                </c:pt>
              </c:strCache>
            </c:strRef>
          </c:cat>
          <c:val>
            <c:numRef>
              <c:f>'График 5.2.7'!$D$6:$D$12</c:f>
              <c:numCache>
                <c:formatCode>_-* #\ ##0.0_р_._-;\-* #\ ##0.0_р_._-;_-* "-"??_р_._-;_-@_-</c:formatCode>
                <c:ptCount val="7"/>
                <c:pt idx="0">
                  <c:v>5.1573214990353184</c:v>
                </c:pt>
                <c:pt idx="1">
                  <c:v>5.9200120095796231</c:v>
                </c:pt>
                <c:pt idx="2">
                  <c:v>7.3610590919679835</c:v>
                </c:pt>
                <c:pt idx="3">
                  <c:v>6.4880502709938765</c:v>
                </c:pt>
                <c:pt idx="4">
                  <c:v>6.8535066806473779</c:v>
                </c:pt>
                <c:pt idx="5">
                  <c:v>2.8646642895169858</c:v>
                </c:pt>
                <c:pt idx="6">
                  <c:v>4.5085086729720194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95-4CA7-80B2-552F03FCD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791872"/>
        <c:axId val="1"/>
      </c:barChart>
      <c:catAx>
        <c:axId val="4907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79187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81873727087578"/>
          <c:y val="0.89497716894977164"/>
          <c:w val="0.28716904276985744"/>
          <c:h val="9.132420091324200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08354102282922"/>
          <c:y val="0.12435264621277478"/>
          <c:w val="0.57291783227098037"/>
          <c:h val="0.4715037835567710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5.2.8'!$B$5</c:f>
              <c:strCache>
                <c:ptCount val="1"/>
                <c:pt idx="0">
                  <c:v>Потребительские кредиты физ. лицам, млрд. тенге (левая шкала)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5.2.8'!$C$4:$J$4</c:f>
              <c:strCache>
                <c:ptCount val="8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01.01.2007</c:v>
                </c:pt>
                <c:pt idx="7">
                  <c:v>01.10.2007</c:v>
                </c:pt>
              </c:strCache>
            </c:strRef>
          </c:cat>
          <c:val>
            <c:numRef>
              <c:f>'График 5.2.8'!$C$5:$J$5</c:f>
              <c:numCache>
                <c:formatCode>General</c:formatCode>
                <c:ptCount val="8"/>
                <c:pt idx="0">
                  <c:v>7.2</c:v>
                </c:pt>
                <c:pt idx="1">
                  <c:v>15.2</c:v>
                </c:pt>
                <c:pt idx="2">
                  <c:v>30</c:v>
                </c:pt>
                <c:pt idx="3">
                  <c:v>58.3</c:v>
                </c:pt>
                <c:pt idx="4">
                  <c:v>122.1</c:v>
                </c:pt>
                <c:pt idx="5">
                  <c:v>261.3</c:v>
                </c:pt>
                <c:pt idx="6">
                  <c:v>674.5</c:v>
                </c:pt>
                <c:pt idx="7">
                  <c:v>907.5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0-4BEF-B57E-6B9B6F800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799416"/>
        <c:axId val="1"/>
      </c:barChart>
      <c:lineChart>
        <c:grouping val="standard"/>
        <c:varyColors val="0"/>
        <c:ser>
          <c:idx val="0"/>
          <c:order val="1"/>
          <c:tx>
            <c:strRef>
              <c:f>'График 5.2.8'!$B$6</c:f>
              <c:strCache>
                <c:ptCount val="1"/>
                <c:pt idx="0">
                  <c:v>Доля в ссудном портфеле БВУ, в % (правая шкала)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5.2.8'!$C$4:$J$4</c:f>
              <c:strCache>
                <c:ptCount val="8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01.01.2007</c:v>
                </c:pt>
                <c:pt idx="7">
                  <c:v>01.10.2007</c:v>
                </c:pt>
              </c:strCache>
            </c:strRef>
          </c:cat>
          <c:val>
            <c:numRef>
              <c:f>'График 5.2.8'!$C$6:$J$6</c:f>
              <c:numCache>
                <c:formatCode>General</c:formatCode>
                <c:ptCount val="8"/>
                <c:pt idx="0">
                  <c:v>2.5</c:v>
                </c:pt>
                <c:pt idx="1">
                  <c:v>2.9</c:v>
                </c:pt>
                <c:pt idx="2">
                  <c:v>4.2</c:v>
                </c:pt>
                <c:pt idx="3">
                  <c:v>5.4</c:v>
                </c:pt>
                <c:pt idx="4">
                  <c:v>6.7</c:v>
                </c:pt>
                <c:pt idx="5">
                  <c:v>8.5</c:v>
                </c:pt>
                <c:pt idx="6">
                  <c:v>11.2</c:v>
                </c:pt>
                <c:pt idx="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0-4BEF-B57E-6B9B6F800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0799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799416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541666666666672"/>
          <c:y val="2.5906735751295335E-2"/>
          <c:w val="0.25208333333333333"/>
          <c:h val="0.8911917098445595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"/>
          <c:y val="0.2348993288590604"/>
          <c:w val="0.51923076923076927"/>
          <c:h val="0.5771812080536913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97-4C5F-B19D-E7BECF9D285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97-4C5F-B19D-E7BECF9D285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97-4C5F-B19D-E7BECF9D285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5.2.9'!$B$5:$B$7</c:f>
              <c:strCache>
                <c:ptCount val="3"/>
                <c:pt idx="0">
                  <c:v>стандартные </c:v>
                </c:pt>
                <c:pt idx="1">
                  <c:v>сомнительные </c:v>
                </c:pt>
                <c:pt idx="2">
                  <c:v>безнадежные</c:v>
                </c:pt>
              </c:strCache>
            </c:strRef>
          </c:cat>
          <c:val>
            <c:numRef>
              <c:f>'График 5.2.9'!$C$5:$C$7</c:f>
              <c:numCache>
                <c:formatCode>General</c:formatCode>
                <c:ptCount val="3"/>
                <c:pt idx="0">
                  <c:v>21.3</c:v>
                </c:pt>
                <c:pt idx="1">
                  <c:v>77.900000000000006</c:v>
                </c:pt>
                <c:pt idx="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97-4C5F-B19D-E7BECF9D28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"/>
          <c:y val="0.3087248322147651"/>
          <c:w val="0.98317307692307687"/>
          <c:h val="0.6979865771812080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7507418993068E-2"/>
          <c:y val="7.1428903594231749E-2"/>
          <c:w val="0.88356361382441007"/>
          <c:h val="0.557145448035007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5.2.10'!$B$4:$I$4</c:f>
              <c:strCache>
                <c:ptCount val="8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01.01.2007</c:v>
                </c:pt>
                <c:pt idx="7">
                  <c:v>01.10.2007</c:v>
                </c:pt>
              </c:strCache>
            </c:strRef>
          </c:cat>
          <c:val>
            <c:numRef>
              <c:f>'График 5.2.10'!$B$5:$I$5</c:f>
              <c:numCache>
                <c:formatCode>0.0</c:formatCode>
                <c:ptCount val="8"/>
                <c:pt idx="0">
                  <c:v>20.6</c:v>
                </c:pt>
                <c:pt idx="1">
                  <c:v>19.5</c:v>
                </c:pt>
                <c:pt idx="2">
                  <c:v>23.1</c:v>
                </c:pt>
                <c:pt idx="3">
                  <c:v>21.1</c:v>
                </c:pt>
                <c:pt idx="4">
                  <c:v>24.4</c:v>
                </c:pt>
                <c:pt idx="5">
                  <c:v>26.4</c:v>
                </c:pt>
                <c:pt idx="6">
                  <c:v>32.299999999999997</c:v>
                </c:pt>
                <c:pt idx="7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9-451D-A5FB-B428F6675C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7585192"/>
        <c:axId val="1"/>
      </c:barChart>
      <c:catAx>
        <c:axId val="477585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85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75633036310611E-2"/>
          <c:y val="0.12820577026126934"/>
          <c:w val="0.89080626422987053"/>
          <c:h val="0.543592465907781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5.2.11'!$C$4</c:f>
              <c:strCache>
                <c:ptCount val="1"/>
                <c:pt idx="0">
                  <c:v>Займы не превышающие 70% стоимости залога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5.2.11'!$B$5:$B$7</c:f>
              <c:strCache>
                <c:ptCount val="3"/>
                <c:pt idx="0">
                  <c:v>01.04.2007</c:v>
                </c:pt>
                <c:pt idx="1">
                  <c:v>01.07.2007</c:v>
                </c:pt>
                <c:pt idx="2">
                  <c:v>01.10.2007</c:v>
                </c:pt>
              </c:strCache>
            </c:strRef>
          </c:cat>
          <c:val>
            <c:numRef>
              <c:f>'График 5.2.11'!$C$5:$C$7</c:f>
              <c:numCache>
                <c:formatCode>0</c:formatCode>
                <c:ptCount val="3"/>
                <c:pt idx="0">
                  <c:v>21.452047301251014</c:v>
                </c:pt>
                <c:pt idx="1">
                  <c:v>33.098356175227892</c:v>
                </c:pt>
                <c:pt idx="2">
                  <c:v>33.032188835009066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9-4960-97D5-9CC7E4686573}"/>
            </c:ext>
          </c:extLst>
        </c:ser>
        <c:ser>
          <c:idx val="1"/>
          <c:order val="1"/>
          <c:tx>
            <c:strRef>
              <c:f>'График 5.2.11'!$D$4</c:f>
              <c:strCache>
                <c:ptCount val="1"/>
                <c:pt idx="0">
                  <c:v>Прочие займы*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5.2.11'!$B$5:$B$7</c:f>
              <c:strCache>
                <c:ptCount val="3"/>
                <c:pt idx="0">
                  <c:v>01.04.2007</c:v>
                </c:pt>
                <c:pt idx="1">
                  <c:v>01.07.2007</c:v>
                </c:pt>
                <c:pt idx="2">
                  <c:v>01.10.2007</c:v>
                </c:pt>
              </c:strCache>
            </c:strRef>
          </c:cat>
          <c:val>
            <c:numRef>
              <c:f>'График 5.2.11'!$D$5:$D$7</c:f>
              <c:numCache>
                <c:formatCode>0</c:formatCode>
                <c:ptCount val="3"/>
                <c:pt idx="0">
                  <c:v>78.547952698748986</c:v>
                </c:pt>
                <c:pt idx="1">
                  <c:v>66.901643824772108</c:v>
                </c:pt>
                <c:pt idx="2">
                  <c:v>66.967811164990934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39-4960-97D5-9CC7E46865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77595032"/>
        <c:axId val="1"/>
      </c:barChart>
      <c:catAx>
        <c:axId val="47759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95032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90804597701149"/>
          <c:y val="0.87179487179487181"/>
          <c:w val="0.6877394636015326"/>
          <c:h val="0.1025641025641025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86087679640734E-2"/>
          <c:y val="0.11682269645949653"/>
          <c:w val="0.87886087679640734"/>
          <c:h val="0.584113482297482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5.2.12'!$C$4</c:f>
              <c:strCache>
                <c:ptCount val="1"/>
                <c:pt idx="0">
                  <c:v>от 0% до 30%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5.2.12'!$B$5:$B$7</c:f>
              <c:strCache>
                <c:ptCount val="3"/>
                <c:pt idx="0">
                  <c:v>01.04.2007</c:v>
                </c:pt>
                <c:pt idx="1">
                  <c:v>01.07.2007</c:v>
                </c:pt>
                <c:pt idx="2">
                  <c:v>01.10.2007</c:v>
                </c:pt>
              </c:strCache>
            </c:strRef>
          </c:cat>
          <c:val>
            <c:numRef>
              <c:f>'График 5.2.12'!$C$5:$C$7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5-4E13-B600-D3944449ECCC}"/>
            </c:ext>
          </c:extLst>
        </c:ser>
        <c:ser>
          <c:idx val="1"/>
          <c:order val="1"/>
          <c:tx>
            <c:strRef>
              <c:f>'График 5.2.12'!$D$4</c:f>
              <c:strCache>
                <c:ptCount val="1"/>
                <c:pt idx="0">
                  <c:v>от 30% до 50%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5.2.12'!$B$5:$B$7</c:f>
              <c:strCache>
                <c:ptCount val="3"/>
                <c:pt idx="0">
                  <c:v>01.04.2007</c:v>
                </c:pt>
                <c:pt idx="1">
                  <c:v>01.07.2007</c:v>
                </c:pt>
                <c:pt idx="2">
                  <c:v>01.10.2007</c:v>
                </c:pt>
              </c:strCache>
            </c:strRef>
          </c:cat>
          <c:val>
            <c:numRef>
              <c:f>'График 5.2.12'!$D$5:$D$7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B5-4E13-B600-D3944449ECCC}"/>
            </c:ext>
          </c:extLst>
        </c:ser>
        <c:ser>
          <c:idx val="2"/>
          <c:order val="2"/>
          <c:tx>
            <c:strRef>
              <c:f>'График 5.2.12'!$E$4</c:f>
              <c:strCache>
                <c:ptCount val="1"/>
                <c:pt idx="0">
                  <c:v>свыше 50%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5.2.12'!$B$5:$B$7</c:f>
              <c:strCache>
                <c:ptCount val="3"/>
                <c:pt idx="0">
                  <c:v>01.04.2007</c:v>
                </c:pt>
                <c:pt idx="1">
                  <c:v>01.07.2007</c:v>
                </c:pt>
                <c:pt idx="2">
                  <c:v>01.10.2007</c:v>
                </c:pt>
              </c:strCache>
            </c:strRef>
          </c:cat>
          <c:val>
            <c:numRef>
              <c:f>'График 5.2.12'!$E$5:$E$7</c:f>
              <c:numCache>
                <c:formatCode>General</c:formatCode>
                <c:ptCount val="3"/>
                <c:pt idx="0">
                  <c:v>7</c:v>
                </c:pt>
                <c:pt idx="1">
                  <c:v>8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B5-4E13-B600-D3944449EC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477535008"/>
        <c:axId val="1"/>
      </c:barChart>
      <c:catAx>
        <c:axId val="4775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35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327790973871733"/>
          <c:y val="0.88317757009345799"/>
          <c:w val="0.60807600950118768"/>
          <c:h val="9.345794392523364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36418179062984"/>
          <c:y val="5.7142857142857141E-2"/>
          <c:w val="0.77777923285446759"/>
          <c:h val="0.514285714285714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5.2.13'!$B$5</c:f>
              <c:strCache>
                <c:ptCount val="1"/>
                <c:pt idx="0">
                  <c:v>Доля займов в ин. валюте в ссудном портфеле (левая шкала)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5.2.13'!$C$4:$I$4</c:f>
              <c:strCache>
                <c:ptCount val="7"/>
                <c:pt idx="0">
                  <c:v>01.01.2004</c:v>
                </c:pt>
                <c:pt idx="1">
                  <c:v>01.01.2005</c:v>
                </c:pt>
                <c:pt idx="2">
                  <c:v>01.01.2006</c:v>
                </c:pt>
                <c:pt idx="3">
                  <c:v>01.01.2007</c:v>
                </c:pt>
                <c:pt idx="4">
                  <c:v>01.03.2007</c:v>
                </c:pt>
                <c:pt idx="5">
                  <c:v>01.04.2007</c:v>
                </c:pt>
                <c:pt idx="6">
                  <c:v>01.10.2007</c:v>
                </c:pt>
              </c:strCache>
            </c:strRef>
          </c:cat>
          <c:val>
            <c:numRef>
              <c:f>'График 5.2.13'!$C$5:$I$5</c:f>
              <c:numCache>
                <c:formatCode>General</c:formatCode>
                <c:ptCount val="7"/>
                <c:pt idx="0">
                  <c:v>57.8</c:v>
                </c:pt>
                <c:pt idx="1">
                  <c:v>56.1</c:v>
                </c:pt>
                <c:pt idx="2">
                  <c:v>57.1</c:v>
                </c:pt>
                <c:pt idx="3">
                  <c:v>53.7</c:v>
                </c:pt>
                <c:pt idx="4">
                  <c:v>56.2</c:v>
                </c:pt>
                <c:pt idx="5">
                  <c:v>55.3</c:v>
                </c:pt>
                <c:pt idx="6">
                  <c:v>50.8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0-4FE7-B468-69AD275C6CB4}"/>
            </c:ext>
          </c:extLst>
        </c:ser>
        <c:ser>
          <c:idx val="0"/>
          <c:order val="1"/>
          <c:tx>
            <c:strRef>
              <c:f>'График 5.2.13'!$B$6</c:f>
              <c:strCache>
                <c:ptCount val="1"/>
                <c:pt idx="0">
                  <c:v>Доля займов, выданных резидентам в ин. валюте, в общей сумме займов в ин. валюте (левая шкала)</c:v>
                </c:pt>
              </c:strCache>
            </c:strRef>
          </c:tx>
          <c:spPr>
            <a:gradFill rotWithShape="0">
              <a:gsLst>
                <a:gs pos="0">
                  <a:srgbClr val="9999FF">
                    <a:gamma/>
                    <a:tint val="7059"/>
                    <a:invGamma/>
                  </a:srgbClr>
                </a:gs>
                <a:gs pos="100000">
                  <a:srgbClr val="9999FF"/>
                </a:gs>
              </a:gsLst>
              <a:lin ang="5400000" scaled="1"/>
            </a:gradFill>
            <a:ln w="254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'График 5.2.13'!$C$4:$I$4</c:f>
              <c:strCache>
                <c:ptCount val="7"/>
                <c:pt idx="0">
                  <c:v>01.01.2004</c:v>
                </c:pt>
                <c:pt idx="1">
                  <c:v>01.01.2005</c:v>
                </c:pt>
                <c:pt idx="2">
                  <c:v>01.01.2006</c:v>
                </c:pt>
                <c:pt idx="3">
                  <c:v>01.01.2007</c:v>
                </c:pt>
                <c:pt idx="4">
                  <c:v>01.03.2007</c:v>
                </c:pt>
                <c:pt idx="5">
                  <c:v>01.04.2007</c:v>
                </c:pt>
                <c:pt idx="6">
                  <c:v>01.10.2007</c:v>
                </c:pt>
              </c:strCache>
            </c:strRef>
          </c:cat>
          <c:val>
            <c:numRef>
              <c:f>'График 5.2.13'!$C$6:$I$6</c:f>
              <c:numCache>
                <c:formatCode>General</c:formatCode>
                <c:ptCount val="7"/>
                <c:pt idx="0">
                  <c:v>88.8</c:v>
                </c:pt>
                <c:pt idx="1">
                  <c:v>77.400000000000006</c:v>
                </c:pt>
                <c:pt idx="2">
                  <c:v>79.900000000000006</c:v>
                </c:pt>
                <c:pt idx="3" formatCode="0.0">
                  <c:v>71.098894272580452</c:v>
                </c:pt>
                <c:pt idx="4" formatCode="0.0">
                  <c:v>70.044454576541668</c:v>
                </c:pt>
                <c:pt idx="5" formatCode="0.0">
                  <c:v>69.900000000000006</c:v>
                </c:pt>
                <c:pt idx="6" formatCode="0.0">
                  <c:v>69.8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0-4FE7-B468-69AD275C6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536320"/>
        <c:axId val="1"/>
      </c:barChart>
      <c:lineChart>
        <c:grouping val="standard"/>
        <c:varyColors val="0"/>
        <c:ser>
          <c:idx val="2"/>
          <c:order val="2"/>
          <c:tx>
            <c:strRef>
              <c:f>'График 5.2.13'!$B$7</c:f>
              <c:strCache>
                <c:ptCount val="1"/>
                <c:pt idx="0">
                  <c:v>Официальный обменный курс KZT/USD (правая шкала)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'График 5.2.13'!$C$4:$I$4</c:f>
              <c:strCache>
                <c:ptCount val="7"/>
                <c:pt idx="0">
                  <c:v>01.01.2004</c:v>
                </c:pt>
                <c:pt idx="1">
                  <c:v>01.01.2005</c:v>
                </c:pt>
                <c:pt idx="2">
                  <c:v>01.01.2006</c:v>
                </c:pt>
                <c:pt idx="3">
                  <c:v>01.01.2007</c:v>
                </c:pt>
                <c:pt idx="4">
                  <c:v>01.03.2007</c:v>
                </c:pt>
                <c:pt idx="5">
                  <c:v>01.04.2007</c:v>
                </c:pt>
                <c:pt idx="6">
                  <c:v>01.10.2007</c:v>
                </c:pt>
              </c:strCache>
            </c:strRef>
          </c:cat>
          <c:val>
            <c:numRef>
              <c:f>'График 5.2.13'!$C$7:$I$7</c:f>
              <c:numCache>
                <c:formatCode>General</c:formatCode>
                <c:ptCount val="7"/>
                <c:pt idx="0">
                  <c:v>143.33000000000001</c:v>
                </c:pt>
                <c:pt idx="1">
                  <c:v>130</c:v>
                </c:pt>
                <c:pt idx="2">
                  <c:v>133.77000000000001</c:v>
                </c:pt>
                <c:pt idx="3">
                  <c:v>127</c:v>
                </c:pt>
                <c:pt idx="4">
                  <c:v>123.71</c:v>
                </c:pt>
                <c:pt idx="5">
                  <c:v>123.84</c:v>
                </c:pt>
                <c:pt idx="6">
                  <c:v>122.31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FE7-B468-69AD275C6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77536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
%</a:t>
                </a:r>
              </a:p>
            </c:rich>
          </c:tx>
          <c:layout>
            <c:manualLayout>
              <c:xMode val="edge"/>
              <c:yMode val="edge"/>
              <c:x val="9.5785619809663491E-3"/>
              <c:y val="0.281632653061224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3632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тенге</a:t>
                </a:r>
              </a:p>
            </c:rich>
          </c:tx>
          <c:layout>
            <c:manualLayout>
              <c:xMode val="edge"/>
              <c:yMode val="edge"/>
              <c:x val="0.94061478653089559"/>
              <c:y val="0.306122448979591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41237113402056E-2"/>
          <c:y val="0.137184357344944"/>
          <c:w val="0.90515463917525774"/>
          <c:h val="0.5054160533761094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1.2.1'!$C$5</c:f>
              <c:strCache>
                <c:ptCount val="1"/>
                <c:pt idx="0">
                  <c:v>Доллар США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'График 1.2.1'!$B$6:$B$75</c:f>
              <c:numCache>
                <c:formatCode>mmm\-yy</c:formatCode>
                <c:ptCount val="70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</c:numCache>
            </c:numRef>
          </c:cat>
          <c:val>
            <c:numRef>
              <c:f>'График 1.2.1'!$C$6:$C$74</c:f>
              <c:numCache>
                <c:formatCode>0.00</c:formatCode>
                <c:ptCount val="69"/>
                <c:pt idx="0">
                  <c:v>101.27489605374633</c:v>
                </c:pt>
                <c:pt idx="1">
                  <c:v>101.81801499413193</c:v>
                </c:pt>
                <c:pt idx="2">
                  <c:v>101.73164662823812</c:v>
                </c:pt>
                <c:pt idx="3">
                  <c:v>101.73994954324567</c:v>
                </c:pt>
                <c:pt idx="4">
                  <c:v>100.46752781833763</c:v>
                </c:pt>
                <c:pt idx="5">
                  <c:v>99.291311608625847</c:v>
                </c:pt>
                <c:pt idx="6">
                  <c:v>97.802743346292857</c:v>
                </c:pt>
                <c:pt idx="7">
                  <c:v>99.079587275933164</c:v>
                </c:pt>
                <c:pt idx="8">
                  <c:v>99.703659637642446</c:v>
                </c:pt>
                <c:pt idx="9">
                  <c:v>100.23423395644053</c:v>
                </c:pt>
                <c:pt idx="10">
                  <c:v>98.823640895917634</c:v>
                </c:pt>
                <c:pt idx="11">
                  <c:v>98.032788241447875</c:v>
                </c:pt>
                <c:pt idx="12">
                  <c:v>96.776521101174112</c:v>
                </c:pt>
                <c:pt idx="13">
                  <c:v>96.895920628945802</c:v>
                </c:pt>
                <c:pt idx="14">
                  <c:v>96.976513053964823</c:v>
                </c:pt>
                <c:pt idx="15">
                  <c:v>96.163098130452781</c:v>
                </c:pt>
                <c:pt idx="16">
                  <c:v>93.093095306408784</c:v>
                </c:pt>
                <c:pt idx="17">
                  <c:v>92.800959046849428</c:v>
                </c:pt>
                <c:pt idx="18">
                  <c:v>93.771768359200365</c:v>
                </c:pt>
                <c:pt idx="19">
                  <c:v>94.964861146155755</c:v>
                </c:pt>
                <c:pt idx="20">
                  <c:v>93.87239607912889</c:v>
                </c:pt>
                <c:pt idx="21">
                  <c:v>91.649922329388829</c:v>
                </c:pt>
                <c:pt idx="22">
                  <c:v>90.873419278029957</c:v>
                </c:pt>
                <c:pt idx="23">
                  <c:v>89.419235913717372</c:v>
                </c:pt>
                <c:pt idx="24">
                  <c:v>88.073622188036211</c:v>
                </c:pt>
                <c:pt idx="25">
                  <c:v>88.699048285888011</c:v>
                </c:pt>
                <c:pt idx="26">
                  <c:v>90.027604936173219</c:v>
                </c:pt>
                <c:pt idx="27">
                  <c:v>90.826128762117335</c:v>
                </c:pt>
                <c:pt idx="28">
                  <c:v>92.708092747471426</c:v>
                </c:pt>
                <c:pt idx="29">
                  <c:v>92.056765164759085</c:v>
                </c:pt>
                <c:pt idx="30">
                  <c:v>91.069981765926229</c:v>
                </c:pt>
                <c:pt idx="31">
                  <c:v>91.077472439248268</c:v>
                </c:pt>
                <c:pt idx="32">
                  <c:v>90.62225609905137</c:v>
                </c:pt>
                <c:pt idx="33">
                  <c:v>89.430336550086167</c:v>
                </c:pt>
                <c:pt idx="34">
                  <c:v>86.932603118030372</c:v>
                </c:pt>
                <c:pt idx="35">
                  <c:v>85.696010276361477</c:v>
                </c:pt>
                <c:pt idx="36">
                  <c:v>86.29391040598172</c:v>
                </c:pt>
                <c:pt idx="37">
                  <c:v>86.362770451098726</c:v>
                </c:pt>
                <c:pt idx="38">
                  <c:v>86.519262349175932</c:v>
                </c:pt>
                <c:pt idx="39">
                  <c:v>87.790059590712914</c:v>
                </c:pt>
                <c:pt idx="40">
                  <c:v>88.074975924178744</c:v>
                </c:pt>
                <c:pt idx="41">
                  <c:v>89.007880624538657</c:v>
                </c:pt>
                <c:pt idx="42">
                  <c:v>89.433314769599761</c:v>
                </c:pt>
                <c:pt idx="43">
                  <c:v>88.577031534907405</c:v>
                </c:pt>
                <c:pt idx="44">
                  <c:v>89.169336221805167</c:v>
                </c:pt>
                <c:pt idx="45">
                  <c:v>89.893404559909783</c:v>
                </c:pt>
                <c:pt idx="46">
                  <c:v>89.609300468129476</c:v>
                </c:pt>
                <c:pt idx="47">
                  <c:v>88.660692428516157</c:v>
                </c:pt>
                <c:pt idx="48">
                  <c:v>87.790601085169925</c:v>
                </c:pt>
                <c:pt idx="49">
                  <c:v>87.815419581116444</c:v>
                </c:pt>
                <c:pt idx="50">
                  <c:v>88.454924534850619</c:v>
                </c:pt>
                <c:pt idx="51">
                  <c:v>88.416297930250252</c:v>
                </c:pt>
                <c:pt idx="52">
                  <c:v>86.896683985715072</c:v>
                </c:pt>
                <c:pt idx="53">
                  <c:v>88.076510158473624</c:v>
                </c:pt>
                <c:pt idx="54">
                  <c:v>88.005574384604714</c:v>
                </c:pt>
                <c:pt idx="55">
                  <c:v>87.430687769407598</c:v>
                </c:pt>
                <c:pt idx="56">
                  <c:v>87.095773447744094</c:v>
                </c:pt>
                <c:pt idx="57">
                  <c:v>86.680356950137764</c:v>
                </c:pt>
                <c:pt idx="58">
                  <c:v>85.512443655433529</c:v>
                </c:pt>
                <c:pt idx="59">
                  <c:v>84.784584856129811</c:v>
                </c:pt>
                <c:pt idx="60">
                  <c:v>85.766314306697197</c:v>
                </c:pt>
                <c:pt idx="61">
                  <c:v>85.419938352360219</c:v>
                </c:pt>
                <c:pt idx="62">
                  <c:v>85.676426226832774</c:v>
                </c:pt>
                <c:pt idx="63">
                  <c:v>85.096756410598701</c:v>
                </c:pt>
                <c:pt idx="64">
                  <c:v>84.752456185013614</c:v>
                </c:pt>
                <c:pt idx="65">
                  <c:v>84.552012986842058</c:v>
                </c:pt>
                <c:pt idx="66">
                  <c:v>83.157755009105756</c:v>
                </c:pt>
                <c:pt idx="67">
                  <c:v>83.201796558276271</c:v>
                </c:pt>
                <c:pt idx="68">
                  <c:v>82.010599001920426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F-47A1-9768-BEFF0617B136}"/>
            </c:ext>
          </c:extLst>
        </c:ser>
        <c:ser>
          <c:idx val="1"/>
          <c:order val="1"/>
          <c:tx>
            <c:strRef>
              <c:f>'График 1.2.1'!$D$5</c:f>
              <c:strCache>
                <c:ptCount val="1"/>
                <c:pt idx="0">
                  <c:v>Евро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'График 1.2.1'!$B$6:$B$75</c:f>
              <c:numCache>
                <c:formatCode>mmm\-yy</c:formatCode>
                <c:ptCount val="70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</c:numCache>
            </c:numRef>
          </c:cat>
          <c:val>
            <c:numRef>
              <c:f>'График 1.2.1'!$D$6:$D$74</c:f>
              <c:numCache>
                <c:formatCode>0.00</c:formatCode>
                <c:ptCount val="69"/>
                <c:pt idx="0">
                  <c:v>95.942851909515511</c:v>
                </c:pt>
                <c:pt idx="1">
                  <c:v>95.173550691455247</c:v>
                </c:pt>
                <c:pt idx="2">
                  <c:v>95.393351039472464</c:v>
                </c:pt>
                <c:pt idx="3">
                  <c:v>95.723051561498295</c:v>
                </c:pt>
                <c:pt idx="4">
                  <c:v>98.030955215679086</c:v>
                </c:pt>
                <c:pt idx="5">
                  <c:v>100.77845956589431</c:v>
                </c:pt>
                <c:pt idx="6">
                  <c:v>102.86656287205787</c:v>
                </c:pt>
                <c:pt idx="7">
                  <c:v>102.31706200201482</c:v>
                </c:pt>
                <c:pt idx="8">
                  <c:v>102.64676252404065</c:v>
                </c:pt>
                <c:pt idx="9">
                  <c:v>102.97646304606648</c:v>
                </c:pt>
                <c:pt idx="10">
                  <c:v>103.52596391610953</c:v>
                </c:pt>
                <c:pt idx="11">
                  <c:v>104.62496565619561</c:v>
                </c:pt>
                <c:pt idx="12">
                  <c:v>107.48237018041944</c:v>
                </c:pt>
                <c:pt idx="13">
                  <c:v>109.02097261653998</c:v>
                </c:pt>
                <c:pt idx="14">
                  <c:v>109.68037366059163</c:v>
                </c:pt>
                <c:pt idx="15">
                  <c:v>109.68037366059163</c:v>
                </c:pt>
                <c:pt idx="16">
                  <c:v>113.85658027291873</c:v>
                </c:pt>
                <c:pt idx="17">
                  <c:v>114.4060811429618</c:v>
                </c:pt>
                <c:pt idx="18">
                  <c:v>112.75757853283265</c:v>
                </c:pt>
                <c:pt idx="19">
                  <c:v>111.54867661873797</c:v>
                </c:pt>
                <c:pt idx="20">
                  <c:v>111.43877644472937</c:v>
                </c:pt>
                <c:pt idx="21">
                  <c:v>113.41697957688433</c:v>
                </c:pt>
                <c:pt idx="22">
                  <c:v>113.3070794028757</c:v>
                </c:pt>
                <c:pt idx="23">
                  <c:v>116.49418444912536</c:v>
                </c:pt>
                <c:pt idx="24">
                  <c:v>117.70308636322007</c:v>
                </c:pt>
                <c:pt idx="25">
                  <c:v>117.59318618921147</c:v>
                </c:pt>
                <c:pt idx="26">
                  <c:v>115.39518270903928</c:v>
                </c:pt>
                <c:pt idx="27">
                  <c:v>113.41697957688433</c:v>
                </c:pt>
                <c:pt idx="28">
                  <c:v>114.73578166498764</c:v>
                </c:pt>
                <c:pt idx="29">
                  <c:v>114.62588149097901</c:v>
                </c:pt>
                <c:pt idx="30">
                  <c:v>115.17538236102205</c:v>
                </c:pt>
                <c:pt idx="31">
                  <c:v>115.17538236102205</c:v>
                </c:pt>
                <c:pt idx="32">
                  <c:v>115.28528253503067</c:v>
                </c:pt>
                <c:pt idx="33">
                  <c:v>116.49418444912536</c:v>
                </c:pt>
                <c:pt idx="34">
                  <c:v>117.92288671123727</c:v>
                </c:pt>
                <c:pt idx="35">
                  <c:v>118.69218792929755</c:v>
                </c:pt>
                <c:pt idx="36">
                  <c:v>117.59318618921147</c:v>
                </c:pt>
                <c:pt idx="37">
                  <c:v>116.49418444912536</c:v>
                </c:pt>
                <c:pt idx="38">
                  <c:v>117.59318618921147</c:v>
                </c:pt>
                <c:pt idx="39">
                  <c:v>116.49418444912536</c:v>
                </c:pt>
                <c:pt idx="40">
                  <c:v>115.17538236102205</c:v>
                </c:pt>
                <c:pt idx="41">
                  <c:v>112.20807766278962</c:v>
                </c:pt>
                <c:pt idx="42">
                  <c:v>112.42787801080685</c:v>
                </c:pt>
                <c:pt idx="43">
                  <c:v>113.1971792288671</c:v>
                </c:pt>
                <c:pt idx="44">
                  <c:v>112.64767835882405</c:v>
                </c:pt>
                <c:pt idx="45">
                  <c:v>111.87837714076379</c:v>
                </c:pt>
                <c:pt idx="46">
                  <c:v>110.77937540067771</c:v>
                </c:pt>
                <c:pt idx="47">
                  <c:v>110.88927557468634</c:v>
                </c:pt>
                <c:pt idx="48">
                  <c:v>111.43877644472937</c:v>
                </c:pt>
                <c:pt idx="49">
                  <c:v>110.44967487865188</c:v>
                </c:pt>
                <c:pt idx="50">
                  <c:v>111.43877644472937</c:v>
                </c:pt>
                <c:pt idx="51">
                  <c:v>112.64767835882405</c:v>
                </c:pt>
                <c:pt idx="52">
                  <c:v>114.18628079494459</c:v>
                </c:pt>
                <c:pt idx="53">
                  <c:v>114.73578166498764</c:v>
                </c:pt>
                <c:pt idx="54">
                  <c:v>114.95558201300484</c:v>
                </c:pt>
                <c:pt idx="55">
                  <c:v>114.95558201300484</c:v>
                </c:pt>
                <c:pt idx="56">
                  <c:v>114.51598131697041</c:v>
                </c:pt>
                <c:pt idx="57">
                  <c:v>113.85658027291873</c:v>
                </c:pt>
                <c:pt idx="58">
                  <c:v>114.51598131697041</c:v>
                </c:pt>
                <c:pt idx="59">
                  <c:v>115.39518270903928</c:v>
                </c:pt>
                <c:pt idx="60">
                  <c:v>114.62588149097901</c:v>
                </c:pt>
                <c:pt idx="61">
                  <c:v>114.95558201300484</c:v>
                </c:pt>
                <c:pt idx="62">
                  <c:v>115.83478340507372</c:v>
                </c:pt>
                <c:pt idx="63">
                  <c:v>116.82388497115119</c:v>
                </c:pt>
                <c:pt idx="64">
                  <c:v>116.60408462313396</c:v>
                </c:pt>
                <c:pt idx="65">
                  <c:v>116.05458375309092</c:v>
                </c:pt>
                <c:pt idx="66">
                  <c:v>116.82388497115119</c:v>
                </c:pt>
                <c:pt idx="67">
                  <c:v>116.60408462313396</c:v>
                </c:pt>
                <c:pt idx="68">
                  <c:v>117.70308636322007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F-47A1-9768-BEFF0617B136}"/>
            </c:ext>
          </c:extLst>
        </c:ser>
        <c:ser>
          <c:idx val="2"/>
          <c:order val="2"/>
          <c:tx>
            <c:strRef>
              <c:f>'График 1.2.1'!$E$5</c:f>
              <c:strCache>
                <c:ptCount val="1"/>
                <c:pt idx="0">
                  <c:v>Английский фунт стерлинг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'График 1.2.1'!$B$6:$B$75</c:f>
              <c:numCache>
                <c:formatCode>mmm\-yy</c:formatCode>
                <c:ptCount val="70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</c:numCache>
            </c:numRef>
          </c:cat>
          <c:val>
            <c:numRef>
              <c:f>'График 1.2.1'!$E$6:$E$74</c:f>
              <c:numCache>
                <c:formatCode>0.00</c:formatCode>
                <c:ptCount val="69"/>
                <c:pt idx="0">
                  <c:v>99.800399201596818</c:v>
                </c:pt>
                <c:pt idx="1">
                  <c:v>100</c:v>
                </c:pt>
                <c:pt idx="2">
                  <c:v>99.301397205588842</c:v>
                </c:pt>
                <c:pt idx="3">
                  <c:v>100.09980039920161</c:v>
                </c:pt>
                <c:pt idx="4">
                  <c:v>98.802395209580851</c:v>
                </c:pt>
                <c:pt idx="5">
                  <c:v>97.804391217564884</c:v>
                </c:pt>
                <c:pt idx="6">
                  <c:v>100.09980039920161</c:v>
                </c:pt>
                <c:pt idx="7">
                  <c:v>100.09980039920161</c:v>
                </c:pt>
                <c:pt idx="8">
                  <c:v>101.19760479041918</c:v>
                </c:pt>
                <c:pt idx="9">
                  <c:v>101.39720558882237</c:v>
                </c:pt>
                <c:pt idx="10">
                  <c:v>100.7984031936128</c:v>
                </c:pt>
                <c:pt idx="11">
                  <c:v>100.5988023952096</c:v>
                </c:pt>
                <c:pt idx="12">
                  <c:v>99.900199600798416</c:v>
                </c:pt>
                <c:pt idx="13">
                  <c:v>98.403193612774459</c:v>
                </c:pt>
                <c:pt idx="14">
                  <c:v>96.806387225548917</c:v>
                </c:pt>
                <c:pt idx="15">
                  <c:v>95.908183632734534</c:v>
                </c:pt>
                <c:pt idx="16">
                  <c:v>94.810379241516969</c:v>
                </c:pt>
                <c:pt idx="17">
                  <c:v>96.506986027944137</c:v>
                </c:pt>
                <c:pt idx="18">
                  <c:v>95.80838323353295</c:v>
                </c:pt>
                <c:pt idx="19">
                  <c:v>95.209580838323376</c:v>
                </c:pt>
                <c:pt idx="20">
                  <c:v>95.508982035928156</c:v>
                </c:pt>
                <c:pt idx="21">
                  <c:v>96.706586826347319</c:v>
                </c:pt>
                <c:pt idx="22">
                  <c:v>97.305389221556894</c:v>
                </c:pt>
                <c:pt idx="23">
                  <c:v>97.804391217564884</c:v>
                </c:pt>
                <c:pt idx="24">
                  <c:v>100.09980039920161</c:v>
                </c:pt>
                <c:pt idx="25">
                  <c:v>102.49500998003992</c:v>
                </c:pt>
                <c:pt idx="26">
                  <c:v>102.09580838323353</c:v>
                </c:pt>
                <c:pt idx="27">
                  <c:v>102.09580838323353</c:v>
                </c:pt>
                <c:pt idx="28">
                  <c:v>101.69660678642715</c:v>
                </c:pt>
                <c:pt idx="29">
                  <c:v>102.99401197604791</c:v>
                </c:pt>
                <c:pt idx="30">
                  <c:v>103.0938123752495</c:v>
                </c:pt>
                <c:pt idx="31">
                  <c:v>102.29540918163673</c:v>
                </c:pt>
                <c:pt idx="32">
                  <c:v>100.5988023952096</c:v>
                </c:pt>
                <c:pt idx="33">
                  <c:v>99.70059880239522</c:v>
                </c:pt>
                <c:pt idx="34">
                  <c:v>99.600798403193622</c:v>
                </c:pt>
                <c:pt idx="35">
                  <c:v>101.09780439121758</c:v>
                </c:pt>
                <c:pt idx="36">
                  <c:v>99.800399201596818</c:v>
                </c:pt>
                <c:pt idx="37">
                  <c:v>100.69860279441119</c:v>
                </c:pt>
                <c:pt idx="38">
                  <c:v>100.7984031936128</c:v>
                </c:pt>
                <c:pt idx="39">
                  <c:v>101.79640718562875</c:v>
                </c:pt>
                <c:pt idx="40">
                  <c:v>100.7984031936128</c:v>
                </c:pt>
                <c:pt idx="41">
                  <c:v>101.49700598802396</c:v>
                </c:pt>
                <c:pt idx="42">
                  <c:v>98.602794411177655</c:v>
                </c:pt>
                <c:pt idx="43">
                  <c:v>99.500998003992024</c:v>
                </c:pt>
                <c:pt idx="44">
                  <c:v>100.39920159680639</c:v>
                </c:pt>
                <c:pt idx="45">
                  <c:v>99.401197604790426</c:v>
                </c:pt>
                <c:pt idx="46">
                  <c:v>99.201596806387244</c:v>
                </c:pt>
                <c:pt idx="47">
                  <c:v>99.201596806387244</c:v>
                </c:pt>
                <c:pt idx="48">
                  <c:v>98.702594810379267</c:v>
                </c:pt>
                <c:pt idx="49">
                  <c:v>98.602794411177655</c:v>
                </c:pt>
                <c:pt idx="50">
                  <c:v>98.00399201596808</c:v>
                </c:pt>
                <c:pt idx="51">
                  <c:v>98.00399201596808</c:v>
                </c:pt>
                <c:pt idx="52">
                  <c:v>100.7984031936128</c:v>
                </c:pt>
                <c:pt idx="53">
                  <c:v>100.499001996008</c:v>
                </c:pt>
                <c:pt idx="54">
                  <c:v>100.499001996008</c:v>
                </c:pt>
                <c:pt idx="55">
                  <c:v>102.49500998003992</c:v>
                </c:pt>
                <c:pt idx="56">
                  <c:v>102.49500998003992</c:v>
                </c:pt>
                <c:pt idx="57">
                  <c:v>102.59481037924152</c:v>
                </c:pt>
                <c:pt idx="58">
                  <c:v>102.8942115768463</c:v>
                </c:pt>
                <c:pt idx="59">
                  <c:v>103.79241516966069</c:v>
                </c:pt>
                <c:pt idx="60">
                  <c:v>104.89021956087825</c:v>
                </c:pt>
                <c:pt idx="61">
                  <c:v>104.29141716566868</c:v>
                </c:pt>
                <c:pt idx="62">
                  <c:v>102.79441117764472</c:v>
                </c:pt>
                <c:pt idx="63">
                  <c:v>103.49301397205591</c:v>
                </c:pt>
                <c:pt idx="64">
                  <c:v>103.0938123752495</c:v>
                </c:pt>
                <c:pt idx="65">
                  <c:v>103.79241516966069</c:v>
                </c:pt>
                <c:pt idx="66">
                  <c:v>104.39121756487026</c:v>
                </c:pt>
                <c:pt idx="67">
                  <c:v>103.8236526946108</c:v>
                </c:pt>
                <c:pt idx="68">
                  <c:v>102.58073852295411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BF-47A1-9768-BEFF0617B136}"/>
            </c:ext>
          </c:extLst>
        </c:ser>
        <c:ser>
          <c:idx val="3"/>
          <c:order val="3"/>
          <c:tx>
            <c:strRef>
              <c:f>'График 1.2.1'!$F$5</c:f>
              <c:strCache>
                <c:ptCount val="1"/>
                <c:pt idx="0">
                  <c:v>Японская йена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'График 1.2.1'!$B$6:$B$75</c:f>
              <c:numCache>
                <c:formatCode>mmm\-yy</c:formatCode>
                <c:ptCount val="70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</c:numCache>
            </c:numRef>
          </c:cat>
          <c:val>
            <c:numRef>
              <c:f>'График 1.2.1'!$F$6:$F$74</c:f>
              <c:numCache>
                <c:formatCode>0.00</c:formatCode>
                <c:ptCount val="69"/>
                <c:pt idx="0">
                  <c:v>97.815978582499667</c:v>
                </c:pt>
                <c:pt idx="1">
                  <c:v>97.985064111596472</c:v>
                </c:pt>
                <c:pt idx="2">
                  <c:v>98.576863463435259</c:v>
                </c:pt>
                <c:pt idx="3">
                  <c:v>97.393264759757656</c:v>
                </c:pt>
                <c:pt idx="4">
                  <c:v>99.168662815274061</c:v>
                </c:pt>
                <c:pt idx="5">
                  <c:v>100.43680428350008</c:v>
                </c:pt>
                <c:pt idx="6">
                  <c:v>104.15668592362972</c:v>
                </c:pt>
                <c:pt idx="7">
                  <c:v>103.81851486543611</c:v>
                </c:pt>
                <c:pt idx="8">
                  <c:v>101.7894885162745</c:v>
                </c:pt>
                <c:pt idx="9">
                  <c:v>98.999577286177271</c:v>
                </c:pt>
                <c:pt idx="10">
                  <c:v>100.26771875440328</c:v>
                </c:pt>
                <c:pt idx="11">
                  <c:v>99.591376638016072</c:v>
                </c:pt>
                <c:pt idx="12">
                  <c:v>100.26771875440328</c:v>
                </c:pt>
                <c:pt idx="13">
                  <c:v>99.33774834437088</c:v>
                </c:pt>
                <c:pt idx="14">
                  <c:v>98.661406227983676</c:v>
                </c:pt>
                <c:pt idx="15">
                  <c:v>98.661406227983676</c:v>
                </c:pt>
                <c:pt idx="16">
                  <c:v>99.506833873467684</c:v>
                </c:pt>
                <c:pt idx="17">
                  <c:v>98.06960687614486</c:v>
                </c:pt>
                <c:pt idx="18">
                  <c:v>97.731435817951251</c:v>
                </c:pt>
                <c:pt idx="19">
                  <c:v>98.238692405241665</c:v>
                </c:pt>
                <c:pt idx="20">
                  <c:v>100.85951810624209</c:v>
                </c:pt>
                <c:pt idx="21">
                  <c:v>103.90305762998453</c:v>
                </c:pt>
                <c:pt idx="22">
                  <c:v>104.91757080456532</c:v>
                </c:pt>
                <c:pt idx="23">
                  <c:v>104.57939974637172</c:v>
                </c:pt>
                <c:pt idx="24">
                  <c:v>104.83302804001693</c:v>
                </c:pt>
                <c:pt idx="25">
                  <c:v>103.05762998450052</c:v>
                </c:pt>
                <c:pt idx="26">
                  <c:v>101.28223192898409</c:v>
                </c:pt>
                <c:pt idx="27">
                  <c:v>102.8040016908553</c:v>
                </c:pt>
                <c:pt idx="28">
                  <c:v>98.407777934338469</c:v>
                </c:pt>
                <c:pt idx="29">
                  <c:v>100.35226151895169</c:v>
                </c:pt>
                <c:pt idx="30">
                  <c:v>100.77497534169369</c:v>
                </c:pt>
                <c:pt idx="31">
                  <c:v>99.845004931661279</c:v>
                </c:pt>
                <c:pt idx="32">
                  <c:v>99.506833873467684</c:v>
                </c:pt>
                <c:pt idx="33">
                  <c:v>98.999577286177271</c:v>
                </c:pt>
                <c:pt idx="34">
                  <c:v>101.1976891644357</c:v>
                </c:pt>
                <c:pt idx="35">
                  <c:v>101.36677469353251</c:v>
                </c:pt>
                <c:pt idx="36">
                  <c:v>101.95857404537129</c:v>
                </c:pt>
                <c:pt idx="37">
                  <c:v>99.422291108919268</c:v>
                </c:pt>
                <c:pt idx="38">
                  <c:v>98.323235169790067</c:v>
                </c:pt>
                <c:pt idx="39">
                  <c:v>96.970550937015659</c:v>
                </c:pt>
                <c:pt idx="40">
                  <c:v>97.477807524306058</c:v>
                </c:pt>
                <c:pt idx="41">
                  <c:v>96.547837114273648</c:v>
                </c:pt>
                <c:pt idx="42">
                  <c:v>94.349725236015232</c:v>
                </c:pt>
                <c:pt idx="43">
                  <c:v>94.349725236015232</c:v>
                </c:pt>
                <c:pt idx="44">
                  <c:v>93.419754825982821</c:v>
                </c:pt>
                <c:pt idx="45">
                  <c:v>90.038044244046787</c:v>
                </c:pt>
                <c:pt idx="46">
                  <c:v>88.68536001127238</c:v>
                </c:pt>
                <c:pt idx="47">
                  <c:v>87.670846836691567</c:v>
                </c:pt>
                <c:pt idx="48">
                  <c:v>88.431731717627173</c:v>
                </c:pt>
                <c:pt idx="49">
                  <c:v>87.501761307594776</c:v>
                </c:pt>
                <c:pt idx="50">
                  <c:v>87.839932365788371</c:v>
                </c:pt>
                <c:pt idx="51">
                  <c:v>86.571790897562366</c:v>
                </c:pt>
                <c:pt idx="52">
                  <c:v>89.530787656756388</c:v>
                </c:pt>
                <c:pt idx="53">
                  <c:v>87.670846836691567</c:v>
                </c:pt>
                <c:pt idx="54">
                  <c:v>86.74087642665917</c:v>
                </c:pt>
                <c:pt idx="55">
                  <c:v>86.74087642665917</c:v>
                </c:pt>
                <c:pt idx="56">
                  <c:v>86.487248133013964</c:v>
                </c:pt>
                <c:pt idx="57">
                  <c:v>85.134563900239556</c:v>
                </c:pt>
                <c:pt idx="58">
                  <c:v>85.726363252078357</c:v>
                </c:pt>
                <c:pt idx="59">
                  <c:v>84.796392842045947</c:v>
                </c:pt>
                <c:pt idx="60">
                  <c:v>82.175567141045519</c:v>
                </c:pt>
                <c:pt idx="61">
                  <c:v>82.006481611948729</c:v>
                </c:pt>
                <c:pt idx="62">
                  <c:v>83.443708609271539</c:v>
                </c:pt>
                <c:pt idx="63">
                  <c:v>81.330139495561511</c:v>
                </c:pt>
                <c:pt idx="64">
                  <c:v>79.723826969141896</c:v>
                </c:pt>
                <c:pt idx="65">
                  <c:v>78.455685500915877</c:v>
                </c:pt>
                <c:pt idx="66">
                  <c:v>78.371142736367489</c:v>
                </c:pt>
                <c:pt idx="67">
                  <c:v>82.513738199239114</c:v>
                </c:pt>
                <c:pt idx="68">
                  <c:v>83.443708609271539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BF-47A1-9768-BEFF0617B136}"/>
            </c:ext>
          </c:extLst>
        </c:ser>
        <c:ser>
          <c:idx val="4"/>
          <c:order val="4"/>
          <c:tx>
            <c:strRef>
              <c:f>'График 1.2.1'!$G$5</c:f>
              <c:strCache>
                <c:ptCount val="1"/>
                <c:pt idx="0">
                  <c:v>Российский рубль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'График 1.2.1'!$B$6:$B$75</c:f>
              <c:numCache>
                <c:formatCode>mmm\-yy</c:formatCode>
                <c:ptCount val="70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</c:numCache>
            </c:numRef>
          </c:cat>
          <c:val>
            <c:numRef>
              <c:f>'График 1.2.1'!$G$6:$G$74</c:f>
              <c:numCache>
                <c:formatCode>0.00</c:formatCode>
                <c:ptCount val="69"/>
                <c:pt idx="0">
                  <c:v>102.06129650615298</c:v>
                </c:pt>
                <c:pt idx="1">
                  <c:v>102.97984817470835</c:v>
                </c:pt>
                <c:pt idx="2">
                  <c:v>102.36196908566011</c:v>
                </c:pt>
                <c:pt idx="3">
                  <c:v>101.64543530206049</c:v>
                </c:pt>
                <c:pt idx="4">
                  <c:v>100.93391725494607</c:v>
                </c:pt>
                <c:pt idx="5">
                  <c:v>99.419908496121863</c:v>
                </c:pt>
                <c:pt idx="6">
                  <c:v>97.928609868680041</c:v>
                </c:pt>
                <c:pt idx="7">
                  <c:v>98.61411013776079</c:v>
                </c:pt>
                <c:pt idx="8">
                  <c:v>98.31826780734751</c:v>
                </c:pt>
                <c:pt idx="9">
                  <c:v>98.908177414191599</c:v>
                </c:pt>
                <c:pt idx="10">
                  <c:v>98.611452881949035</c:v>
                </c:pt>
                <c:pt idx="11">
                  <c:v>98.217007070421232</c:v>
                </c:pt>
                <c:pt idx="12">
                  <c:v>97.529488020928284</c:v>
                </c:pt>
                <c:pt idx="13">
                  <c:v>98.114664949053861</c:v>
                </c:pt>
                <c:pt idx="14">
                  <c:v>99.782614253187759</c:v>
                </c:pt>
                <c:pt idx="15">
                  <c:v>100.88022300997281</c:v>
                </c:pt>
                <c:pt idx="16">
                  <c:v>98.761738326763378</c:v>
                </c:pt>
                <c:pt idx="17">
                  <c:v>99.848117448357769</c:v>
                </c:pt>
                <c:pt idx="18">
                  <c:v>102.34432038456669</c:v>
                </c:pt>
                <c:pt idx="19">
                  <c:v>103.06073062725866</c:v>
                </c:pt>
                <c:pt idx="20">
                  <c:v>101.82400185973155</c:v>
                </c:pt>
                <c:pt idx="21">
                  <c:v>101.21305784857317</c:v>
                </c:pt>
                <c:pt idx="22">
                  <c:v>102.9336798319989</c:v>
                </c:pt>
                <c:pt idx="23">
                  <c:v>102.0072767135109</c:v>
                </c:pt>
                <c:pt idx="24">
                  <c:v>103.02734948064602</c:v>
                </c:pt>
                <c:pt idx="25">
                  <c:v>104.88184177129764</c:v>
                </c:pt>
                <c:pt idx="26">
                  <c:v>106.8745967649523</c:v>
                </c:pt>
                <c:pt idx="27">
                  <c:v>108.26396652289665</c:v>
                </c:pt>
                <c:pt idx="28">
                  <c:v>107.93917462332799</c:v>
                </c:pt>
                <c:pt idx="29">
                  <c:v>107.29153957558802</c:v>
                </c:pt>
                <c:pt idx="30">
                  <c:v>107.29153957558802</c:v>
                </c:pt>
                <c:pt idx="31">
                  <c:v>107.61341419431476</c:v>
                </c:pt>
                <c:pt idx="32">
                  <c:v>107.50580078012044</c:v>
                </c:pt>
                <c:pt idx="33">
                  <c:v>106.86076597543972</c:v>
                </c:pt>
                <c:pt idx="34">
                  <c:v>106.43332291153796</c:v>
                </c:pt>
                <c:pt idx="35">
                  <c:v>106.85905620318412</c:v>
                </c:pt>
                <c:pt idx="36">
                  <c:v>109.53053260826371</c:v>
                </c:pt>
                <c:pt idx="37">
                  <c:v>110.95442953217112</c:v>
                </c:pt>
                <c:pt idx="38">
                  <c:v>112.28588268655717</c:v>
                </c:pt>
                <c:pt idx="39">
                  <c:v>114.08245680954208</c:v>
                </c:pt>
                <c:pt idx="40">
                  <c:v>115.10919892082796</c:v>
                </c:pt>
                <c:pt idx="41">
                  <c:v>116.26029091003625</c:v>
                </c:pt>
                <c:pt idx="42">
                  <c:v>116.72533207367638</c:v>
                </c:pt>
                <c:pt idx="43">
                  <c:v>115.79152941708696</c:v>
                </c:pt>
                <c:pt idx="44">
                  <c:v>115.90732094650404</c:v>
                </c:pt>
                <c:pt idx="45">
                  <c:v>116.95048683502256</c:v>
                </c:pt>
                <c:pt idx="46">
                  <c:v>118.23694219020781</c:v>
                </c:pt>
                <c:pt idx="47">
                  <c:v>118.23694219020781</c:v>
                </c:pt>
                <c:pt idx="48">
                  <c:v>120.95639186058258</c:v>
                </c:pt>
                <c:pt idx="49">
                  <c:v>123.73838887337598</c:v>
                </c:pt>
                <c:pt idx="50">
                  <c:v>125.71820309534998</c:v>
                </c:pt>
                <c:pt idx="51">
                  <c:v>125.71820309534998</c:v>
                </c:pt>
                <c:pt idx="52">
                  <c:v>124.96389387677789</c:v>
                </c:pt>
                <c:pt idx="53">
                  <c:v>126.71338839105277</c:v>
                </c:pt>
                <c:pt idx="54">
                  <c:v>127.72709549818121</c:v>
                </c:pt>
                <c:pt idx="55">
                  <c:v>127.59936840268304</c:v>
                </c:pt>
                <c:pt idx="56">
                  <c:v>127.8545671394884</c:v>
                </c:pt>
                <c:pt idx="57">
                  <c:v>127.8545671394884</c:v>
                </c:pt>
                <c:pt idx="58">
                  <c:v>127.47100343806994</c:v>
                </c:pt>
                <c:pt idx="59">
                  <c:v>127.21606143119379</c:v>
                </c:pt>
                <c:pt idx="60">
                  <c:v>129.37873447552411</c:v>
                </c:pt>
                <c:pt idx="61">
                  <c:v>130.54314308580379</c:v>
                </c:pt>
                <c:pt idx="62">
                  <c:v>130.67368622888961</c:v>
                </c:pt>
                <c:pt idx="63">
                  <c:v>130.28166517020293</c:v>
                </c:pt>
                <c:pt idx="64">
                  <c:v>130.28166517020293</c:v>
                </c:pt>
                <c:pt idx="65">
                  <c:v>131.45420015673474</c:v>
                </c:pt>
                <c:pt idx="66">
                  <c:v>132.24292535767515</c:v>
                </c:pt>
                <c:pt idx="67">
                  <c:v>132.24292535767515</c:v>
                </c:pt>
                <c:pt idx="68">
                  <c:v>132.37516828303282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BF-47A1-9768-BEFF0617B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629272"/>
        <c:axId val="1"/>
      </c:lineChart>
      <c:dateAx>
        <c:axId val="4736292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1"/>
        <c:scaling>
          <c:orientation val="minMax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3629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122475010438267"/>
          <c:y val="0.42148760330578511"/>
          <c:w val="0.48571476972533656"/>
          <c:h val="0.392561983471074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27-4DA0-A0F5-FD32E9024FB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27-4DA0-A0F5-FD32E9024FB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527-4DA0-A0F5-FD32E9024FB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27-4DA0-A0F5-FD32E9024FB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527-4DA0-A0F5-FD32E9024FB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27-4DA0-A0F5-FD32E9024FB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527-4DA0-A0F5-FD32E9024FB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27-4DA0-A0F5-FD32E9024FB6}"/>
              </c:ext>
            </c:extLst>
          </c:dPt>
          <c:dLbls>
            <c:dLbl>
              <c:idx val="0"/>
              <c:layout>
                <c:manualLayout>
                  <c:x val="9.6868595401426644E-2"/>
                  <c:y val="2.48632350708227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27-4DA0-A0F5-FD32E9024FB6}"/>
                </c:ext>
              </c:extLst>
            </c:dLbl>
            <c:dLbl>
              <c:idx val="1"/>
              <c:layout>
                <c:manualLayout>
                  <c:x val="-4.4855276915704248E-2"/>
                  <c:y val="2.43482787792021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27-4DA0-A0F5-FD32E9024FB6}"/>
                </c:ext>
              </c:extLst>
            </c:dLbl>
            <c:dLbl>
              <c:idx val="2"/>
              <c:layout>
                <c:manualLayout>
                  <c:x val="-4.1705223795688903E-2"/>
                  <c:y val="-7.84711828376824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27-4DA0-A0F5-FD32E9024FB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22653061224489796"/>
                  <c:y val="0.264462809917355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27-4DA0-A0F5-FD32E9024FB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36530612244897959"/>
                  <c:y val="2.06611570247933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27-4DA0-A0F5-FD32E9024FB6}"/>
                </c:ext>
              </c:extLst>
            </c:dLbl>
            <c:dLbl>
              <c:idx val="5"/>
              <c:layout>
                <c:manualLayout>
                  <c:x val="-1.7986861855499133E-2"/>
                  <c:y val="-0.172440511051821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27-4DA0-A0F5-FD32E9024FB6}"/>
                </c:ext>
              </c:extLst>
            </c:dLbl>
            <c:dLbl>
              <c:idx val="6"/>
              <c:layout>
                <c:manualLayout>
                  <c:x val="9.6927644728276641E-2"/>
                  <c:y val="-0.156930652263508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27-4DA0-A0F5-FD32E9024FB6}"/>
                </c:ext>
              </c:extLst>
            </c:dLbl>
            <c:dLbl>
              <c:idx val="7"/>
              <c:layout>
                <c:manualLayout>
                  <c:x val="2.605273058174392E-2"/>
                  <c:y val="-2.9970282640289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27-4DA0-A0F5-FD32E9024FB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5.2.14'!$B$4:$B$11</c:f>
              <c:strCache>
                <c:ptCount val="8"/>
                <c:pt idx="0">
                  <c:v>Российская Федерация</c:v>
                </c:pt>
                <c:pt idx="1">
                  <c:v>Виргинские острова (Брит.)</c:v>
                </c:pt>
                <c:pt idx="2">
                  <c:v>Кайман, острова (Брит.)</c:v>
                </c:pt>
                <c:pt idx="3">
                  <c:v>Кипр</c:v>
                </c:pt>
                <c:pt idx="4">
                  <c:v>Соединеное Королевство Великобритании и Северной Ирландии</c:v>
                </c:pt>
                <c:pt idx="5">
                  <c:v>Турция</c:v>
                </c:pt>
                <c:pt idx="6">
                  <c:v>Соединенные Штаты Америки</c:v>
                </c:pt>
                <c:pt idx="7">
                  <c:v>Прочие</c:v>
                </c:pt>
              </c:strCache>
            </c:strRef>
          </c:cat>
          <c:val>
            <c:numRef>
              <c:f>'График 5.2.14'!$C$4:$C$11</c:f>
              <c:numCache>
                <c:formatCode>General</c:formatCode>
                <c:ptCount val="8"/>
                <c:pt idx="0">
                  <c:v>29.4</c:v>
                </c:pt>
                <c:pt idx="1">
                  <c:v>15.8</c:v>
                </c:pt>
                <c:pt idx="2">
                  <c:v>10.199999999999999</c:v>
                </c:pt>
                <c:pt idx="3">
                  <c:v>13.2</c:v>
                </c:pt>
                <c:pt idx="4">
                  <c:v>5.0999999999999996</c:v>
                </c:pt>
                <c:pt idx="5">
                  <c:v>3.1</c:v>
                </c:pt>
                <c:pt idx="6">
                  <c:v>3.9</c:v>
                </c:pt>
                <c:pt idx="7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27-4DA0-A0F5-FD32E9024FB6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33516622493983E-2"/>
          <c:y val="0.12077351663230597"/>
          <c:w val="0.88513708196324681"/>
          <c:h val="0.5024178291903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5.2.15'!$B$5</c:f>
              <c:strCache>
                <c:ptCount val="1"/>
                <c:pt idx="0">
                  <c:v>Доля требований к нерезидентам в совокупных активах, в 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5.2.15'!$C$4:$L$4</c:f>
              <c:strCache>
                <c:ptCount val="10"/>
                <c:pt idx="0">
                  <c:v>01.01.2000</c:v>
                </c:pt>
                <c:pt idx="1">
                  <c:v>01.01.2001</c:v>
                </c:pt>
                <c:pt idx="2">
                  <c:v>01.01.2002</c:v>
                </c:pt>
                <c:pt idx="3">
                  <c:v>01.01.2003</c:v>
                </c:pt>
                <c:pt idx="4">
                  <c:v>01.01.2004</c:v>
                </c:pt>
                <c:pt idx="5">
                  <c:v>01.01.2005</c:v>
                </c:pt>
                <c:pt idx="6">
                  <c:v>01.01.2006</c:v>
                </c:pt>
                <c:pt idx="7">
                  <c:v>01.01.2007</c:v>
                </c:pt>
                <c:pt idx="8">
                  <c:v>01.01.2008</c:v>
                </c:pt>
                <c:pt idx="9">
                  <c:v>01.10.2007</c:v>
                </c:pt>
              </c:strCache>
            </c:strRef>
          </c:cat>
          <c:val>
            <c:numRef>
              <c:f>'График 5.2.15'!$C$5:$L$5</c:f>
              <c:numCache>
                <c:formatCode>General</c:formatCode>
                <c:ptCount val="10"/>
                <c:pt idx="0">
                  <c:v>23.1</c:v>
                </c:pt>
                <c:pt idx="1">
                  <c:v>10.5</c:v>
                </c:pt>
                <c:pt idx="2">
                  <c:v>10.199999999999999</c:v>
                </c:pt>
                <c:pt idx="3">
                  <c:v>18</c:v>
                </c:pt>
                <c:pt idx="4">
                  <c:v>17.600000000000001</c:v>
                </c:pt>
                <c:pt idx="5">
                  <c:v>18.5</c:v>
                </c:pt>
                <c:pt idx="6">
                  <c:v>26.5</c:v>
                </c:pt>
                <c:pt idx="7">
                  <c:v>20.8</c:v>
                </c:pt>
                <c:pt idx="8">
                  <c:v>24.5</c:v>
                </c:pt>
                <c:pt idx="9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7-40FB-A520-D676C1F736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7539928"/>
        <c:axId val="1"/>
      </c:barChart>
      <c:catAx>
        <c:axId val="477539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39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29224579456548E-2"/>
          <c:y val="7.4257605240575786E-2"/>
          <c:w val="0.87769989719138097"/>
          <c:h val="0.53960526474818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5.2.16'!$B$5</c:f>
              <c:strCache>
                <c:ptCount val="1"/>
                <c:pt idx="0">
                  <c:v>Доля займов нерезидентам в совокупном ссудном портфеле БВУ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5.2.16'!$C$4:$D$4</c:f>
              <c:strCache>
                <c:ptCount val="2"/>
                <c:pt idx="0">
                  <c:v>01.10.2006</c:v>
                </c:pt>
                <c:pt idx="1">
                  <c:v>01.10.2007</c:v>
                </c:pt>
              </c:strCache>
            </c:strRef>
          </c:cat>
          <c:val>
            <c:numRef>
              <c:f>'График 5.2.16'!$C$5:$D$5</c:f>
              <c:numCache>
                <c:formatCode>General</c:formatCode>
                <c:ptCount val="2"/>
                <c:pt idx="0">
                  <c:v>13.7</c:v>
                </c:pt>
                <c:pt idx="1">
                  <c:v>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0-4873-8E7D-5B7A03B31449}"/>
            </c:ext>
          </c:extLst>
        </c:ser>
        <c:ser>
          <c:idx val="1"/>
          <c:order val="1"/>
          <c:tx>
            <c:strRef>
              <c:f>'График 5.2.16'!$B$6</c:f>
              <c:strCache>
                <c:ptCount val="1"/>
                <c:pt idx="0">
                  <c:v>Доля займов нерезидентам в общей сумме требований к нерезидентам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5.2.16'!$C$4:$D$4</c:f>
              <c:strCache>
                <c:ptCount val="2"/>
                <c:pt idx="0">
                  <c:v>01.10.2006</c:v>
                </c:pt>
                <c:pt idx="1">
                  <c:v>01.10.2007</c:v>
                </c:pt>
              </c:strCache>
            </c:strRef>
          </c:cat>
          <c:val>
            <c:numRef>
              <c:f>'График 5.2.16'!$C$6:$D$6</c:f>
              <c:numCache>
                <c:formatCode>General</c:formatCode>
                <c:ptCount val="2"/>
                <c:pt idx="0">
                  <c:v>46.2</c:v>
                </c:pt>
                <c:pt idx="1">
                  <c:v>56.7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B0-4873-8E7D-5B7A03B314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7537960"/>
        <c:axId val="1"/>
      </c:barChart>
      <c:catAx>
        <c:axId val="477537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7537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5971223021582732E-2"/>
          <c:y val="0.78217821782178221"/>
          <c:w val="0.9304556354916067"/>
          <c:h val="0.1980198019801980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4425887265135E-2"/>
          <c:y val="7.3891625615763554E-2"/>
          <c:w val="0.89352818371607512"/>
          <c:h val="0.5418719211822660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5.3.1'!$B$4:$I$4</c:f>
              <c:strCache>
                <c:ptCount val="8"/>
                <c:pt idx="0">
                  <c:v>01.01.2001</c:v>
                </c:pt>
                <c:pt idx="1">
                  <c:v>01.01.2002</c:v>
                </c:pt>
                <c:pt idx="2">
                  <c:v>01.01.2003</c:v>
                </c:pt>
                <c:pt idx="3">
                  <c:v>01.01.2004</c:v>
                </c:pt>
                <c:pt idx="4">
                  <c:v>01.01.2005</c:v>
                </c:pt>
                <c:pt idx="5">
                  <c:v>01.01.2006</c:v>
                </c:pt>
                <c:pt idx="6">
                  <c:v>01.01.2007</c:v>
                </c:pt>
                <c:pt idx="7">
                  <c:v>01.10.2007</c:v>
                </c:pt>
              </c:strCache>
            </c:strRef>
          </c:cat>
          <c:val>
            <c:numRef>
              <c:f>'График 5.3.1'!$B$5:$I$5</c:f>
              <c:numCache>
                <c:formatCode>General</c:formatCode>
                <c:ptCount val="8"/>
                <c:pt idx="0">
                  <c:v>56.8</c:v>
                </c:pt>
                <c:pt idx="1">
                  <c:v>72.099999999999994</c:v>
                </c:pt>
                <c:pt idx="2">
                  <c:v>68</c:v>
                </c:pt>
                <c:pt idx="3">
                  <c:v>64.8</c:v>
                </c:pt>
                <c:pt idx="4">
                  <c:v>60.6</c:v>
                </c:pt>
                <c:pt idx="5">
                  <c:v>67.900000000000006</c:v>
                </c:pt>
                <c:pt idx="6">
                  <c:v>59.8</c:v>
                </c:pt>
                <c:pt idx="7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D-4CF4-A41F-69BAA108E4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0794824"/>
        <c:axId val="1"/>
      </c:lineChart>
      <c:catAx>
        <c:axId val="490794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794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69512143292268E-2"/>
          <c:y val="7.0422858086020418E-2"/>
          <c:w val="0.87620972502278494"/>
          <c:h val="0.56338286468816334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5.3.2'!$B$5</c:f>
              <c:strCache>
                <c:ptCount val="1"/>
                <c:pt idx="0">
                  <c:v>Отношение позиции к резервам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5.3.2'!$C$4:$BX$4</c:f>
              <c:numCache>
                <c:formatCode>m/d/yyyy</c:formatCode>
                <c:ptCount val="74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39083</c:v>
                </c:pt>
                <c:pt idx="71">
                  <c:v>39173</c:v>
                </c:pt>
                <c:pt idx="72">
                  <c:v>39264</c:v>
                </c:pt>
                <c:pt idx="73">
                  <c:v>39356</c:v>
                </c:pt>
              </c:numCache>
            </c:numRef>
          </c:cat>
          <c:val>
            <c:numRef>
              <c:f>'График 5.3.2'!$C$5:$BX$5</c:f>
              <c:numCache>
                <c:formatCode>0.00</c:formatCode>
                <c:ptCount val="74"/>
                <c:pt idx="0">
                  <c:v>0.953206997</c:v>
                </c:pt>
                <c:pt idx="1">
                  <c:v>1.3671633999999999</c:v>
                </c:pt>
                <c:pt idx="2">
                  <c:v>1.606771806</c:v>
                </c:pt>
                <c:pt idx="3">
                  <c:v>1.6174900139999999</c:v>
                </c:pt>
                <c:pt idx="4">
                  <c:v>1.331381071</c:v>
                </c:pt>
                <c:pt idx="5">
                  <c:v>1.055239671</c:v>
                </c:pt>
                <c:pt idx="6">
                  <c:v>0.98072463200000004</c:v>
                </c:pt>
                <c:pt idx="7">
                  <c:v>0.63378595500000001</c:v>
                </c:pt>
                <c:pt idx="8">
                  <c:v>0.83667994300000004</c:v>
                </c:pt>
                <c:pt idx="9">
                  <c:v>1.1592905819999999</c:v>
                </c:pt>
                <c:pt idx="10">
                  <c:v>1.1169338289999999</c:v>
                </c:pt>
                <c:pt idx="11">
                  <c:v>0.81817598899999999</c:v>
                </c:pt>
                <c:pt idx="12">
                  <c:v>0.78300418599999999</c:v>
                </c:pt>
                <c:pt idx="13">
                  <c:v>0.73479634000000005</c:v>
                </c:pt>
                <c:pt idx="14">
                  <c:v>0.68999280200000002</c:v>
                </c:pt>
                <c:pt idx="15">
                  <c:v>0.60684961400000004</c:v>
                </c:pt>
                <c:pt idx="16">
                  <c:v>0.64629416699999997</c:v>
                </c:pt>
                <c:pt idx="17">
                  <c:v>0.58094631900000004</c:v>
                </c:pt>
                <c:pt idx="18">
                  <c:v>0.203878062</c:v>
                </c:pt>
                <c:pt idx="19">
                  <c:v>0.54959271300000001</c:v>
                </c:pt>
                <c:pt idx="20">
                  <c:v>0.59532434700000003</c:v>
                </c:pt>
                <c:pt idx="21">
                  <c:v>0.57605823700000003</c:v>
                </c:pt>
                <c:pt idx="22">
                  <c:v>0.60356588600000005</c:v>
                </c:pt>
                <c:pt idx="23">
                  <c:v>0.26985197399999999</c:v>
                </c:pt>
                <c:pt idx="24">
                  <c:v>0.259596997</c:v>
                </c:pt>
                <c:pt idx="25">
                  <c:v>0.55537878799999996</c:v>
                </c:pt>
                <c:pt idx="26">
                  <c:v>0.22686972799999999</c:v>
                </c:pt>
                <c:pt idx="27">
                  <c:v>4.6737976000000001E-2</c:v>
                </c:pt>
                <c:pt idx="28">
                  <c:v>0.14724743900000001</c:v>
                </c:pt>
                <c:pt idx="29">
                  <c:v>0.14641579199999999</c:v>
                </c:pt>
                <c:pt idx="30">
                  <c:v>6.9530282999999998E-2</c:v>
                </c:pt>
                <c:pt idx="31">
                  <c:v>0.128089276</c:v>
                </c:pt>
                <c:pt idx="32">
                  <c:v>9.4593379999999994E-3</c:v>
                </c:pt>
                <c:pt idx="33">
                  <c:v>0.190008028</c:v>
                </c:pt>
                <c:pt idx="34">
                  <c:v>0.17825268</c:v>
                </c:pt>
                <c:pt idx="35">
                  <c:v>0.18434893499999999</c:v>
                </c:pt>
                <c:pt idx="36">
                  <c:v>3.7061007999999999E-2</c:v>
                </c:pt>
                <c:pt idx="37">
                  <c:v>6.4130478000000005E-2</c:v>
                </c:pt>
                <c:pt idx="38">
                  <c:v>1.1382846E-2</c:v>
                </c:pt>
                <c:pt idx="39">
                  <c:v>0.18548938300000001</c:v>
                </c:pt>
                <c:pt idx="40">
                  <c:v>0.11114110000000001</c:v>
                </c:pt>
                <c:pt idx="41">
                  <c:v>0.21699564599999999</c:v>
                </c:pt>
                <c:pt idx="42">
                  <c:v>0.26816962300000002</c:v>
                </c:pt>
                <c:pt idx="43">
                  <c:v>0.113317061</c:v>
                </c:pt>
                <c:pt idx="44">
                  <c:v>0.110297116</c:v>
                </c:pt>
                <c:pt idx="45">
                  <c:v>7.6803400999999993E-2</c:v>
                </c:pt>
                <c:pt idx="46">
                  <c:v>0.13034873299999999</c:v>
                </c:pt>
                <c:pt idx="47">
                  <c:v>0.32621797600000002</c:v>
                </c:pt>
                <c:pt idx="48">
                  <c:v>0.28207825600000003</c:v>
                </c:pt>
                <c:pt idx="49">
                  <c:v>0.257441525</c:v>
                </c:pt>
                <c:pt idx="50">
                  <c:v>9.3355817999999993E-2</c:v>
                </c:pt>
                <c:pt idx="51">
                  <c:v>7.6893400000000001E-2</c:v>
                </c:pt>
                <c:pt idx="52">
                  <c:v>2.5824878999999999E-2</c:v>
                </c:pt>
                <c:pt idx="53">
                  <c:v>1.9187611E-2</c:v>
                </c:pt>
                <c:pt idx="54">
                  <c:v>3.3193932000000002E-2</c:v>
                </c:pt>
                <c:pt idx="55">
                  <c:v>4.9153417999999997E-2</c:v>
                </c:pt>
                <c:pt idx="56">
                  <c:v>1.6017673E-2</c:v>
                </c:pt>
                <c:pt idx="57">
                  <c:v>4.0698839000000001E-2</c:v>
                </c:pt>
                <c:pt idx="58">
                  <c:v>3.4614720000000002E-2</c:v>
                </c:pt>
                <c:pt idx="59">
                  <c:v>4.0328938000000002E-2</c:v>
                </c:pt>
                <c:pt idx="60">
                  <c:v>4.3031847999999998E-2</c:v>
                </c:pt>
                <c:pt idx="61">
                  <c:v>9.1699188000000001E-2</c:v>
                </c:pt>
                <c:pt idx="62">
                  <c:v>9.3339942999999995E-2</c:v>
                </c:pt>
                <c:pt idx="63">
                  <c:v>0.146678059</c:v>
                </c:pt>
                <c:pt idx="64">
                  <c:v>0.20675982400000001</c:v>
                </c:pt>
                <c:pt idx="65">
                  <c:v>0.125554415</c:v>
                </c:pt>
                <c:pt idx="66">
                  <c:v>0.189327304</c:v>
                </c:pt>
                <c:pt idx="67">
                  <c:v>5.0440261E-2</c:v>
                </c:pt>
                <c:pt idx="68">
                  <c:v>8.5915764000000006E-2</c:v>
                </c:pt>
                <c:pt idx="69">
                  <c:v>0.19191143399999999</c:v>
                </c:pt>
                <c:pt idx="70">
                  <c:v>7.2690536E-2</c:v>
                </c:pt>
                <c:pt idx="71">
                  <c:v>6.5482815E-2</c:v>
                </c:pt>
                <c:pt idx="72">
                  <c:v>3.0088957E-2</c:v>
                </c:pt>
                <c:pt idx="73">
                  <c:v>2.5796699999999999E-2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6-4E58-83B5-FD8BF4783CBA}"/>
            </c:ext>
          </c:extLst>
        </c:ser>
        <c:ser>
          <c:idx val="1"/>
          <c:order val="1"/>
          <c:tx>
            <c:strRef>
              <c:f>'График 5.3.2'!$B$6</c:f>
              <c:strCache>
                <c:ptCount val="1"/>
                <c:pt idx="0">
                  <c:v>Отношение позиции к капиталу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'График 5.3.2'!$C$4:$BX$4</c:f>
              <c:numCache>
                <c:formatCode>m/d/yyyy</c:formatCode>
                <c:ptCount val="74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39083</c:v>
                </c:pt>
                <c:pt idx="71">
                  <c:v>39173</c:v>
                </c:pt>
                <c:pt idx="72">
                  <c:v>39264</c:v>
                </c:pt>
                <c:pt idx="73">
                  <c:v>39356</c:v>
                </c:pt>
              </c:numCache>
            </c:numRef>
          </c:cat>
          <c:val>
            <c:numRef>
              <c:f>'График 5.3.2'!$C$6:$BX$6</c:f>
              <c:numCache>
                <c:formatCode>0.00</c:formatCode>
                <c:ptCount val="74"/>
                <c:pt idx="0">
                  <c:v>0.206502504</c:v>
                </c:pt>
                <c:pt idx="1">
                  <c:v>0.21961292299999999</c:v>
                </c:pt>
                <c:pt idx="2">
                  <c:v>0.26057307200000002</c:v>
                </c:pt>
                <c:pt idx="3">
                  <c:v>0.22716435300000001</c:v>
                </c:pt>
                <c:pt idx="4">
                  <c:v>0.18518922400000001</c:v>
                </c:pt>
                <c:pt idx="5">
                  <c:v>0.193793778</c:v>
                </c:pt>
                <c:pt idx="6">
                  <c:v>0.18699657</c:v>
                </c:pt>
                <c:pt idx="7">
                  <c:v>0.13355266499999999</c:v>
                </c:pt>
                <c:pt idx="8">
                  <c:v>0.18275498500000001</c:v>
                </c:pt>
                <c:pt idx="9">
                  <c:v>0.24106191900000001</c:v>
                </c:pt>
                <c:pt idx="10">
                  <c:v>0.25594524699999999</c:v>
                </c:pt>
                <c:pt idx="11">
                  <c:v>0.18391686900000001</c:v>
                </c:pt>
                <c:pt idx="12">
                  <c:v>0.17369963599999999</c:v>
                </c:pt>
                <c:pt idx="13">
                  <c:v>0.16445615899999999</c:v>
                </c:pt>
                <c:pt idx="14">
                  <c:v>0.158580005</c:v>
                </c:pt>
                <c:pt idx="15">
                  <c:v>0.14847395199999999</c:v>
                </c:pt>
                <c:pt idx="16">
                  <c:v>0.17742875799999999</c:v>
                </c:pt>
                <c:pt idx="17">
                  <c:v>0.16212643700000001</c:v>
                </c:pt>
                <c:pt idx="18">
                  <c:v>5.6262596999999998E-2</c:v>
                </c:pt>
                <c:pt idx="19">
                  <c:v>0.15131676699999999</c:v>
                </c:pt>
                <c:pt idx="20">
                  <c:v>0.17393488400000001</c:v>
                </c:pt>
                <c:pt idx="21">
                  <c:v>0.16779503600000001</c:v>
                </c:pt>
                <c:pt idx="22">
                  <c:v>0.180836833</c:v>
                </c:pt>
                <c:pt idx="23">
                  <c:v>8.3551180000000003E-2</c:v>
                </c:pt>
                <c:pt idx="24">
                  <c:v>9.2385890999999998E-2</c:v>
                </c:pt>
                <c:pt idx="25">
                  <c:v>0.17881079699999999</c:v>
                </c:pt>
                <c:pt idx="26">
                  <c:v>7.1074663999999996E-2</c:v>
                </c:pt>
                <c:pt idx="27">
                  <c:v>1.5179855000000001E-2</c:v>
                </c:pt>
                <c:pt idx="28">
                  <c:v>4.8105595000000001E-2</c:v>
                </c:pt>
                <c:pt idx="29">
                  <c:v>4.8446573999999999E-2</c:v>
                </c:pt>
                <c:pt idx="30">
                  <c:v>2.2533860999999999E-2</c:v>
                </c:pt>
                <c:pt idx="31">
                  <c:v>4.2551699999999998E-2</c:v>
                </c:pt>
                <c:pt idx="32">
                  <c:v>3.1008020000000002E-3</c:v>
                </c:pt>
                <c:pt idx="33">
                  <c:v>6.2566020999999999E-2</c:v>
                </c:pt>
                <c:pt idx="34">
                  <c:v>5.8062177999999999E-2</c:v>
                </c:pt>
                <c:pt idx="35">
                  <c:v>6.3027082999999998E-2</c:v>
                </c:pt>
                <c:pt idx="36">
                  <c:v>1.4609221E-2</c:v>
                </c:pt>
                <c:pt idx="37">
                  <c:v>2.5173238000000001E-2</c:v>
                </c:pt>
                <c:pt idx="38">
                  <c:v>4.8069979999999998E-3</c:v>
                </c:pt>
                <c:pt idx="39">
                  <c:v>8.1910316999999996E-2</c:v>
                </c:pt>
                <c:pt idx="40">
                  <c:v>4.6581821000000002E-2</c:v>
                </c:pt>
                <c:pt idx="41">
                  <c:v>9.2962191E-2</c:v>
                </c:pt>
                <c:pt idx="42">
                  <c:v>0.11379107099999999</c:v>
                </c:pt>
                <c:pt idx="43">
                  <c:v>4.8004186999999997E-2</c:v>
                </c:pt>
                <c:pt idx="44">
                  <c:v>4.7715386999999998E-2</c:v>
                </c:pt>
                <c:pt idx="45">
                  <c:v>3.4052230000000003E-2</c:v>
                </c:pt>
                <c:pt idx="46">
                  <c:v>5.8183094999999997E-2</c:v>
                </c:pt>
                <c:pt idx="47">
                  <c:v>0.155878713</c:v>
                </c:pt>
                <c:pt idx="48">
                  <c:v>0.13813402599999999</c:v>
                </c:pt>
                <c:pt idx="49">
                  <c:v>0.12729916199999999</c:v>
                </c:pt>
                <c:pt idx="50">
                  <c:v>4.7560831999999997E-2</c:v>
                </c:pt>
                <c:pt idx="51">
                  <c:v>3.8606844000000001E-2</c:v>
                </c:pt>
                <c:pt idx="52">
                  <c:v>1.3150178E-2</c:v>
                </c:pt>
                <c:pt idx="53">
                  <c:v>9.3170149999999997E-3</c:v>
                </c:pt>
                <c:pt idx="54">
                  <c:v>1.3936838999999999E-2</c:v>
                </c:pt>
                <c:pt idx="55">
                  <c:v>1.9441897999999999E-2</c:v>
                </c:pt>
                <c:pt idx="56">
                  <c:v>6.3786349999999997E-3</c:v>
                </c:pt>
                <c:pt idx="57">
                  <c:v>1.6184123000000002E-2</c:v>
                </c:pt>
                <c:pt idx="58">
                  <c:v>1.3841264000000001E-2</c:v>
                </c:pt>
                <c:pt idx="59">
                  <c:v>1.6472483E-2</c:v>
                </c:pt>
                <c:pt idx="60">
                  <c:v>1.8187267E-2</c:v>
                </c:pt>
                <c:pt idx="61">
                  <c:v>3.9775642999999999E-2</c:v>
                </c:pt>
                <c:pt idx="62">
                  <c:v>4.1120535999999999E-2</c:v>
                </c:pt>
                <c:pt idx="63">
                  <c:v>6.5402837000000005E-2</c:v>
                </c:pt>
                <c:pt idx="64">
                  <c:v>9.2864369000000002E-2</c:v>
                </c:pt>
                <c:pt idx="65">
                  <c:v>5.4213365999999999E-2</c:v>
                </c:pt>
                <c:pt idx="66">
                  <c:v>7.8474305999999994E-2</c:v>
                </c:pt>
                <c:pt idx="67">
                  <c:v>2.1330373E-2</c:v>
                </c:pt>
                <c:pt idx="68">
                  <c:v>3.6883761000000001E-2</c:v>
                </c:pt>
                <c:pt idx="69">
                  <c:v>8.0799591000000004E-2</c:v>
                </c:pt>
                <c:pt idx="70">
                  <c:v>2.6899480999999999E-2</c:v>
                </c:pt>
                <c:pt idx="71">
                  <c:v>2.4699722E-2</c:v>
                </c:pt>
                <c:pt idx="72">
                  <c:v>1.1121472E-2</c:v>
                </c:pt>
                <c:pt idx="73">
                  <c:v>9.2548549999999993E-3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6-4E58-83B5-FD8BF4783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05976"/>
        <c:axId val="1"/>
      </c:lineChart>
      <c:dateAx>
        <c:axId val="4908059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4"/>
        <c:majorTimeUnit val="months"/>
        <c:minorUnit val="2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805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8646034816247577E-2"/>
          <c:y val="0.892018779342723"/>
          <c:w val="0.76595744680851063"/>
          <c:h val="9.389671361502346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52906789185799E-2"/>
          <c:y val="7.5377069372912844E-2"/>
          <c:w val="0.59869541979077967"/>
          <c:h val="0.55779031335955498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5.4.1'!$B$5</c:f>
              <c:strCache>
                <c:ptCount val="1"/>
                <c:pt idx="0">
                  <c:v>Коэффициент краткосрочной ликвидности 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'График 5.4.1'!$C$4:$N$4</c:f>
              <c:strCache>
                <c:ptCount val="12"/>
                <c:pt idx="0">
                  <c:v>01.01.2005</c:v>
                </c:pt>
                <c:pt idx="1">
                  <c:v>01.04.2005</c:v>
                </c:pt>
                <c:pt idx="2">
                  <c:v>01.07.2005</c:v>
                </c:pt>
                <c:pt idx="3">
                  <c:v>01.10.2005</c:v>
                </c:pt>
                <c:pt idx="4">
                  <c:v>01.01.2006</c:v>
                </c:pt>
                <c:pt idx="5">
                  <c:v>01.04.2006</c:v>
                </c:pt>
                <c:pt idx="6">
                  <c:v>01.07.2006</c:v>
                </c:pt>
                <c:pt idx="7">
                  <c:v>01.10.2006</c:v>
                </c:pt>
                <c:pt idx="8">
                  <c:v>01.01.2007</c:v>
                </c:pt>
                <c:pt idx="9">
                  <c:v>01.04.2007</c:v>
                </c:pt>
                <c:pt idx="10">
                  <c:v>01.07.2007</c:v>
                </c:pt>
                <c:pt idx="11">
                  <c:v>01.10.2007</c:v>
                </c:pt>
              </c:strCache>
            </c:strRef>
          </c:cat>
          <c:val>
            <c:numRef>
              <c:f>'График 5.4.1'!$C$5:$N$5</c:f>
              <c:numCache>
                <c:formatCode>General</c:formatCode>
                <c:ptCount val="12"/>
                <c:pt idx="0">
                  <c:v>1.03</c:v>
                </c:pt>
                <c:pt idx="1">
                  <c:v>1.1819999999999999</c:v>
                </c:pt>
                <c:pt idx="2">
                  <c:v>1.1200000000000001</c:v>
                </c:pt>
                <c:pt idx="3">
                  <c:v>1</c:v>
                </c:pt>
                <c:pt idx="4">
                  <c:v>1</c:v>
                </c:pt>
                <c:pt idx="5">
                  <c:v>1.1499999999999999</c:v>
                </c:pt>
                <c:pt idx="6">
                  <c:v>1.2</c:v>
                </c:pt>
                <c:pt idx="7">
                  <c:v>1.08</c:v>
                </c:pt>
                <c:pt idx="8">
                  <c:v>1.18</c:v>
                </c:pt>
                <c:pt idx="9">
                  <c:v>1.36</c:v>
                </c:pt>
                <c:pt idx="10">
                  <c:v>1.1299999999999999</c:v>
                </c:pt>
                <c:pt idx="11">
                  <c:v>0.99299999999999999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0-498D-982F-B1C0744EDBD6}"/>
            </c:ext>
          </c:extLst>
        </c:ser>
        <c:ser>
          <c:idx val="1"/>
          <c:order val="1"/>
          <c:tx>
            <c:strRef>
              <c:f>'График 5.4.1'!$B$6</c:f>
              <c:strCache>
                <c:ptCount val="1"/>
                <c:pt idx="0">
                  <c:v>Минимальная величина к5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5.4.1'!$C$4:$N$4</c:f>
              <c:strCache>
                <c:ptCount val="12"/>
                <c:pt idx="0">
                  <c:v>01.01.2005</c:v>
                </c:pt>
                <c:pt idx="1">
                  <c:v>01.04.2005</c:v>
                </c:pt>
                <c:pt idx="2">
                  <c:v>01.07.2005</c:v>
                </c:pt>
                <c:pt idx="3">
                  <c:v>01.10.2005</c:v>
                </c:pt>
                <c:pt idx="4">
                  <c:v>01.01.2006</c:v>
                </c:pt>
                <c:pt idx="5">
                  <c:v>01.04.2006</c:v>
                </c:pt>
                <c:pt idx="6">
                  <c:v>01.07.2006</c:v>
                </c:pt>
                <c:pt idx="7">
                  <c:v>01.10.2006</c:v>
                </c:pt>
                <c:pt idx="8">
                  <c:v>01.01.2007</c:v>
                </c:pt>
                <c:pt idx="9">
                  <c:v>01.04.2007</c:v>
                </c:pt>
                <c:pt idx="10">
                  <c:v>01.07.2007</c:v>
                </c:pt>
                <c:pt idx="11">
                  <c:v>01.10.2007</c:v>
                </c:pt>
              </c:strCache>
            </c:strRef>
          </c:cat>
          <c:val>
            <c:numRef>
              <c:f>'График 5.4.1'!$C$6:$N$6</c:f>
              <c:numCache>
                <c:formatCode>General</c:formatCode>
                <c:ptCount val="12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0-498D-982F-B1C0744EDBD6}"/>
            </c:ext>
          </c:extLst>
        </c:ser>
        <c:ser>
          <c:idx val="2"/>
          <c:order val="2"/>
          <c:tx>
            <c:strRef>
              <c:f>'График 5.4.1'!$B$7</c:f>
              <c:strCache>
                <c:ptCount val="1"/>
                <c:pt idx="0">
                  <c:v>Коэффициент текущей ликвидности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'График 5.4.1'!$C$4:$N$4</c:f>
              <c:strCache>
                <c:ptCount val="12"/>
                <c:pt idx="0">
                  <c:v>01.01.2005</c:v>
                </c:pt>
                <c:pt idx="1">
                  <c:v>01.04.2005</c:v>
                </c:pt>
                <c:pt idx="2">
                  <c:v>01.07.2005</c:v>
                </c:pt>
                <c:pt idx="3">
                  <c:v>01.10.2005</c:v>
                </c:pt>
                <c:pt idx="4">
                  <c:v>01.01.2006</c:v>
                </c:pt>
                <c:pt idx="5">
                  <c:v>01.04.2006</c:v>
                </c:pt>
                <c:pt idx="6">
                  <c:v>01.07.2006</c:v>
                </c:pt>
                <c:pt idx="7">
                  <c:v>01.10.2006</c:v>
                </c:pt>
                <c:pt idx="8">
                  <c:v>01.01.2007</c:v>
                </c:pt>
                <c:pt idx="9">
                  <c:v>01.04.2007</c:v>
                </c:pt>
                <c:pt idx="10">
                  <c:v>01.07.2007</c:v>
                </c:pt>
                <c:pt idx="11">
                  <c:v>01.10.2007</c:v>
                </c:pt>
              </c:strCache>
            </c:strRef>
          </c:cat>
          <c:val>
            <c:numRef>
              <c:f>'График 5.4.1'!$C$7:$N$7</c:f>
              <c:numCache>
                <c:formatCode>General</c:formatCode>
                <c:ptCount val="12"/>
                <c:pt idx="0">
                  <c:v>1.06</c:v>
                </c:pt>
                <c:pt idx="1">
                  <c:v>1.18</c:v>
                </c:pt>
                <c:pt idx="2">
                  <c:v>1.18</c:v>
                </c:pt>
                <c:pt idx="3">
                  <c:v>1</c:v>
                </c:pt>
                <c:pt idx="4">
                  <c:v>1</c:v>
                </c:pt>
                <c:pt idx="5">
                  <c:v>1.04</c:v>
                </c:pt>
                <c:pt idx="6">
                  <c:v>1.2</c:v>
                </c:pt>
                <c:pt idx="7">
                  <c:v>1.43</c:v>
                </c:pt>
                <c:pt idx="8">
                  <c:v>1.48</c:v>
                </c:pt>
                <c:pt idx="9">
                  <c:v>1.72</c:v>
                </c:pt>
                <c:pt idx="10">
                  <c:v>1.39</c:v>
                </c:pt>
                <c:pt idx="11">
                  <c:v>1.363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60-498D-982F-B1C0744EDBD6}"/>
            </c:ext>
          </c:extLst>
        </c:ser>
        <c:ser>
          <c:idx val="3"/>
          <c:order val="3"/>
          <c:tx>
            <c:strRef>
              <c:f>'График 5.4.1'!$B$8</c:f>
              <c:strCache>
                <c:ptCount val="1"/>
                <c:pt idx="0">
                  <c:v>Минимальная величина к4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'График 5.4.1'!$C$4:$N$4</c:f>
              <c:strCache>
                <c:ptCount val="12"/>
                <c:pt idx="0">
                  <c:v>01.01.2005</c:v>
                </c:pt>
                <c:pt idx="1">
                  <c:v>01.04.2005</c:v>
                </c:pt>
                <c:pt idx="2">
                  <c:v>01.07.2005</c:v>
                </c:pt>
                <c:pt idx="3">
                  <c:v>01.10.2005</c:v>
                </c:pt>
                <c:pt idx="4">
                  <c:v>01.01.2006</c:v>
                </c:pt>
                <c:pt idx="5">
                  <c:v>01.04.2006</c:v>
                </c:pt>
                <c:pt idx="6">
                  <c:v>01.07.2006</c:v>
                </c:pt>
                <c:pt idx="7">
                  <c:v>01.10.2006</c:v>
                </c:pt>
                <c:pt idx="8">
                  <c:v>01.01.2007</c:v>
                </c:pt>
                <c:pt idx="9">
                  <c:v>01.04.2007</c:v>
                </c:pt>
                <c:pt idx="10">
                  <c:v>01.07.2007</c:v>
                </c:pt>
                <c:pt idx="11">
                  <c:v>01.10.2007</c:v>
                </c:pt>
              </c:strCache>
            </c:strRef>
          </c:cat>
          <c:val>
            <c:numRef>
              <c:f>'График 5.4.1'!$C$8:$N$8</c:f>
              <c:numCache>
                <c:formatCode>General</c:formatCode>
                <c:ptCount val="12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60-498D-982F-B1C0744ED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07616"/>
        <c:axId val="1"/>
      </c:lineChart>
      <c:catAx>
        <c:axId val="49080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807616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189233278955952"/>
          <c:y val="0.11557788944723618"/>
          <c:w val="0.30668841761827081"/>
          <c:h val="0.6683417085427135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8635437881874E-2"/>
          <c:y val="0.11312217194570136"/>
          <c:w val="0.87780040733197551"/>
          <c:h val="0.34389140271493213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5.4.2'!$B$5</c:f>
              <c:strCache>
                <c:ptCount val="1"/>
                <c:pt idx="0">
                  <c:v>Коэффициент волатильности фондирования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5.4.2'!$C$4:$J$4</c:f>
              <c:strCache>
                <c:ptCount val="8"/>
                <c:pt idx="0">
                  <c:v>01.01.2006</c:v>
                </c:pt>
                <c:pt idx="1">
                  <c:v>01.10.2006</c:v>
                </c:pt>
                <c:pt idx="2">
                  <c:v>01.01.2007</c:v>
                </c:pt>
                <c:pt idx="3">
                  <c:v>01.04.2007</c:v>
                </c:pt>
                <c:pt idx="4">
                  <c:v>01.07.2007</c:v>
                </c:pt>
                <c:pt idx="5">
                  <c:v>01.08.2007</c:v>
                </c:pt>
                <c:pt idx="6">
                  <c:v>01.09.2007</c:v>
                </c:pt>
                <c:pt idx="7">
                  <c:v>01.10.2007</c:v>
                </c:pt>
              </c:strCache>
            </c:strRef>
          </c:cat>
          <c:val>
            <c:numRef>
              <c:f>'График 5.4.2'!$C$5:$J$5</c:f>
              <c:numCache>
                <c:formatCode>#,##0.00</c:formatCode>
                <c:ptCount val="8"/>
                <c:pt idx="0">
                  <c:v>0.11142391073091677</c:v>
                </c:pt>
                <c:pt idx="1">
                  <c:v>0.28704501179189695</c:v>
                </c:pt>
                <c:pt idx="2">
                  <c:v>0.1969382405259249</c:v>
                </c:pt>
                <c:pt idx="3">
                  <c:v>0.33055286745071027</c:v>
                </c:pt>
                <c:pt idx="4">
                  <c:v>0.32520322428385812</c:v>
                </c:pt>
                <c:pt idx="5">
                  <c:v>0.36652826987466108</c:v>
                </c:pt>
                <c:pt idx="6">
                  <c:v>0.35737882842259672</c:v>
                </c:pt>
                <c:pt idx="7">
                  <c:v>0.33089892850588798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1B1-4013-9241-543FB7AB00E9}"/>
            </c:ext>
          </c:extLst>
        </c:ser>
        <c:ser>
          <c:idx val="1"/>
          <c:order val="1"/>
          <c:tx>
            <c:strRef>
              <c:f>'График 5.4.2'!$B$6</c:f>
              <c:strCache>
                <c:ptCount val="1"/>
                <c:pt idx="0">
                  <c:v>Отношение ликвидных активов к активам БВУ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'График 5.4.2'!$C$4:$J$4</c:f>
              <c:strCache>
                <c:ptCount val="8"/>
                <c:pt idx="0">
                  <c:v>01.01.2006</c:v>
                </c:pt>
                <c:pt idx="1">
                  <c:v>01.10.2006</c:v>
                </c:pt>
                <c:pt idx="2">
                  <c:v>01.01.2007</c:v>
                </c:pt>
                <c:pt idx="3">
                  <c:v>01.04.2007</c:v>
                </c:pt>
                <c:pt idx="4">
                  <c:v>01.07.2007</c:v>
                </c:pt>
                <c:pt idx="5">
                  <c:v>01.08.2007</c:v>
                </c:pt>
                <c:pt idx="6">
                  <c:v>01.09.2007</c:v>
                </c:pt>
                <c:pt idx="7">
                  <c:v>01.10.2007</c:v>
                </c:pt>
              </c:strCache>
            </c:strRef>
          </c:cat>
          <c:val>
            <c:numRef>
              <c:f>'График 5.4.2'!$C$6:$J$6</c:f>
              <c:numCache>
                <c:formatCode>#,##0.00</c:formatCode>
                <c:ptCount val="8"/>
                <c:pt idx="0">
                  <c:v>0.2886207123056152</c:v>
                </c:pt>
                <c:pt idx="1">
                  <c:v>0.26509706060469163</c:v>
                </c:pt>
                <c:pt idx="2">
                  <c:v>0.30741910668236949</c:v>
                </c:pt>
                <c:pt idx="3">
                  <c:v>0.24856789750472208</c:v>
                </c:pt>
                <c:pt idx="4">
                  <c:v>0.22204115760746573</c:v>
                </c:pt>
                <c:pt idx="5">
                  <c:v>0.1955742953472327</c:v>
                </c:pt>
                <c:pt idx="6">
                  <c:v>0.19199029197800196</c:v>
                </c:pt>
                <c:pt idx="7">
                  <c:v>0.2029442881480823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1B1-4013-9241-543FB7AB0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05320"/>
        <c:axId val="1"/>
      </c:lineChart>
      <c:catAx>
        <c:axId val="490805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805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219959266802444E-2"/>
          <c:y val="0.83710407239819007"/>
          <c:w val="0.96945010183299385"/>
          <c:h val="0.14932126696832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63339382940109"/>
          <c:y val="9.8522167487684734E-2"/>
          <c:w val="0.41923774954627951"/>
          <c:h val="0.541871921182266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5.4.3'!$B$5</c:f>
              <c:strCache>
                <c:ptCount val="1"/>
                <c:pt idx="0">
                  <c:v>наличные деньги и аффинированные драгоценные металлы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5.4.3'!$C$4:$E$4</c:f>
              <c:strCache>
                <c:ptCount val="3"/>
                <c:pt idx="0">
                  <c:v>01.04.2007</c:v>
                </c:pt>
                <c:pt idx="1">
                  <c:v> 01.07.07</c:v>
                </c:pt>
                <c:pt idx="2">
                  <c:v> 01.10.07</c:v>
                </c:pt>
              </c:strCache>
            </c:strRef>
          </c:cat>
          <c:val>
            <c:numRef>
              <c:f>'График 5.4.3'!$C$5:$E$5</c:f>
              <c:numCache>
                <c:formatCode>0.0</c:formatCode>
                <c:ptCount val="3"/>
                <c:pt idx="0">
                  <c:v>9.1402893923566353</c:v>
                </c:pt>
                <c:pt idx="1">
                  <c:v>10.331166825891772</c:v>
                </c:pt>
                <c:pt idx="2">
                  <c:v>2.1744145629346274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A-41F0-BD1E-7A6532183549}"/>
            </c:ext>
          </c:extLst>
        </c:ser>
        <c:ser>
          <c:idx val="1"/>
          <c:order val="1"/>
          <c:tx>
            <c:strRef>
              <c:f>'График 5.4.3'!$B$6</c:f>
              <c:strCache>
                <c:ptCount val="1"/>
                <c:pt idx="0">
                  <c:v>Коррсчета и вклады в НБРК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5.4.3'!$C$4:$E$4</c:f>
              <c:strCache>
                <c:ptCount val="3"/>
                <c:pt idx="0">
                  <c:v>01.04.2007</c:v>
                </c:pt>
                <c:pt idx="1">
                  <c:v> 01.07.07</c:v>
                </c:pt>
                <c:pt idx="2">
                  <c:v> 01.10.07</c:v>
                </c:pt>
              </c:strCache>
            </c:strRef>
          </c:cat>
          <c:val>
            <c:numRef>
              <c:f>'График 5.4.3'!$C$6:$E$6</c:f>
              <c:numCache>
                <c:formatCode>0.0</c:formatCode>
                <c:ptCount val="3"/>
                <c:pt idx="0">
                  <c:v>28.586383923744641</c:v>
                </c:pt>
                <c:pt idx="1">
                  <c:v>41.18095046294421</c:v>
                </c:pt>
                <c:pt idx="2">
                  <c:v>47.6159824144437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A-41F0-BD1E-7A6532183549}"/>
            </c:ext>
          </c:extLst>
        </c:ser>
        <c:ser>
          <c:idx val="2"/>
          <c:order val="2"/>
          <c:tx>
            <c:strRef>
              <c:f>'График 5.4.3'!$B$7</c:f>
              <c:strCache>
                <c:ptCount val="1"/>
                <c:pt idx="0">
                  <c:v>ГЦБ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5.4.3'!$C$4:$E$4</c:f>
              <c:strCache>
                <c:ptCount val="3"/>
                <c:pt idx="0">
                  <c:v>01.04.2007</c:v>
                </c:pt>
                <c:pt idx="1">
                  <c:v> 01.07.07</c:v>
                </c:pt>
                <c:pt idx="2">
                  <c:v> 01.10.07</c:v>
                </c:pt>
              </c:strCache>
            </c:strRef>
          </c:cat>
          <c:val>
            <c:numRef>
              <c:f>'График 5.4.3'!$C$7:$E$7</c:f>
              <c:numCache>
                <c:formatCode>0.0</c:formatCode>
                <c:ptCount val="3"/>
                <c:pt idx="0">
                  <c:v>32.928003444245121</c:v>
                </c:pt>
                <c:pt idx="1">
                  <c:v>27.818277942480414</c:v>
                </c:pt>
                <c:pt idx="2">
                  <c:v>18.570501039612182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A-41F0-BD1E-7A6532183549}"/>
            </c:ext>
          </c:extLst>
        </c:ser>
        <c:ser>
          <c:idx val="3"/>
          <c:order val="3"/>
          <c:tx>
            <c:strRef>
              <c:f>'График 5.4.3'!$B$8</c:f>
              <c:strCache>
                <c:ptCount val="1"/>
                <c:pt idx="0">
                  <c:v>средства на корр. счетах и вкладах в БВУ и банках-нерезидентах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5.4.3'!$C$4:$E$4</c:f>
              <c:strCache>
                <c:ptCount val="3"/>
                <c:pt idx="0">
                  <c:v>01.04.2007</c:v>
                </c:pt>
                <c:pt idx="1">
                  <c:v> 01.07.07</c:v>
                </c:pt>
                <c:pt idx="2">
                  <c:v> 01.10.07</c:v>
                </c:pt>
              </c:strCache>
            </c:strRef>
          </c:cat>
          <c:val>
            <c:numRef>
              <c:f>'График 5.4.3'!$C$8:$E$8</c:f>
              <c:numCache>
                <c:formatCode>0.0</c:formatCode>
                <c:ptCount val="3"/>
                <c:pt idx="0">
                  <c:v>26.38758702250108</c:v>
                </c:pt>
                <c:pt idx="1">
                  <c:v>20.357427153094402</c:v>
                </c:pt>
                <c:pt idx="2">
                  <c:v>19.326437705677275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A-41F0-BD1E-7A6532183549}"/>
            </c:ext>
          </c:extLst>
        </c:ser>
        <c:ser>
          <c:idx val="4"/>
          <c:order val="4"/>
          <c:tx>
            <c:strRef>
              <c:f>'График 5.4.3'!$B$9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5.4.3'!$C$4:$E$4</c:f>
              <c:strCache>
                <c:ptCount val="3"/>
                <c:pt idx="0">
                  <c:v>01.04.2007</c:v>
                </c:pt>
                <c:pt idx="1">
                  <c:v> 01.07.07</c:v>
                </c:pt>
                <c:pt idx="2">
                  <c:v> 01.10.07</c:v>
                </c:pt>
              </c:strCache>
            </c:strRef>
          </c:cat>
          <c:val>
            <c:numRef>
              <c:f>'График 5.4.3'!$C$9:$E$9</c:f>
              <c:numCache>
                <c:formatCode>0.0</c:formatCode>
                <c:ptCount val="3"/>
                <c:pt idx="0">
                  <c:v>2.9577362171525219</c:v>
                </c:pt>
                <c:pt idx="1">
                  <c:v>0.31217761558920076</c:v>
                </c:pt>
                <c:pt idx="2">
                  <c:v>12.31266427733221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A-41F0-BD1E-7A6532183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90802368"/>
        <c:axId val="1"/>
      </c:barChart>
      <c:catAx>
        <c:axId val="49080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802368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442831215970957"/>
          <c:y val="3.9408866995073892E-2"/>
          <c:w val="0.40471869328493648"/>
          <c:h val="0.9458128078817733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0707210202040335E-2"/>
          <c:y val="3.4632181041079214E-2"/>
          <c:w val="0.72525395607235654"/>
          <c:h val="0.6277082813695606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'График 5.4.4'!$B$6</c:f>
              <c:strCache>
                <c:ptCount val="1"/>
                <c:pt idx="0">
                  <c:v>менее 15%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5.4.4'!$C$5:$J$5</c:f>
              <c:strCache>
                <c:ptCount val="8"/>
                <c:pt idx="0">
                  <c:v>01.01.2006</c:v>
                </c:pt>
                <c:pt idx="1">
                  <c:v>01.10.2006</c:v>
                </c:pt>
                <c:pt idx="2">
                  <c:v>01.01.2007</c:v>
                </c:pt>
                <c:pt idx="3">
                  <c:v>01.04.2007</c:v>
                </c:pt>
                <c:pt idx="4">
                  <c:v>01.07.2007</c:v>
                </c:pt>
                <c:pt idx="5">
                  <c:v>01.08.2007</c:v>
                </c:pt>
                <c:pt idx="6">
                  <c:v>01.09.2007</c:v>
                </c:pt>
                <c:pt idx="7">
                  <c:v>01.10.2007</c:v>
                </c:pt>
              </c:strCache>
            </c:strRef>
          </c:cat>
          <c:val>
            <c:numRef>
              <c:f>'График 5.4.4'!$C$6:$J$6</c:f>
              <c:numCache>
                <c:formatCode>General</c:formatCode>
                <c:ptCount val="8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0-4C6B-9C2F-257ABDA7D619}"/>
            </c:ext>
          </c:extLst>
        </c:ser>
        <c:ser>
          <c:idx val="1"/>
          <c:order val="1"/>
          <c:tx>
            <c:strRef>
              <c:f>'График 5.4.4'!$B$7</c:f>
              <c:strCache>
                <c:ptCount val="1"/>
                <c:pt idx="0">
                  <c:v>15-30%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5.4.4'!$C$5:$J$5</c:f>
              <c:strCache>
                <c:ptCount val="8"/>
                <c:pt idx="0">
                  <c:v>01.01.2006</c:v>
                </c:pt>
                <c:pt idx="1">
                  <c:v>01.10.2006</c:v>
                </c:pt>
                <c:pt idx="2">
                  <c:v>01.01.2007</c:v>
                </c:pt>
                <c:pt idx="3">
                  <c:v>01.04.2007</c:v>
                </c:pt>
                <c:pt idx="4">
                  <c:v>01.07.2007</c:v>
                </c:pt>
                <c:pt idx="5">
                  <c:v>01.08.2007</c:v>
                </c:pt>
                <c:pt idx="6">
                  <c:v>01.09.2007</c:v>
                </c:pt>
                <c:pt idx="7">
                  <c:v>01.10.2007</c:v>
                </c:pt>
              </c:strCache>
            </c:strRef>
          </c:cat>
          <c:val>
            <c:numRef>
              <c:f>'График 5.4.4'!$C$7:$J$7</c:f>
              <c:numCache>
                <c:formatCode>General</c:formatCode>
                <c:ptCount val="8"/>
                <c:pt idx="0">
                  <c:v>18</c:v>
                </c:pt>
                <c:pt idx="1">
                  <c:v>16</c:v>
                </c:pt>
                <c:pt idx="2">
                  <c:v>18</c:v>
                </c:pt>
                <c:pt idx="3">
                  <c:v>16</c:v>
                </c:pt>
                <c:pt idx="4">
                  <c:v>12</c:v>
                </c:pt>
                <c:pt idx="5">
                  <c:v>15</c:v>
                </c:pt>
                <c:pt idx="6">
                  <c:v>14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0-4C6B-9C2F-257ABDA7D619}"/>
            </c:ext>
          </c:extLst>
        </c:ser>
        <c:ser>
          <c:idx val="2"/>
          <c:order val="2"/>
          <c:tx>
            <c:strRef>
              <c:f>'График 5.4.4'!$B$8</c:f>
              <c:strCache>
                <c:ptCount val="1"/>
                <c:pt idx="0">
                  <c:v>31-50%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5.4.4'!$C$5:$J$5</c:f>
              <c:strCache>
                <c:ptCount val="8"/>
                <c:pt idx="0">
                  <c:v>01.01.2006</c:v>
                </c:pt>
                <c:pt idx="1">
                  <c:v>01.10.2006</c:v>
                </c:pt>
                <c:pt idx="2">
                  <c:v>01.01.2007</c:v>
                </c:pt>
                <c:pt idx="3">
                  <c:v>01.04.2007</c:v>
                </c:pt>
                <c:pt idx="4">
                  <c:v>01.07.2007</c:v>
                </c:pt>
                <c:pt idx="5">
                  <c:v>01.08.2007</c:v>
                </c:pt>
                <c:pt idx="6">
                  <c:v>01.09.2007</c:v>
                </c:pt>
                <c:pt idx="7">
                  <c:v>01.10.2007</c:v>
                </c:pt>
              </c:strCache>
            </c:strRef>
          </c:cat>
          <c:val>
            <c:numRef>
              <c:f>'График 5.4.4'!$C$8:$J$8</c:f>
              <c:numCache>
                <c:formatCode>General</c:formatCode>
                <c:ptCount val="8"/>
                <c:pt idx="0">
                  <c:v>10</c:v>
                </c:pt>
                <c:pt idx="1">
                  <c:v>11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0-4C6B-9C2F-257ABDA7D619}"/>
            </c:ext>
          </c:extLst>
        </c:ser>
        <c:ser>
          <c:idx val="3"/>
          <c:order val="3"/>
          <c:tx>
            <c:strRef>
              <c:f>'График 5.4.4'!$B$9</c:f>
              <c:strCache>
                <c:ptCount val="1"/>
                <c:pt idx="0">
                  <c:v>свыше 50%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5.4.4'!$C$5:$J$5</c:f>
              <c:strCache>
                <c:ptCount val="8"/>
                <c:pt idx="0">
                  <c:v>01.01.2006</c:v>
                </c:pt>
                <c:pt idx="1">
                  <c:v>01.10.2006</c:v>
                </c:pt>
                <c:pt idx="2">
                  <c:v>01.01.2007</c:v>
                </c:pt>
                <c:pt idx="3">
                  <c:v>01.04.2007</c:v>
                </c:pt>
                <c:pt idx="4">
                  <c:v>01.07.2007</c:v>
                </c:pt>
                <c:pt idx="5">
                  <c:v>01.08.2007</c:v>
                </c:pt>
                <c:pt idx="6">
                  <c:v>01.09.2007</c:v>
                </c:pt>
                <c:pt idx="7">
                  <c:v>01.10.2007</c:v>
                </c:pt>
              </c:strCache>
            </c:strRef>
          </c:cat>
          <c:val>
            <c:numRef>
              <c:f>'График 5.4.4'!$C$9:$J$9</c:f>
              <c:numCache>
                <c:formatCode>General</c:formatCode>
                <c:ptCount val="8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10-4C6B-9C2F-257ABDA7D6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cylinder"/>
        <c:axId val="490816144"/>
        <c:axId val="1"/>
        <c:axId val="0"/>
      </c:bar3DChart>
      <c:catAx>
        <c:axId val="49081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81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788034225130654"/>
          <c:y val="0.23376722202728467"/>
          <c:w val="0.15151545043294357"/>
          <c:h val="0.4155861724929505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132743362831854E-2"/>
          <c:y val="0.11415576018371942"/>
          <c:w val="0.87389380530973448"/>
          <c:h val="0.42465942788343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5.4.5'!$B$5</c:f>
              <c:strCache>
                <c:ptCount val="1"/>
                <c:pt idx="0">
                  <c:v>Доля вкладов юр. лиц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5.4.5'!$C$4:$H$4</c:f>
              <c:strCach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1 кв. 2007</c:v>
                </c:pt>
                <c:pt idx="4">
                  <c:v>2 кв. 2007</c:v>
                </c:pt>
                <c:pt idx="5">
                  <c:v>3 кв. 2007</c:v>
                </c:pt>
              </c:strCache>
            </c:strRef>
          </c:cat>
          <c:val>
            <c:numRef>
              <c:f>'График 5.4.5'!$C$5:$H$5</c:f>
              <c:numCache>
                <c:formatCode>#\ ##0.0</c:formatCode>
                <c:ptCount val="6"/>
                <c:pt idx="0">
                  <c:v>65.28478279366297</c:v>
                </c:pt>
                <c:pt idx="1">
                  <c:v>64.479382373660727</c:v>
                </c:pt>
                <c:pt idx="2">
                  <c:v>66.857521305482763</c:v>
                </c:pt>
                <c:pt idx="3">
                  <c:v>64.439951796337837</c:v>
                </c:pt>
                <c:pt idx="4">
                  <c:v>63.3487119619491</c:v>
                </c:pt>
                <c:pt idx="5">
                  <c:v>62.165889128543569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F-48F2-9E7F-812687F8AF8B}"/>
            </c:ext>
          </c:extLst>
        </c:ser>
        <c:ser>
          <c:idx val="1"/>
          <c:order val="1"/>
          <c:tx>
            <c:strRef>
              <c:f>'График 5.4.5'!$B$6</c:f>
              <c:strCache>
                <c:ptCount val="1"/>
                <c:pt idx="0">
                  <c:v>Доля вкладов физ. лиц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5.4.5'!$C$4:$H$4</c:f>
              <c:strCach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1 кв. 2007</c:v>
                </c:pt>
                <c:pt idx="4">
                  <c:v>2 кв. 2007</c:v>
                </c:pt>
                <c:pt idx="5">
                  <c:v>3 кв. 2007</c:v>
                </c:pt>
              </c:strCache>
            </c:strRef>
          </c:cat>
          <c:val>
            <c:numRef>
              <c:f>'График 5.4.5'!$C$6:$H$6</c:f>
              <c:numCache>
                <c:formatCode>#\ ##0.0</c:formatCode>
                <c:ptCount val="6"/>
                <c:pt idx="0">
                  <c:v>34.715217206337016</c:v>
                </c:pt>
                <c:pt idx="1">
                  <c:v>35.520617626339281</c:v>
                </c:pt>
                <c:pt idx="2">
                  <c:v>33.142478694517251</c:v>
                </c:pt>
                <c:pt idx="3">
                  <c:v>35.56004820366217</c:v>
                </c:pt>
                <c:pt idx="4">
                  <c:v>36.6512880380509</c:v>
                </c:pt>
                <c:pt idx="5">
                  <c:v>37.834110871456431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F-48F2-9E7F-812687F8A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0818768"/>
        <c:axId val="1"/>
      </c:barChart>
      <c:lineChart>
        <c:grouping val="standard"/>
        <c:varyColors val="0"/>
        <c:ser>
          <c:idx val="2"/>
          <c:order val="2"/>
          <c:tx>
            <c:strRef>
              <c:f>'График 5.4.5'!$B$7</c:f>
              <c:strCache>
                <c:ptCount val="1"/>
                <c:pt idx="0">
                  <c:v>Доля депозитов в совокупных обязательствах БВУ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'График 5.4.5'!$C$4:$H$4</c:f>
              <c:strCach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1 кв. 2007</c:v>
                </c:pt>
                <c:pt idx="4">
                  <c:v>2 кв. 2007</c:v>
                </c:pt>
                <c:pt idx="5">
                  <c:v>3 кв. 2007</c:v>
                </c:pt>
              </c:strCache>
            </c:strRef>
          </c:cat>
          <c:val>
            <c:numRef>
              <c:f>'График 5.4.5'!$C$7:$H$7</c:f>
              <c:numCache>
                <c:formatCode>#\ ##0.0</c:formatCode>
                <c:ptCount val="6"/>
                <c:pt idx="0">
                  <c:v>52.597487345858255</c:v>
                </c:pt>
                <c:pt idx="1">
                  <c:v>40.588905713023905</c:v>
                </c:pt>
                <c:pt idx="2">
                  <c:v>38.451256326823362</c:v>
                </c:pt>
                <c:pt idx="3">
                  <c:v>38.088254796616575</c:v>
                </c:pt>
                <c:pt idx="4">
                  <c:v>36.985395583183717</c:v>
                </c:pt>
                <c:pt idx="5">
                  <c:v>36.356306955537612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5F-48F2-9E7F-812687F8AF8B}"/>
            </c:ext>
          </c:extLst>
        </c:ser>
        <c:ser>
          <c:idx val="3"/>
          <c:order val="3"/>
          <c:tx>
            <c:strRef>
              <c:f>'График 5.4.5'!$B$8</c:f>
              <c:strCache>
                <c:ptCount val="1"/>
                <c:pt idx="0">
                  <c:v>Доля вкладов в национальной валюте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'График 5.4.5'!$C$4:$H$4</c:f>
              <c:strCach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1 кв. 2007</c:v>
                </c:pt>
                <c:pt idx="4">
                  <c:v>2 кв. 2007</c:v>
                </c:pt>
                <c:pt idx="5">
                  <c:v>3 кв. 2007</c:v>
                </c:pt>
              </c:strCache>
            </c:strRef>
          </c:cat>
          <c:val>
            <c:numRef>
              <c:f>'График 5.4.5'!$C$8:$H$8</c:f>
              <c:numCache>
                <c:formatCode>#\ ##0.0</c:formatCode>
                <c:ptCount val="6"/>
                <c:pt idx="0">
                  <c:v>56.770243979749516</c:v>
                </c:pt>
                <c:pt idx="1">
                  <c:v>58.103227926861209</c:v>
                </c:pt>
                <c:pt idx="2">
                  <c:v>64.801606449177513</c:v>
                </c:pt>
                <c:pt idx="3">
                  <c:v>70.889490328316199</c:v>
                </c:pt>
                <c:pt idx="4">
                  <c:v>75.972573868711649</c:v>
                </c:pt>
                <c:pt idx="5">
                  <c:v>69.372780063643262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5F-48F2-9E7F-812687F8A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18768"/>
        <c:axId val="1"/>
      </c:lineChart>
      <c:catAx>
        <c:axId val="49081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818768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353982300884957"/>
          <c:y val="0.73059360730593603"/>
          <c:w val="0.67256637168141598"/>
          <c:h val="0.2465753424657534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50623441396513E-2"/>
          <c:y val="6.2222492285122763E-2"/>
          <c:w val="0.82044887780548625"/>
          <c:h val="0.58666921297401464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1.2.2'!$C$4</c:f>
              <c:strCache>
                <c:ptCount val="1"/>
                <c:pt idx="0">
                  <c:v>Процентная ставка ЕЦБ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 1.2.2'!$B$5:$B$26</c:f>
              <c:numCache>
                <c:formatCode>m/d/yyyy</c:formatCode>
                <c:ptCount val="22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38835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38989</c:v>
                </c:pt>
                <c:pt idx="9">
                  <c:v>39021</c:v>
                </c:pt>
                <c:pt idx="10">
                  <c:v>39051</c:v>
                </c:pt>
                <c:pt idx="11">
                  <c:v>39080</c:v>
                </c:pt>
                <c:pt idx="12">
                  <c:v>39113</c:v>
                </c:pt>
                <c:pt idx="13">
                  <c:v>39141</c:v>
                </c:pt>
                <c:pt idx="14">
                  <c:v>39171</c:v>
                </c:pt>
                <c:pt idx="15">
                  <c:v>39202</c:v>
                </c:pt>
                <c:pt idx="16">
                  <c:v>39233</c:v>
                </c:pt>
                <c:pt idx="17">
                  <c:v>39262</c:v>
                </c:pt>
                <c:pt idx="18">
                  <c:v>39294</c:v>
                </c:pt>
                <c:pt idx="19">
                  <c:v>39325</c:v>
                </c:pt>
                <c:pt idx="20">
                  <c:v>39353</c:v>
                </c:pt>
                <c:pt idx="21">
                  <c:v>39386</c:v>
                </c:pt>
              </c:numCache>
            </c:numRef>
          </c:cat>
          <c:val>
            <c:numRef>
              <c:f>'График 1.2.2'!$C$5:$C$26</c:f>
              <c:numCache>
                <c:formatCode>General</c:formatCode>
                <c:ptCount val="22"/>
                <c:pt idx="0">
                  <c:v>2.25</c:v>
                </c:pt>
                <c:pt idx="1">
                  <c:v>2.25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2.75</c:v>
                </c:pt>
                <c:pt idx="6">
                  <c:v>2.75</c:v>
                </c:pt>
                <c:pt idx="7">
                  <c:v>3</c:v>
                </c:pt>
                <c:pt idx="8">
                  <c:v>3</c:v>
                </c:pt>
                <c:pt idx="9">
                  <c:v>3.25</c:v>
                </c:pt>
                <c:pt idx="10">
                  <c:v>3.25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3.75</c:v>
                </c:pt>
                <c:pt idx="15">
                  <c:v>3.75</c:v>
                </c:pt>
                <c:pt idx="16">
                  <c:v>3.75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1-43E1-8DE0-AEF761644B39}"/>
            </c:ext>
          </c:extLst>
        </c:ser>
        <c:ser>
          <c:idx val="1"/>
          <c:order val="1"/>
          <c:tx>
            <c:strRef>
              <c:f>'График 1.2.2'!$D$4</c:f>
              <c:strCache>
                <c:ptCount val="1"/>
                <c:pt idx="0">
                  <c:v>Процентная ставка ФРС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'График 1.2.2'!$B$5:$B$26</c:f>
              <c:numCache>
                <c:formatCode>m/d/yyyy</c:formatCode>
                <c:ptCount val="22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38835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38989</c:v>
                </c:pt>
                <c:pt idx="9">
                  <c:v>39021</c:v>
                </c:pt>
                <c:pt idx="10">
                  <c:v>39051</c:v>
                </c:pt>
                <c:pt idx="11">
                  <c:v>39080</c:v>
                </c:pt>
                <c:pt idx="12">
                  <c:v>39113</c:v>
                </c:pt>
                <c:pt idx="13">
                  <c:v>39141</c:v>
                </c:pt>
                <c:pt idx="14">
                  <c:v>39171</c:v>
                </c:pt>
                <c:pt idx="15">
                  <c:v>39202</c:v>
                </c:pt>
                <c:pt idx="16">
                  <c:v>39233</c:v>
                </c:pt>
                <c:pt idx="17">
                  <c:v>39262</c:v>
                </c:pt>
                <c:pt idx="18">
                  <c:v>39294</c:v>
                </c:pt>
                <c:pt idx="19">
                  <c:v>39325</c:v>
                </c:pt>
                <c:pt idx="20">
                  <c:v>39353</c:v>
                </c:pt>
                <c:pt idx="21">
                  <c:v>39386</c:v>
                </c:pt>
              </c:numCache>
            </c:numRef>
          </c:cat>
          <c:val>
            <c:numRef>
              <c:f>'График 1.2.2'!$D$5:$D$26</c:f>
              <c:numCache>
                <c:formatCode>General</c:formatCode>
                <c:ptCount val="22"/>
                <c:pt idx="0">
                  <c:v>4.5</c:v>
                </c:pt>
                <c:pt idx="1">
                  <c:v>4.5</c:v>
                </c:pt>
                <c:pt idx="2">
                  <c:v>4.75</c:v>
                </c:pt>
                <c:pt idx="3">
                  <c:v>4.75</c:v>
                </c:pt>
                <c:pt idx="4">
                  <c:v>5</c:v>
                </c:pt>
                <c:pt idx="5">
                  <c:v>5.25</c:v>
                </c:pt>
                <c:pt idx="6">
                  <c:v>5.25</c:v>
                </c:pt>
                <c:pt idx="7">
                  <c:v>5.25</c:v>
                </c:pt>
                <c:pt idx="8">
                  <c:v>5.25</c:v>
                </c:pt>
                <c:pt idx="9">
                  <c:v>5.25</c:v>
                </c:pt>
                <c:pt idx="10">
                  <c:v>5.25</c:v>
                </c:pt>
                <c:pt idx="11">
                  <c:v>5.25</c:v>
                </c:pt>
                <c:pt idx="12">
                  <c:v>5.25</c:v>
                </c:pt>
                <c:pt idx="13">
                  <c:v>5.25</c:v>
                </c:pt>
                <c:pt idx="14">
                  <c:v>5.25</c:v>
                </c:pt>
                <c:pt idx="15">
                  <c:v>5.25</c:v>
                </c:pt>
                <c:pt idx="16">
                  <c:v>5.25</c:v>
                </c:pt>
                <c:pt idx="17">
                  <c:v>5.25</c:v>
                </c:pt>
                <c:pt idx="18">
                  <c:v>5.25</c:v>
                </c:pt>
                <c:pt idx="19">
                  <c:v>5.25</c:v>
                </c:pt>
                <c:pt idx="20">
                  <c:v>4.75</c:v>
                </c:pt>
                <c:pt idx="21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1-43E1-8DE0-AEF761644B39}"/>
            </c:ext>
          </c:extLst>
        </c:ser>
        <c:ser>
          <c:idx val="2"/>
          <c:order val="2"/>
          <c:tx>
            <c:strRef>
              <c:f>'График 1.2.2'!$E$4</c:f>
              <c:strCache>
                <c:ptCount val="1"/>
                <c:pt idx="0">
                  <c:v>Процентная ставка Банка Японии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'График 1.2.2'!$B$5:$B$26</c:f>
              <c:numCache>
                <c:formatCode>m/d/yyyy</c:formatCode>
                <c:ptCount val="22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38835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38989</c:v>
                </c:pt>
                <c:pt idx="9">
                  <c:v>39021</c:v>
                </c:pt>
                <c:pt idx="10">
                  <c:v>39051</c:v>
                </c:pt>
                <c:pt idx="11">
                  <c:v>39080</c:v>
                </c:pt>
                <c:pt idx="12">
                  <c:v>39113</c:v>
                </c:pt>
                <c:pt idx="13">
                  <c:v>39141</c:v>
                </c:pt>
                <c:pt idx="14">
                  <c:v>39171</c:v>
                </c:pt>
                <c:pt idx="15">
                  <c:v>39202</c:v>
                </c:pt>
                <c:pt idx="16">
                  <c:v>39233</c:v>
                </c:pt>
                <c:pt idx="17">
                  <c:v>39262</c:v>
                </c:pt>
                <c:pt idx="18">
                  <c:v>39294</c:v>
                </c:pt>
                <c:pt idx="19">
                  <c:v>39325</c:v>
                </c:pt>
                <c:pt idx="20">
                  <c:v>39353</c:v>
                </c:pt>
                <c:pt idx="21">
                  <c:v>39386</c:v>
                </c:pt>
              </c:numCache>
            </c:numRef>
          </c:cat>
          <c:val>
            <c:numRef>
              <c:f>'График 1.2.2'!$E$5:$E$26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11-43E1-8DE0-AEF761644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35176"/>
        <c:axId val="1"/>
      </c:lineChart>
      <c:dateAx>
        <c:axId val="473635176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4"/>
        <c:majorTimeUnit val="months"/>
        <c:minorUnit val="2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73635176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4788029925187039E-2"/>
          <c:y val="0.76889222609473129"/>
          <c:w val="0.87780548628428923"/>
          <c:h val="0.200000868059323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92385340656302E-2"/>
          <c:y val="6.7567864793887225E-2"/>
          <c:w val="0.85000079815279272"/>
          <c:h val="0.432434334680878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5.4.6'!$B$6</c:f>
              <c:strCache>
                <c:ptCount val="1"/>
                <c:pt idx="0">
                  <c:v>Вклады до востребования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5.4.6'!$C$5:$E$5</c:f>
              <c:numCache>
                <c:formatCode>m/d/yyyy</c:formatCode>
                <c:ptCount val="3"/>
                <c:pt idx="0">
                  <c:v>39173</c:v>
                </c:pt>
                <c:pt idx="1">
                  <c:v>39264</c:v>
                </c:pt>
                <c:pt idx="2">
                  <c:v>39356</c:v>
                </c:pt>
              </c:numCache>
            </c:numRef>
          </c:cat>
          <c:val>
            <c:numRef>
              <c:f>'График 5.4.6'!$C$6:$E$6</c:f>
              <c:numCache>
                <c:formatCode>#\ ##0.0</c:formatCode>
                <c:ptCount val="3"/>
                <c:pt idx="0">
                  <c:v>3.0846491270040537</c:v>
                </c:pt>
                <c:pt idx="1">
                  <c:v>2.8110633966042995</c:v>
                </c:pt>
                <c:pt idx="2">
                  <c:v>2.1976923451300596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7C-4BA1-9360-DAAA9E894832}"/>
            </c:ext>
          </c:extLst>
        </c:ser>
        <c:ser>
          <c:idx val="1"/>
          <c:order val="1"/>
          <c:tx>
            <c:strRef>
              <c:f>'График 5.4.6'!$B$7</c:f>
              <c:strCache>
                <c:ptCount val="1"/>
                <c:pt idx="0">
                  <c:v>Срочные и условные вклады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5.4.6'!$C$5:$E$5</c:f>
              <c:numCache>
                <c:formatCode>m/d/yyyy</c:formatCode>
                <c:ptCount val="3"/>
                <c:pt idx="0">
                  <c:v>39173</c:v>
                </c:pt>
                <c:pt idx="1">
                  <c:v>39264</c:v>
                </c:pt>
                <c:pt idx="2">
                  <c:v>39356</c:v>
                </c:pt>
              </c:numCache>
            </c:numRef>
          </c:cat>
          <c:val>
            <c:numRef>
              <c:f>'График 5.4.6'!$C$7:$E$7</c:f>
              <c:numCache>
                <c:formatCode>#\ ##0.0</c:formatCode>
                <c:ptCount val="3"/>
                <c:pt idx="0">
                  <c:v>85.429828956799625</c:v>
                </c:pt>
                <c:pt idx="1">
                  <c:v>84.773621304325374</c:v>
                </c:pt>
                <c:pt idx="2">
                  <c:v>86.583696066826789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7C-4BA1-9360-DAAA9E894832}"/>
            </c:ext>
          </c:extLst>
        </c:ser>
        <c:ser>
          <c:idx val="2"/>
          <c:order val="2"/>
          <c:tx>
            <c:strRef>
              <c:f>'График 5.4.6'!$B$8</c:f>
              <c:strCache>
                <c:ptCount val="1"/>
                <c:pt idx="0">
                  <c:v>Остатки денег на текущих счетах (с учетом остатков денег на карт-счетах)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 5.4.6'!$C$5:$E$5</c:f>
              <c:numCache>
                <c:formatCode>m/d/yyyy</c:formatCode>
                <c:ptCount val="3"/>
                <c:pt idx="0">
                  <c:v>39173</c:v>
                </c:pt>
                <c:pt idx="1">
                  <c:v>39264</c:v>
                </c:pt>
                <c:pt idx="2">
                  <c:v>39356</c:v>
                </c:pt>
              </c:numCache>
            </c:numRef>
          </c:cat>
          <c:val>
            <c:numRef>
              <c:f>'График 5.4.6'!$C$8:$E$8</c:f>
              <c:numCache>
                <c:formatCode>#\ ##0.0</c:formatCode>
                <c:ptCount val="3"/>
                <c:pt idx="0">
                  <c:v>11.485521916196312</c:v>
                </c:pt>
                <c:pt idx="1">
                  <c:v>12.415315299070324</c:v>
                </c:pt>
                <c:pt idx="2">
                  <c:v>11.218611588043153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7C-4BA1-9360-DAAA9E894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0814504"/>
        <c:axId val="1"/>
      </c:barChart>
      <c:lineChart>
        <c:grouping val="standard"/>
        <c:varyColors val="0"/>
        <c:ser>
          <c:idx val="3"/>
          <c:order val="3"/>
          <c:tx>
            <c:strRef>
              <c:f>'График 5.4.6'!$B$9</c:f>
              <c:strCache>
                <c:ptCount val="1"/>
                <c:pt idx="0">
                  <c:v> Доля вкладов в тенге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'График 5.4.6'!$C$5:$E$5</c:f>
              <c:numCache>
                <c:formatCode>m/d/yyyy</c:formatCode>
                <c:ptCount val="3"/>
                <c:pt idx="0">
                  <c:v>39173</c:v>
                </c:pt>
                <c:pt idx="1">
                  <c:v>39264</c:v>
                </c:pt>
                <c:pt idx="2">
                  <c:v>39356</c:v>
                </c:pt>
              </c:numCache>
            </c:numRef>
          </c:cat>
          <c:val>
            <c:numRef>
              <c:f>'График 5.4.6'!$C$9:$E$9</c:f>
              <c:numCache>
                <c:formatCode>#\ ##0.0</c:formatCode>
                <c:ptCount val="3"/>
                <c:pt idx="0">
                  <c:v>72.171820917322648</c:v>
                </c:pt>
                <c:pt idx="1">
                  <c:v>92.149564541140862</c:v>
                </c:pt>
                <c:pt idx="2">
                  <c:v>65.96646135144546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B7C-4BA1-9360-DAAA9E894832}"/>
            </c:ext>
          </c:extLst>
        </c:ser>
        <c:ser>
          <c:idx val="4"/>
          <c:order val="4"/>
          <c:tx>
            <c:strRef>
              <c:f>'График 5.4.6'!$B$10</c:f>
              <c:strCache>
                <c:ptCount val="1"/>
                <c:pt idx="0">
                  <c:v>  Доля вкладов в ин. валюте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'График 5.4.6'!$C$5:$E$5</c:f>
              <c:numCache>
                <c:formatCode>m/d/yyyy</c:formatCode>
                <c:ptCount val="3"/>
                <c:pt idx="0">
                  <c:v>39173</c:v>
                </c:pt>
                <c:pt idx="1">
                  <c:v>39264</c:v>
                </c:pt>
                <c:pt idx="2">
                  <c:v>39356</c:v>
                </c:pt>
              </c:numCache>
            </c:numRef>
          </c:cat>
          <c:val>
            <c:numRef>
              <c:f>'График 5.4.6'!$C$10:$E$10</c:f>
              <c:numCache>
                <c:formatCode>#\ ##0.0</c:formatCode>
                <c:ptCount val="3"/>
                <c:pt idx="0">
                  <c:v>27.828179082677341</c:v>
                </c:pt>
                <c:pt idx="1">
                  <c:v>7.8504354588591365</c:v>
                </c:pt>
                <c:pt idx="2">
                  <c:v>34.033538648554533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B7C-4BA1-9360-DAAA9E894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14504"/>
        <c:axId val="1"/>
      </c:lineChart>
      <c:dateAx>
        <c:axId val="4908145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3"/>
        <c:minorTimeUnit val="months"/>
      </c:dateAx>
      <c:valAx>
        <c:axId val="1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814504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4230769230769229E-2"/>
          <c:y val="0.63963963963963966"/>
          <c:w val="0.8288461538461539"/>
          <c:h val="0.3423423423423423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336134453781511E-2"/>
          <c:y val="7.6576913433072186E-2"/>
          <c:w val="0.52731092436974791"/>
          <c:h val="0.54054291835109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5.4.7'!$B$6</c:f>
              <c:strCache>
                <c:ptCount val="1"/>
                <c:pt idx="0">
                  <c:v>до 700 тыс. тг.</c:v>
                </c:pt>
              </c:strCache>
            </c:strRef>
          </c:tx>
          <c:spPr>
            <a:pattFill prst="dkHorz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5.4.7'!$C$4:$H$5</c:f>
              <c:multiLvlStrCache>
                <c:ptCount val="6"/>
                <c:lvl>
                  <c:pt idx="0">
                    <c:v>Доля вкладов</c:v>
                  </c:pt>
                  <c:pt idx="1">
                    <c:v>Доля кол-ва счетов</c:v>
                  </c:pt>
                  <c:pt idx="2">
                    <c:v>Доля вкладов</c:v>
                  </c:pt>
                  <c:pt idx="3">
                    <c:v>Доля кол-ва счетов</c:v>
                  </c:pt>
                  <c:pt idx="4">
                    <c:v>Доля вкладов</c:v>
                  </c:pt>
                  <c:pt idx="5">
                    <c:v>Доля кол-ва счетов</c:v>
                  </c:pt>
                </c:lvl>
                <c:lvl>
                  <c:pt idx="0">
                    <c:v>01.04.2007</c:v>
                  </c:pt>
                  <c:pt idx="2">
                    <c:v>01.07.2007</c:v>
                  </c:pt>
                  <c:pt idx="4">
                    <c:v>01.10.2007</c:v>
                  </c:pt>
                </c:lvl>
              </c:multiLvlStrCache>
            </c:multiLvlStrRef>
          </c:cat>
          <c:val>
            <c:numRef>
              <c:f>'График 5.4.7'!$C$6:$H$6</c:f>
              <c:numCache>
                <c:formatCode>#\ ##0.0</c:formatCode>
                <c:ptCount val="6"/>
                <c:pt idx="0">
                  <c:v>16.694695943034997</c:v>
                </c:pt>
                <c:pt idx="1">
                  <c:v>89.284975357884051</c:v>
                </c:pt>
                <c:pt idx="2">
                  <c:v>16.104838922679846</c:v>
                </c:pt>
                <c:pt idx="3">
                  <c:v>88.758321700848271</c:v>
                </c:pt>
                <c:pt idx="4">
                  <c:v>14.821180286241203</c:v>
                </c:pt>
                <c:pt idx="5">
                  <c:v>88.5093336659519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3-44A9-BD30-964044F4975B}"/>
            </c:ext>
          </c:extLst>
        </c:ser>
        <c:ser>
          <c:idx val="1"/>
          <c:order val="1"/>
          <c:tx>
            <c:strRef>
              <c:f>'График 5.4.7'!$B$7</c:f>
              <c:strCache>
                <c:ptCount val="1"/>
                <c:pt idx="0">
                  <c:v>от 700 тыс. тг до 1 млн. тг.</c:v>
                </c:pt>
              </c:strCache>
            </c:strRef>
          </c:tx>
          <c:spPr>
            <a:pattFill prst="smGrid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'График 5.4.7'!$C$4:$H$5</c:f>
              <c:multiLvlStrCache>
                <c:ptCount val="6"/>
                <c:lvl>
                  <c:pt idx="0">
                    <c:v>Доля вкладов</c:v>
                  </c:pt>
                  <c:pt idx="1">
                    <c:v>Доля кол-ва счетов</c:v>
                  </c:pt>
                  <c:pt idx="2">
                    <c:v>Доля вкладов</c:v>
                  </c:pt>
                  <c:pt idx="3">
                    <c:v>Доля кол-ва счетов</c:v>
                  </c:pt>
                  <c:pt idx="4">
                    <c:v>Доля вкладов</c:v>
                  </c:pt>
                  <c:pt idx="5">
                    <c:v>Доля кол-ва счетов</c:v>
                  </c:pt>
                </c:lvl>
                <c:lvl>
                  <c:pt idx="0">
                    <c:v>01.04.2007</c:v>
                  </c:pt>
                  <c:pt idx="2">
                    <c:v>01.07.2007</c:v>
                  </c:pt>
                  <c:pt idx="4">
                    <c:v>01.10.2007</c:v>
                  </c:pt>
                </c:lvl>
              </c:multiLvlStrCache>
            </c:multiLvlStrRef>
          </c:cat>
          <c:val>
            <c:numRef>
              <c:f>'График 5.4.7'!$C$7:$H$7</c:f>
              <c:numCache>
                <c:formatCode>#\ ##0.0</c:formatCode>
                <c:ptCount val="6"/>
                <c:pt idx="0">
                  <c:v>3.6879755324766386</c:v>
                </c:pt>
                <c:pt idx="1">
                  <c:v>3.1549062252991456</c:v>
                </c:pt>
                <c:pt idx="2">
                  <c:v>3.5617393588178849</c:v>
                </c:pt>
                <c:pt idx="3">
                  <c:v>3.3656582196929028</c:v>
                </c:pt>
                <c:pt idx="4">
                  <c:v>3.5553684028033787</c:v>
                </c:pt>
                <c:pt idx="5">
                  <c:v>3.567997494745335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53-44A9-BD30-964044F4975B}"/>
            </c:ext>
          </c:extLst>
        </c:ser>
        <c:ser>
          <c:idx val="2"/>
          <c:order val="2"/>
          <c:tx>
            <c:strRef>
              <c:f>'График 5.4.7'!$B$8</c:f>
              <c:strCache>
                <c:ptCount val="1"/>
                <c:pt idx="0">
                  <c:v>от 1 млн. тг.  до 3  млн. тг. </c:v>
                </c:pt>
              </c:strCache>
            </c:strRef>
          </c:tx>
          <c:spPr>
            <a:pattFill prst="wave">
              <a:fgClr>
                <a:srgbClr val="800000"/>
              </a:fgClr>
              <a:bgClr>
                <a:srgbClr val="FFFF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'График 5.4.7'!$C$4:$H$5</c:f>
              <c:multiLvlStrCache>
                <c:ptCount val="6"/>
                <c:lvl>
                  <c:pt idx="0">
                    <c:v>Доля вкладов</c:v>
                  </c:pt>
                  <c:pt idx="1">
                    <c:v>Доля кол-ва счетов</c:v>
                  </c:pt>
                  <c:pt idx="2">
                    <c:v>Доля вкладов</c:v>
                  </c:pt>
                  <c:pt idx="3">
                    <c:v>Доля кол-ва счетов</c:v>
                  </c:pt>
                  <c:pt idx="4">
                    <c:v>Доля вкладов</c:v>
                  </c:pt>
                  <c:pt idx="5">
                    <c:v>Доля кол-ва счетов</c:v>
                  </c:pt>
                </c:lvl>
                <c:lvl>
                  <c:pt idx="0">
                    <c:v>01.04.2007</c:v>
                  </c:pt>
                  <c:pt idx="2">
                    <c:v>01.07.2007</c:v>
                  </c:pt>
                  <c:pt idx="4">
                    <c:v>01.10.2007</c:v>
                  </c:pt>
                </c:lvl>
              </c:multiLvlStrCache>
            </c:multiLvlStrRef>
          </c:cat>
          <c:val>
            <c:numRef>
              <c:f>'График 5.4.7'!$C$8:$H$8</c:f>
              <c:numCache>
                <c:formatCode>#\ ##0.0</c:formatCode>
                <c:ptCount val="6"/>
                <c:pt idx="0">
                  <c:v>11.710582560808119</c:v>
                </c:pt>
                <c:pt idx="1">
                  <c:v>5.1884857109392479</c:v>
                </c:pt>
                <c:pt idx="2">
                  <c:v>10.824185207531482</c:v>
                </c:pt>
                <c:pt idx="3">
                  <c:v>5.2622006872114246</c:v>
                </c:pt>
                <c:pt idx="4">
                  <c:v>10.546213151243245</c:v>
                </c:pt>
                <c:pt idx="5">
                  <c:v>5.3443000148616804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53-44A9-BD30-964044F4975B}"/>
            </c:ext>
          </c:extLst>
        </c:ser>
        <c:ser>
          <c:idx val="3"/>
          <c:order val="3"/>
          <c:tx>
            <c:strRef>
              <c:f>'График 5.4.7'!$B$9</c:f>
              <c:strCache>
                <c:ptCount val="1"/>
                <c:pt idx="0">
                  <c:v>от 3 млн. тг. до 10 млн. тг.</c:v>
                </c:pt>
              </c:strCache>
            </c:strRef>
          </c:tx>
          <c:spPr>
            <a:pattFill prst="dkDnDiag">
              <a:fgClr>
                <a:srgbClr val="0000FF"/>
              </a:fgClr>
              <a:bgClr>
                <a:srgbClr val="CC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'График 5.4.7'!$C$4:$H$5</c:f>
              <c:multiLvlStrCache>
                <c:ptCount val="6"/>
                <c:lvl>
                  <c:pt idx="0">
                    <c:v>Доля вкладов</c:v>
                  </c:pt>
                  <c:pt idx="1">
                    <c:v>Доля кол-ва счетов</c:v>
                  </c:pt>
                  <c:pt idx="2">
                    <c:v>Доля вкладов</c:v>
                  </c:pt>
                  <c:pt idx="3">
                    <c:v>Доля кол-ва счетов</c:v>
                  </c:pt>
                  <c:pt idx="4">
                    <c:v>Доля вкладов</c:v>
                  </c:pt>
                  <c:pt idx="5">
                    <c:v>Доля кол-ва счетов</c:v>
                  </c:pt>
                </c:lvl>
                <c:lvl>
                  <c:pt idx="0">
                    <c:v>01.04.2007</c:v>
                  </c:pt>
                  <c:pt idx="2">
                    <c:v>01.07.2007</c:v>
                  </c:pt>
                  <c:pt idx="4">
                    <c:v>01.10.2007</c:v>
                  </c:pt>
                </c:lvl>
              </c:multiLvlStrCache>
            </c:multiLvlStrRef>
          </c:cat>
          <c:val>
            <c:numRef>
              <c:f>'График 5.4.7'!$C$9:$H$9</c:f>
              <c:numCache>
                <c:formatCode>#\ ##0.0</c:formatCode>
                <c:ptCount val="6"/>
                <c:pt idx="0">
                  <c:v>12.10067282686347</c:v>
                </c:pt>
                <c:pt idx="1">
                  <c:v>1.6453092310271138</c:v>
                </c:pt>
                <c:pt idx="2">
                  <c:v>11.782253986637574</c:v>
                </c:pt>
                <c:pt idx="3">
                  <c:v>1.7733947170621711</c:v>
                </c:pt>
                <c:pt idx="4">
                  <c:v>11.26534448449994</c:v>
                </c:pt>
                <c:pt idx="5">
                  <c:v>1.7653553003120954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53-44A9-BD30-964044F4975B}"/>
            </c:ext>
          </c:extLst>
        </c:ser>
        <c:ser>
          <c:idx val="4"/>
          <c:order val="4"/>
          <c:tx>
            <c:strRef>
              <c:f>'График 5.4.7'!$B$10</c:f>
              <c:strCache>
                <c:ptCount val="1"/>
                <c:pt idx="0">
                  <c:v>от 10  млн. тг. до 15 млн. тг.</c:v>
                </c:pt>
              </c:strCache>
            </c:strRef>
          </c:tx>
          <c:spPr>
            <a:pattFill prst="diagBri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'График 5.4.7'!$C$4:$H$5</c:f>
              <c:multiLvlStrCache>
                <c:ptCount val="6"/>
                <c:lvl>
                  <c:pt idx="0">
                    <c:v>Доля вкладов</c:v>
                  </c:pt>
                  <c:pt idx="1">
                    <c:v>Доля кол-ва счетов</c:v>
                  </c:pt>
                  <c:pt idx="2">
                    <c:v>Доля вкладов</c:v>
                  </c:pt>
                  <c:pt idx="3">
                    <c:v>Доля кол-ва счетов</c:v>
                  </c:pt>
                  <c:pt idx="4">
                    <c:v>Доля вкладов</c:v>
                  </c:pt>
                  <c:pt idx="5">
                    <c:v>Доля кол-ва счетов</c:v>
                  </c:pt>
                </c:lvl>
                <c:lvl>
                  <c:pt idx="0">
                    <c:v>01.04.2007</c:v>
                  </c:pt>
                  <c:pt idx="2">
                    <c:v>01.07.2007</c:v>
                  </c:pt>
                  <c:pt idx="4">
                    <c:v>01.10.2007</c:v>
                  </c:pt>
                </c:lvl>
              </c:multiLvlStrCache>
            </c:multiLvlStrRef>
          </c:cat>
          <c:val>
            <c:numRef>
              <c:f>'График 5.4.7'!$C$10:$H$10</c:f>
              <c:numCache>
                <c:formatCode>#\ ##0.0</c:formatCode>
                <c:ptCount val="6"/>
                <c:pt idx="0">
                  <c:v>4.7363972210126732</c:v>
                </c:pt>
                <c:pt idx="1">
                  <c:v>0.27184528664738877</c:v>
                </c:pt>
                <c:pt idx="2">
                  <c:v>4.6581155694951368</c:v>
                </c:pt>
                <c:pt idx="3">
                  <c:v>0.2997825620100934</c:v>
                </c:pt>
                <c:pt idx="4">
                  <c:v>4.4133644049037333</c:v>
                </c:pt>
                <c:pt idx="5">
                  <c:v>0.29272202288698751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53-44A9-BD30-964044F4975B}"/>
            </c:ext>
          </c:extLst>
        </c:ser>
        <c:ser>
          <c:idx val="5"/>
          <c:order val="5"/>
          <c:tx>
            <c:strRef>
              <c:f>'График 5.4.7'!$B$11</c:f>
              <c:strCache>
                <c:ptCount val="1"/>
                <c:pt idx="0">
                  <c:v>свыше 15 млн. тг.</c:v>
                </c:pt>
              </c:strCache>
            </c:strRef>
          </c:tx>
          <c:spPr>
            <a:pattFill prst="lgGrid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'График 5.4.7'!$C$4:$H$5</c:f>
              <c:multiLvlStrCache>
                <c:ptCount val="6"/>
                <c:lvl>
                  <c:pt idx="0">
                    <c:v>Доля вкладов</c:v>
                  </c:pt>
                  <c:pt idx="1">
                    <c:v>Доля кол-ва счетов</c:v>
                  </c:pt>
                  <c:pt idx="2">
                    <c:v>Доля вкладов</c:v>
                  </c:pt>
                  <c:pt idx="3">
                    <c:v>Доля кол-ва счетов</c:v>
                  </c:pt>
                  <c:pt idx="4">
                    <c:v>Доля вкладов</c:v>
                  </c:pt>
                  <c:pt idx="5">
                    <c:v>Доля кол-ва счетов</c:v>
                  </c:pt>
                </c:lvl>
                <c:lvl>
                  <c:pt idx="0">
                    <c:v>01.04.2007</c:v>
                  </c:pt>
                  <c:pt idx="2">
                    <c:v>01.07.2007</c:v>
                  </c:pt>
                  <c:pt idx="4">
                    <c:v>01.10.2007</c:v>
                  </c:pt>
                </c:lvl>
              </c:multiLvlStrCache>
            </c:multiLvlStrRef>
          </c:cat>
          <c:val>
            <c:numRef>
              <c:f>'График 5.4.7'!$C$11:$H$11</c:f>
              <c:numCache>
                <c:formatCode>#\ ##0.0</c:formatCode>
                <c:ptCount val="6"/>
                <c:pt idx="0">
                  <c:v>51.06967591580409</c:v>
                </c:pt>
                <c:pt idx="1">
                  <c:v>0.45447818820306474</c:v>
                </c:pt>
                <c:pt idx="2">
                  <c:v>53.068866954838079</c:v>
                </c:pt>
                <c:pt idx="3">
                  <c:v>0.54064211317513156</c:v>
                </c:pt>
                <c:pt idx="4">
                  <c:v>55.398529270308494</c:v>
                </c:pt>
                <c:pt idx="5">
                  <c:v>0.52029150124201184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53-44A9-BD30-964044F49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90812864"/>
        <c:axId val="1"/>
      </c:barChart>
      <c:catAx>
        <c:axId val="4908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812864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5630252100846"/>
          <c:y val="0.24324324324324326"/>
          <c:w val="0.35084033613445376"/>
          <c:h val="0.5405405405405405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9573164598631"/>
          <c:y val="5.7252015095746171E-2"/>
          <c:w val="0.82397154430657538"/>
          <c:h val="0.278626473465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5.4.8'!$C$4</c:f>
              <c:strCache>
                <c:ptCount val="1"/>
                <c:pt idx="0">
                  <c:v>Доля обязательств банков перед БВУ в совокупных обязательствах</c:v>
                </c:pt>
              </c:strCache>
            </c:strRef>
          </c:tx>
          <c:spPr>
            <a:solidFill>
              <a:srgbClr val="000000"/>
            </a:solidFill>
            <a:ln w="254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'График 5.4.8'!$B$5:$B$10</c:f>
              <c:strCache>
                <c:ptCount val="6"/>
                <c:pt idx="0">
                  <c:v>01.01.2006г.</c:v>
                </c:pt>
                <c:pt idx="1">
                  <c:v>01.01.2007г.</c:v>
                </c:pt>
                <c:pt idx="2">
                  <c:v>01.04.2007г.</c:v>
                </c:pt>
                <c:pt idx="3">
                  <c:v>01.07.2007г.</c:v>
                </c:pt>
                <c:pt idx="4">
                  <c:v>01.09.2007г.</c:v>
                </c:pt>
                <c:pt idx="5">
                  <c:v>01.10.2007г.</c:v>
                </c:pt>
              </c:strCache>
            </c:strRef>
          </c:cat>
          <c:val>
            <c:numRef>
              <c:f>'График 5.4.8'!$C$5:$C$10</c:f>
              <c:numCache>
                <c:formatCode>0.0</c:formatCode>
                <c:ptCount val="6"/>
                <c:pt idx="0">
                  <c:v>18.457662329555159</c:v>
                </c:pt>
                <c:pt idx="1">
                  <c:v>20.843002623805017</c:v>
                </c:pt>
                <c:pt idx="2">
                  <c:v>18.489441349651916</c:v>
                </c:pt>
                <c:pt idx="3">
                  <c:v>20.622984483968608</c:v>
                </c:pt>
                <c:pt idx="4">
                  <c:v>20.307046123478266</c:v>
                </c:pt>
                <c:pt idx="5">
                  <c:v>19.757090309632485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1-4277-9FF4-22550CB1252B}"/>
            </c:ext>
          </c:extLst>
        </c:ser>
        <c:ser>
          <c:idx val="1"/>
          <c:order val="1"/>
          <c:tx>
            <c:strRef>
              <c:f>'График 5.4.8'!$D$4</c:f>
              <c:strCache>
                <c:ptCount val="1"/>
                <c:pt idx="0">
                  <c:v>Доля требований банков к БВУ в совокупных активах</c:v>
                </c:pt>
              </c:strCache>
            </c:strRef>
          </c:tx>
          <c:spPr>
            <a:solidFill>
              <a:srgbClr val="993366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5.4.8'!$B$5:$B$10</c:f>
              <c:strCache>
                <c:ptCount val="6"/>
                <c:pt idx="0">
                  <c:v>01.01.2006г.</c:v>
                </c:pt>
                <c:pt idx="1">
                  <c:v>01.01.2007г.</c:v>
                </c:pt>
                <c:pt idx="2">
                  <c:v>01.04.2007г.</c:v>
                </c:pt>
                <c:pt idx="3">
                  <c:v>01.07.2007г.</c:v>
                </c:pt>
                <c:pt idx="4">
                  <c:v>01.09.2007г.</c:v>
                </c:pt>
                <c:pt idx="5">
                  <c:v>01.10.2007г.</c:v>
                </c:pt>
              </c:strCache>
            </c:strRef>
          </c:cat>
          <c:val>
            <c:numRef>
              <c:f>'График 5.4.8'!$D$5:$D$10</c:f>
              <c:numCache>
                <c:formatCode>0.0</c:formatCode>
                <c:ptCount val="6"/>
                <c:pt idx="0">
                  <c:v>13.128363050973279</c:v>
                </c:pt>
                <c:pt idx="1">
                  <c:v>11.142281660771115</c:v>
                </c:pt>
                <c:pt idx="2">
                  <c:v>8.4615269982393411</c:v>
                </c:pt>
                <c:pt idx="3">
                  <c:v>8.2625954530893484</c:v>
                </c:pt>
                <c:pt idx="4">
                  <c:v>6.630508700384417</c:v>
                </c:pt>
                <c:pt idx="5">
                  <c:v>7.0449179602729357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1-4277-9FF4-22550CB1252B}"/>
            </c:ext>
          </c:extLst>
        </c:ser>
        <c:ser>
          <c:idx val="2"/>
          <c:order val="2"/>
          <c:tx>
            <c:strRef>
              <c:f>'График 5.4.8'!$E$4</c:f>
              <c:strCache>
                <c:ptCount val="1"/>
                <c:pt idx="0">
                  <c:v>Доля займов полученных от БВУ в обязательствах банков перед БВУ</c:v>
                </c:pt>
              </c:strCache>
            </c:strRef>
          </c:tx>
          <c:spPr>
            <a:solidFill>
              <a:srgbClr val="FFFFCC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5.4.8'!$B$5:$B$10</c:f>
              <c:strCache>
                <c:ptCount val="6"/>
                <c:pt idx="0">
                  <c:v>01.01.2006г.</c:v>
                </c:pt>
                <c:pt idx="1">
                  <c:v>01.01.2007г.</c:v>
                </c:pt>
                <c:pt idx="2">
                  <c:v>01.04.2007г.</c:v>
                </c:pt>
                <c:pt idx="3">
                  <c:v>01.07.2007г.</c:v>
                </c:pt>
                <c:pt idx="4">
                  <c:v>01.09.2007г.</c:v>
                </c:pt>
                <c:pt idx="5">
                  <c:v>01.10.2007г.</c:v>
                </c:pt>
              </c:strCache>
            </c:strRef>
          </c:cat>
          <c:val>
            <c:numRef>
              <c:f>'График 5.4.8'!$E$5:$E$10</c:f>
              <c:numCache>
                <c:formatCode>0.0</c:formatCode>
                <c:ptCount val="6"/>
                <c:pt idx="0">
                  <c:v>76.327362617859677</c:v>
                </c:pt>
                <c:pt idx="1">
                  <c:v>84.917566591476074</c:v>
                </c:pt>
                <c:pt idx="2">
                  <c:v>87.171593441031121</c:v>
                </c:pt>
                <c:pt idx="3">
                  <c:v>86.035311114881367</c:v>
                </c:pt>
                <c:pt idx="4">
                  <c:v>88.017214722677721</c:v>
                </c:pt>
                <c:pt idx="5">
                  <c:v>87.304490897013451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41-4277-9FF4-22550CB1252B}"/>
            </c:ext>
          </c:extLst>
        </c:ser>
        <c:ser>
          <c:idx val="3"/>
          <c:order val="3"/>
          <c:tx>
            <c:strRef>
              <c:f>'График 5.4.8'!$F$4</c:f>
              <c:strCache>
                <c:ptCount val="1"/>
                <c:pt idx="0">
                  <c:v>Доля займов выданных банками БВУ в требованиях банков к БВУ</c:v>
                </c:pt>
              </c:strCache>
            </c:strRef>
          </c:tx>
          <c:spPr>
            <a:solidFill>
              <a:srgbClr val="CCFF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5.4.8'!$B$5:$B$10</c:f>
              <c:strCache>
                <c:ptCount val="6"/>
                <c:pt idx="0">
                  <c:v>01.01.2006г.</c:v>
                </c:pt>
                <c:pt idx="1">
                  <c:v>01.01.2007г.</c:v>
                </c:pt>
                <c:pt idx="2">
                  <c:v>01.04.2007г.</c:v>
                </c:pt>
                <c:pt idx="3">
                  <c:v>01.07.2007г.</c:v>
                </c:pt>
                <c:pt idx="4">
                  <c:v>01.09.2007г.</c:v>
                </c:pt>
                <c:pt idx="5">
                  <c:v>01.10.2007г.</c:v>
                </c:pt>
              </c:strCache>
            </c:strRef>
          </c:cat>
          <c:val>
            <c:numRef>
              <c:f>'График 5.4.8'!$F$5:$F$10</c:f>
              <c:numCache>
                <c:formatCode>0.0</c:formatCode>
                <c:ptCount val="6"/>
                <c:pt idx="0">
                  <c:v>18.246372741219343</c:v>
                </c:pt>
                <c:pt idx="1">
                  <c:v>14.323371871897162</c:v>
                </c:pt>
                <c:pt idx="2">
                  <c:v>19.957129563768188</c:v>
                </c:pt>
                <c:pt idx="3">
                  <c:v>19.901146474108266</c:v>
                </c:pt>
                <c:pt idx="4">
                  <c:v>25.083910914661733</c:v>
                </c:pt>
                <c:pt idx="5">
                  <c:v>24.606619898510061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41-4277-9FF4-22550CB1252B}"/>
            </c:ext>
          </c:extLst>
        </c:ser>
        <c:ser>
          <c:idx val="4"/>
          <c:order val="4"/>
          <c:tx>
            <c:strRef>
              <c:f>'График 5.4.8'!$G$4</c:f>
              <c:strCache>
                <c:ptCount val="1"/>
                <c:pt idx="0">
                  <c:v>Доля краткосрочных обязательств в обязательствах банков перед БВУ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5.4.8'!$B$5:$B$10</c:f>
              <c:strCache>
                <c:ptCount val="6"/>
                <c:pt idx="0">
                  <c:v>01.01.2006г.</c:v>
                </c:pt>
                <c:pt idx="1">
                  <c:v>01.01.2007г.</c:v>
                </c:pt>
                <c:pt idx="2">
                  <c:v>01.04.2007г.</c:v>
                </c:pt>
                <c:pt idx="3">
                  <c:v>01.07.2007г.</c:v>
                </c:pt>
                <c:pt idx="4">
                  <c:v>01.09.2007г.</c:v>
                </c:pt>
                <c:pt idx="5">
                  <c:v>01.10.2007г.</c:v>
                </c:pt>
              </c:strCache>
            </c:strRef>
          </c:cat>
          <c:val>
            <c:numRef>
              <c:f>'График 5.4.8'!$G$5:$G$10</c:f>
              <c:numCache>
                <c:formatCode>0.0</c:formatCode>
                <c:ptCount val="6"/>
                <c:pt idx="0">
                  <c:v>47.934861623484572</c:v>
                </c:pt>
                <c:pt idx="1">
                  <c:v>26.416592648501169</c:v>
                </c:pt>
                <c:pt idx="2">
                  <c:v>42.029884906375649</c:v>
                </c:pt>
                <c:pt idx="3">
                  <c:v>44.057797886495273</c:v>
                </c:pt>
                <c:pt idx="4">
                  <c:v>38.31121385132414</c:v>
                </c:pt>
                <c:pt idx="5">
                  <c:v>32.994447458662648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41-4277-9FF4-22550CB12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816472"/>
        <c:axId val="1"/>
      </c:barChart>
      <c:catAx>
        <c:axId val="490816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816472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5580524344569285E-2"/>
          <c:y val="0.70992366412213737"/>
          <c:w val="0.85205992509363293"/>
          <c:h val="0.278625954198473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122475010438267"/>
          <c:y val="0.27272861786131758"/>
          <c:w val="0.3979595802371455"/>
          <c:h val="0.3888908069503972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65-4AFF-A7A8-4DC400F8C41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65-4AFF-A7A8-4DC400F8C41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665-4AFF-A7A8-4DC400F8C41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65-4AFF-A7A8-4DC400F8C41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665-4AFF-A7A8-4DC400F8C418}"/>
              </c:ext>
            </c:extLst>
          </c:dPt>
          <c:dLbls>
            <c:dLbl>
              <c:idx val="0"/>
              <c:layout>
                <c:manualLayout>
                  <c:x val="-1.9976582732964609E-2"/>
                  <c:y val="0.1123012576920024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65-4AFF-A7A8-4DC400F8C418}"/>
                </c:ext>
              </c:extLst>
            </c:dLbl>
            <c:dLbl>
              <c:idx val="1"/>
              <c:layout>
                <c:manualLayout>
                  <c:x val="-3.1290941948863817E-2"/>
                  <c:y val="-8.9864314579319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65-4AFF-A7A8-4DC400F8C418}"/>
                </c:ext>
              </c:extLst>
            </c:dLbl>
            <c:dLbl>
              <c:idx val="2"/>
              <c:layout>
                <c:manualLayout>
                  <c:x val="1.6364643573563174E-2"/>
                  <c:y val="-0.1467597961847403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65-4AFF-A7A8-4DC400F8C418}"/>
                </c:ext>
              </c:extLst>
            </c:dLbl>
            <c:dLbl>
              <c:idx val="3"/>
              <c:layout>
                <c:manualLayout>
                  <c:x val="5.0060058816931312E-2"/>
                  <c:y val="-8.58424118763442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5-4AFF-A7A8-4DC400F8C41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4489870146952875"/>
                  <c:y val="0.424244516673160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5-4AFF-A7A8-4DC400F8C41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5.4.9'!$B$5:$B$9</c:f>
              <c:strCache>
                <c:ptCount val="5"/>
                <c:pt idx="0">
                  <c:v>Выпущенные в обращение ценные бумаги</c:v>
                </c:pt>
                <c:pt idx="1">
                  <c:v>Суб. долг</c:v>
                </c:pt>
                <c:pt idx="2">
                  <c:v>Прочие</c:v>
                </c:pt>
                <c:pt idx="3">
                  <c:v>Займы</c:v>
                </c:pt>
                <c:pt idx="4">
                  <c:v>Вклады дочерних организаций специального назначения (SPV)</c:v>
                </c:pt>
              </c:strCache>
            </c:strRef>
          </c:cat>
          <c:val>
            <c:numRef>
              <c:f>'График 5.4.9'!$C$5:$C$9</c:f>
              <c:numCache>
                <c:formatCode>General</c:formatCode>
                <c:ptCount val="5"/>
                <c:pt idx="0">
                  <c:v>5.8</c:v>
                </c:pt>
                <c:pt idx="1">
                  <c:v>1.7</c:v>
                </c:pt>
                <c:pt idx="2">
                  <c:v>12</c:v>
                </c:pt>
                <c:pt idx="3">
                  <c:v>31.8</c:v>
                </c:pt>
                <c:pt idx="4">
                  <c:v>48.7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65-4AFF-A7A8-4DC400F8C418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10279327048124E-2"/>
          <c:y val="7.3529763756911365E-2"/>
          <c:w val="0.89591926012362499"/>
          <c:h val="0.47059048804423276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5.5.1'!$B$5</c:f>
              <c:strCache>
                <c:ptCount val="1"/>
                <c:pt idx="0">
                  <c:v>ROA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'График 5.5.1'!$C$4:$J$4</c:f>
              <c:strCache>
                <c:ptCount val="8"/>
                <c:pt idx="0">
                  <c:v>01.01.2006</c:v>
                </c:pt>
                <c:pt idx="1">
                  <c:v>01.04.2006</c:v>
                </c:pt>
                <c:pt idx="2">
                  <c:v>01.07.2006</c:v>
                </c:pt>
                <c:pt idx="3">
                  <c:v>01.10.2006</c:v>
                </c:pt>
                <c:pt idx="4">
                  <c:v>01.01.2007</c:v>
                </c:pt>
                <c:pt idx="5">
                  <c:v>01.04.2007</c:v>
                </c:pt>
                <c:pt idx="6">
                  <c:v>01.07.2007</c:v>
                </c:pt>
                <c:pt idx="7">
                  <c:v>01.10.2007</c:v>
                </c:pt>
              </c:strCache>
            </c:strRef>
          </c:cat>
          <c:val>
            <c:numRef>
              <c:f>'График 5.5.1'!$C$5:$J$5</c:f>
              <c:numCache>
                <c:formatCode>General</c:formatCode>
                <c:ptCount val="8"/>
                <c:pt idx="0">
                  <c:v>1.83</c:v>
                </c:pt>
                <c:pt idx="1">
                  <c:v>1.73</c:v>
                </c:pt>
                <c:pt idx="2">
                  <c:v>2.72</c:v>
                </c:pt>
                <c:pt idx="3">
                  <c:v>2.04</c:v>
                </c:pt>
                <c:pt idx="4">
                  <c:v>1.44</c:v>
                </c:pt>
                <c:pt idx="5">
                  <c:v>2.69</c:v>
                </c:pt>
                <c:pt idx="6">
                  <c:v>2.48</c:v>
                </c:pt>
                <c:pt idx="7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4-44F9-8135-5097694D89CF}"/>
            </c:ext>
          </c:extLst>
        </c:ser>
        <c:ser>
          <c:idx val="1"/>
          <c:order val="1"/>
          <c:tx>
            <c:strRef>
              <c:f>'График 5.5.1'!$B$6</c:f>
              <c:strCache>
                <c:ptCount val="1"/>
                <c:pt idx="0">
                  <c:v>ROE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'График 5.5.1'!$C$4:$J$4</c:f>
              <c:strCache>
                <c:ptCount val="8"/>
                <c:pt idx="0">
                  <c:v>01.01.2006</c:v>
                </c:pt>
                <c:pt idx="1">
                  <c:v>01.04.2006</c:v>
                </c:pt>
                <c:pt idx="2">
                  <c:v>01.07.2006</c:v>
                </c:pt>
                <c:pt idx="3">
                  <c:v>01.10.2006</c:v>
                </c:pt>
                <c:pt idx="4">
                  <c:v>01.01.2007</c:v>
                </c:pt>
                <c:pt idx="5">
                  <c:v>01.04.2007</c:v>
                </c:pt>
                <c:pt idx="6">
                  <c:v>01.07.2007</c:v>
                </c:pt>
                <c:pt idx="7">
                  <c:v>01.10.2007</c:v>
                </c:pt>
              </c:strCache>
            </c:strRef>
          </c:cat>
          <c:val>
            <c:numRef>
              <c:f>'График 5.5.1'!$C$6:$J$6</c:f>
              <c:numCache>
                <c:formatCode>General</c:formatCode>
                <c:ptCount val="8"/>
                <c:pt idx="0">
                  <c:v>18.72</c:v>
                </c:pt>
                <c:pt idx="1">
                  <c:v>18.100000000000001</c:v>
                </c:pt>
                <c:pt idx="2">
                  <c:v>27.42</c:v>
                </c:pt>
                <c:pt idx="3">
                  <c:v>21.49</c:v>
                </c:pt>
                <c:pt idx="4">
                  <c:v>14.56</c:v>
                </c:pt>
                <c:pt idx="5">
                  <c:v>27.06</c:v>
                </c:pt>
                <c:pt idx="6">
                  <c:v>23.52</c:v>
                </c:pt>
                <c:pt idx="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4-44F9-8135-5097694D8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29264"/>
        <c:axId val="1"/>
      </c:lineChart>
      <c:catAx>
        <c:axId val="49082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829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"/>
          <c:y val="0.88725490196078427"/>
          <c:w val="0.23877551020408164"/>
          <c:h val="9.8039215686274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3645621181263E-2"/>
          <c:y val="0.14285797327225908"/>
          <c:w val="0.90835030549898166"/>
          <c:h val="0.52381256866494996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5.5.2'!$B$5</c:f>
              <c:strCache>
                <c:ptCount val="1"/>
                <c:pt idx="0">
                  <c:v>СПРЭД доходности, в %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'График 5.5.2'!$C$4:$I$4</c:f>
              <c:strCache>
                <c:ptCount val="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01.10.2007</c:v>
                </c:pt>
              </c:strCache>
            </c:strRef>
          </c:cat>
          <c:val>
            <c:numRef>
              <c:f>'График 5.5.2'!$C$5:$I$5</c:f>
              <c:numCache>
                <c:formatCode>#\ ##0.0</c:formatCode>
                <c:ptCount val="7"/>
                <c:pt idx="0">
                  <c:v>5.21</c:v>
                </c:pt>
                <c:pt idx="1">
                  <c:v>4.74</c:v>
                </c:pt>
                <c:pt idx="2">
                  <c:v>4.6500000000000004</c:v>
                </c:pt>
                <c:pt idx="3">
                  <c:v>4.79</c:v>
                </c:pt>
                <c:pt idx="4">
                  <c:v>3.76</c:v>
                </c:pt>
                <c:pt idx="5">
                  <c:v>4.08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D-4371-991E-BEAED0C1E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826968"/>
        <c:axId val="1"/>
      </c:lineChart>
      <c:catAx>
        <c:axId val="490826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826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234215885947046"/>
          <c:y val="0.85714783963355445"/>
          <c:w val="0.33197556008146639"/>
          <c:h val="0.1190483110602158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8335791698795"/>
          <c:y val="5.3956834532374098E-2"/>
          <c:w val="0.74166817559443277"/>
          <c:h val="0.43884892086330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5.5.3'!$B$5</c:f>
              <c:strCache>
                <c:ptCount val="1"/>
                <c:pt idx="0">
                  <c:v>1-й квартиль (левая шкала)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5.5.3'!$C$4:$F$4</c:f>
              <c:strCache>
                <c:ptCount val="4"/>
                <c:pt idx="0">
                  <c:v>01.01.2006</c:v>
                </c:pt>
                <c:pt idx="1">
                  <c:v>01.10.2006</c:v>
                </c:pt>
                <c:pt idx="2">
                  <c:v>01.01.2007</c:v>
                </c:pt>
                <c:pt idx="3">
                  <c:v>01.10.2007</c:v>
                </c:pt>
              </c:strCache>
            </c:strRef>
          </c:cat>
          <c:val>
            <c:numRef>
              <c:f>'График 5.5.3'!$C$5:$F$5</c:f>
              <c:numCache>
                <c:formatCode>General</c:formatCode>
                <c:ptCount val="4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F-4B20-BC7C-15279F0F94D8}"/>
            </c:ext>
          </c:extLst>
        </c:ser>
        <c:ser>
          <c:idx val="1"/>
          <c:order val="1"/>
          <c:tx>
            <c:strRef>
              <c:f>'График 5.5.3'!$B$6</c:f>
              <c:strCache>
                <c:ptCount val="1"/>
                <c:pt idx="0">
                  <c:v>2-й квартиль (левая шкала)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5.5.3'!$C$4:$F$4</c:f>
              <c:strCache>
                <c:ptCount val="4"/>
                <c:pt idx="0">
                  <c:v>01.01.2006</c:v>
                </c:pt>
                <c:pt idx="1">
                  <c:v>01.10.2006</c:v>
                </c:pt>
                <c:pt idx="2">
                  <c:v>01.01.2007</c:v>
                </c:pt>
                <c:pt idx="3">
                  <c:v>01.10.2007</c:v>
                </c:pt>
              </c:strCache>
            </c:strRef>
          </c:cat>
          <c:val>
            <c:numRef>
              <c:f>'График 5.5.3'!$C$6:$F$6</c:f>
              <c:numCache>
                <c:formatCode>General</c:formatCode>
                <c:ptCount val="4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CF-4B20-BC7C-15279F0F94D8}"/>
            </c:ext>
          </c:extLst>
        </c:ser>
        <c:ser>
          <c:idx val="2"/>
          <c:order val="2"/>
          <c:tx>
            <c:strRef>
              <c:f>'График 5.5.3'!$B$7</c:f>
              <c:strCache>
                <c:ptCount val="1"/>
                <c:pt idx="0">
                  <c:v>3-й квартиль (левая шкала)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3472375619421082E-2"/>
                  <c:y val="-2.65650786457448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F-4B20-BC7C-15279F0F94D8}"/>
                </c:ext>
              </c:extLst>
            </c:dLbl>
            <c:dLbl>
              <c:idx val="2"/>
              <c:layout>
                <c:manualLayout>
                  <c:x val="3.0556275465709647E-3"/>
                  <c:y val="-2.85273513472686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CF-4B20-BC7C-15279F0F94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5.5.3'!$C$4:$F$4</c:f>
              <c:strCache>
                <c:ptCount val="4"/>
                <c:pt idx="0">
                  <c:v>01.01.2006</c:v>
                </c:pt>
                <c:pt idx="1">
                  <c:v>01.10.2006</c:v>
                </c:pt>
                <c:pt idx="2">
                  <c:v>01.01.2007</c:v>
                </c:pt>
                <c:pt idx="3">
                  <c:v>01.10.2007</c:v>
                </c:pt>
              </c:strCache>
            </c:strRef>
          </c:cat>
          <c:val>
            <c:numRef>
              <c:f>'График 5.5.3'!$C$7:$F$7</c:f>
              <c:numCache>
                <c:formatCode>General</c:formatCode>
                <c:ptCount val="4"/>
                <c:pt idx="0">
                  <c:v>9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CF-4B20-BC7C-15279F0F94D8}"/>
            </c:ext>
          </c:extLst>
        </c:ser>
        <c:ser>
          <c:idx val="3"/>
          <c:order val="3"/>
          <c:tx>
            <c:strRef>
              <c:f>'График 5.5.3'!$B$8</c:f>
              <c:strCache>
                <c:ptCount val="1"/>
                <c:pt idx="0">
                  <c:v>4-й квартиль (левая шкала)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3.0556275465709647E-3"/>
                  <c:y val="1.31120300609905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CF-4B20-BC7C-15279F0F94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5.5.3'!$C$4:$F$4</c:f>
              <c:strCache>
                <c:ptCount val="4"/>
                <c:pt idx="0">
                  <c:v>01.01.2006</c:v>
                </c:pt>
                <c:pt idx="1">
                  <c:v>01.10.2006</c:v>
                </c:pt>
                <c:pt idx="2">
                  <c:v>01.01.2007</c:v>
                </c:pt>
                <c:pt idx="3">
                  <c:v>01.10.2007</c:v>
                </c:pt>
              </c:strCache>
            </c:strRef>
          </c:cat>
          <c:val>
            <c:numRef>
              <c:f>'График 5.5.3'!$C$8:$F$8</c:f>
              <c:numCache>
                <c:formatCode>General</c:formatCode>
                <c:ptCount val="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CF-4B20-BC7C-15279F0F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0825328"/>
        <c:axId val="1"/>
      </c:barChart>
      <c:lineChart>
        <c:grouping val="standard"/>
        <c:varyColors val="0"/>
        <c:ser>
          <c:idx val="5"/>
          <c:order val="4"/>
          <c:tx>
            <c:strRef>
              <c:f>'График 5.5.3'!$B$9</c:f>
              <c:strCache>
                <c:ptCount val="1"/>
                <c:pt idx="0">
                  <c:v>25-процентиль (правая шкала)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'График 5.5.3'!$C$4:$F$4</c:f>
              <c:strCache>
                <c:ptCount val="4"/>
                <c:pt idx="0">
                  <c:v>01.01.2006</c:v>
                </c:pt>
                <c:pt idx="1">
                  <c:v>01.10.2006</c:v>
                </c:pt>
                <c:pt idx="2">
                  <c:v>01.01.2007</c:v>
                </c:pt>
                <c:pt idx="3">
                  <c:v>01.10.2007</c:v>
                </c:pt>
              </c:strCache>
            </c:strRef>
          </c:cat>
          <c:val>
            <c:numRef>
              <c:f>'График 5.5.3'!$C$9:$F$9</c:f>
              <c:numCache>
                <c:formatCode>0.0</c:formatCode>
                <c:ptCount val="4"/>
                <c:pt idx="0">
                  <c:v>4.502059009516171</c:v>
                </c:pt>
                <c:pt idx="1">
                  <c:v>7.3529085130583152</c:v>
                </c:pt>
                <c:pt idx="2">
                  <c:v>5.3286617704988055</c:v>
                </c:pt>
                <c:pt idx="3">
                  <c:v>6.5508528357241165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DCF-4B20-BC7C-15279F0F94D8}"/>
            </c:ext>
          </c:extLst>
        </c:ser>
        <c:ser>
          <c:idx val="6"/>
          <c:order val="5"/>
          <c:tx>
            <c:strRef>
              <c:f>'График 5.5.3'!$B$10</c:f>
              <c:strCache>
                <c:ptCount val="1"/>
                <c:pt idx="0">
                  <c:v>50-процентиль (правая шкала)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plus"/>
            <c:size val="7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'График 5.5.3'!$C$4:$F$4</c:f>
              <c:strCache>
                <c:ptCount val="4"/>
                <c:pt idx="0">
                  <c:v>01.01.2006</c:v>
                </c:pt>
                <c:pt idx="1">
                  <c:v>01.10.2006</c:v>
                </c:pt>
                <c:pt idx="2">
                  <c:v>01.01.2007</c:v>
                </c:pt>
                <c:pt idx="3">
                  <c:v>01.10.2007</c:v>
                </c:pt>
              </c:strCache>
            </c:strRef>
          </c:cat>
          <c:val>
            <c:numRef>
              <c:f>'График 5.5.3'!$C$10:$F$10</c:f>
              <c:numCache>
                <c:formatCode>0.0</c:formatCode>
                <c:ptCount val="4"/>
                <c:pt idx="0">
                  <c:v>13.524868233950524</c:v>
                </c:pt>
                <c:pt idx="1">
                  <c:v>9.9646311779503041</c:v>
                </c:pt>
                <c:pt idx="2">
                  <c:v>11.413884200096625</c:v>
                </c:pt>
                <c:pt idx="3">
                  <c:v>11.930284258363855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DCF-4B20-BC7C-15279F0F94D8}"/>
            </c:ext>
          </c:extLst>
        </c:ser>
        <c:ser>
          <c:idx val="7"/>
          <c:order val="6"/>
          <c:tx>
            <c:strRef>
              <c:f>'График 5.5.3'!$B$11</c:f>
              <c:strCache>
                <c:ptCount val="1"/>
                <c:pt idx="0">
                  <c:v>75-й процентиль (правая шкала)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'График 5.5.3'!$C$4:$F$4</c:f>
              <c:strCache>
                <c:ptCount val="4"/>
                <c:pt idx="0">
                  <c:v>01.01.2006</c:v>
                </c:pt>
                <c:pt idx="1">
                  <c:v>01.10.2006</c:v>
                </c:pt>
                <c:pt idx="2">
                  <c:v>01.01.2007</c:v>
                </c:pt>
                <c:pt idx="3">
                  <c:v>01.10.2007</c:v>
                </c:pt>
              </c:strCache>
            </c:strRef>
          </c:cat>
          <c:val>
            <c:numRef>
              <c:f>'График 5.5.3'!$C$11:$F$11</c:f>
              <c:numCache>
                <c:formatCode>0.0</c:formatCode>
                <c:ptCount val="4"/>
                <c:pt idx="0">
                  <c:v>19.181429976261434</c:v>
                </c:pt>
                <c:pt idx="1">
                  <c:v>19.378746313888922</c:v>
                </c:pt>
                <c:pt idx="2">
                  <c:v>22.133115168134641</c:v>
                </c:pt>
                <c:pt idx="3">
                  <c:v>20.033982220580796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DCF-4B20-BC7C-15279F0F94D8}"/>
            </c:ext>
          </c:extLst>
        </c:ser>
        <c:ser>
          <c:idx val="9"/>
          <c:order val="7"/>
          <c:tx>
            <c:strRef>
              <c:f>'График 5.5.3'!$B$12</c:f>
              <c:strCache>
                <c:ptCount val="1"/>
                <c:pt idx="0">
                  <c:v>В целом по БВУ (правая шкала)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'График 5.5.3'!$C$4:$F$4</c:f>
              <c:strCache>
                <c:ptCount val="4"/>
                <c:pt idx="0">
                  <c:v>01.01.2006</c:v>
                </c:pt>
                <c:pt idx="1">
                  <c:v>01.10.2006</c:v>
                </c:pt>
                <c:pt idx="2">
                  <c:v>01.01.2007</c:v>
                </c:pt>
                <c:pt idx="3">
                  <c:v>01.10.2007</c:v>
                </c:pt>
              </c:strCache>
            </c:strRef>
          </c:cat>
          <c:val>
            <c:numRef>
              <c:f>'График 5.5.3'!$C$12:$F$12</c:f>
              <c:numCache>
                <c:formatCode>0.0</c:formatCode>
                <c:ptCount val="4"/>
                <c:pt idx="0">
                  <c:v>18.731206782057104</c:v>
                </c:pt>
                <c:pt idx="1">
                  <c:v>16.159299374954998</c:v>
                </c:pt>
                <c:pt idx="2">
                  <c:v>14.653570350135354</c:v>
                </c:pt>
                <c:pt idx="3">
                  <c:v>16.543545366704919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DCF-4B20-BC7C-15279F0F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082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количество БВУ</a:t>
                </a:r>
              </a:p>
            </c:rich>
          </c:tx>
          <c:layout>
            <c:manualLayout>
              <c:xMode val="edge"/>
              <c:yMode val="edge"/>
              <c:x val="3.125E-2"/>
              <c:y val="0.115107913669064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825328"/>
        <c:crosses val="autoZero"/>
        <c:crossBetween val="between"/>
        <c:majorUnit val="3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в процентах</a:t>
                </a:r>
              </a:p>
            </c:rich>
          </c:tx>
          <c:layout>
            <c:manualLayout>
              <c:xMode val="edge"/>
              <c:yMode val="edge"/>
              <c:x val="0.94583525764009124"/>
              <c:y val="0.24427526440851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3750089009783957E-2"/>
          <c:y val="0.68702418114895403"/>
          <c:w val="0.89791849348651831"/>
          <c:h val="0.2900768764851139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00764520710619"/>
          <c:y val="7.8688524590163941E-2"/>
          <c:w val="0.79888413437669925"/>
          <c:h val="0.70163934426229513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6.1.1.1'!$B$5</c:f>
              <c:strCache>
                <c:ptCount val="1"/>
                <c:pt idx="0">
                  <c:v>Общее страхование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7877127482555508"/>
                  <c:y val="7.868852459016394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08-4B2B-8BA2-ADF3FCF8137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998143254886913"/>
                  <c:y val="0.190163934426229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08-4B2B-8BA2-ADF3FCF8137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4320378550502193"/>
                  <c:y val="0.2229508196721311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08-4B2B-8BA2-ADF3FCF8137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5121143071212808"/>
                  <c:y val="0.4393442622950819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08-4B2B-8BA2-ADF3FCF8137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9087648916959299"/>
                  <c:y val="0.4786885245901639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08-4B2B-8BA2-ADF3FCF8137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1378174061216213"/>
                  <c:y val="0.4754098360655737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08-4B2B-8BA2-ADF3FCF8137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6.1.1.1'!$C$4:$H$4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6.1.1.1'!$C$5:$H$5</c:f>
              <c:numCache>
                <c:formatCode>0.0%</c:formatCode>
                <c:ptCount val="6"/>
                <c:pt idx="0">
                  <c:v>0.99151117260550914</c:v>
                </c:pt>
                <c:pt idx="1">
                  <c:v>0.98510029395674459</c:v>
                </c:pt>
                <c:pt idx="2">
                  <c:v>0.98344274914294261</c:v>
                </c:pt>
                <c:pt idx="3">
                  <c:v>0.97865854339847946</c:v>
                </c:pt>
                <c:pt idx="4">
                  <c:v>0.9707134519249887</c:v>
                </c:pt>
                <c:pt idx="5">
                  <c:v>0.97156083135202853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08-4B2B-8BA2-ADF3FCF81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34512"/>
        <c:axId val="1"/>
      </c:lineChart>
      <c:lineChart>
        <c:grouping val="standard"/>
        <c:varyColors val="0"/>
        <c:ser>
          <c:idx val="1"/>
          <c:order val="1"/>
          <c:tx>
            <c:strRef>
              <c:f>'График 6.1.1.1'!$B$6</c:f>
              <c:strCache>
                <c:ptCount val="1"/>
                <c:pt idx="0">
                  <c:v>Страхование жизни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642486547236067"/>
                  <c:y val="0.5147540983606557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08-4B2B-8BA2-ADF3FCF8137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7188131379719832"/>
                  <c:y val="0.3967213114754098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08-4B2B-8BA2-ADF3FCF8137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5251478940218626"/>
                  <c:y val="0.4426229508196721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08-4B2B-8BA2-ADF3FCF8137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5921907591923434"/>
                  <c:y val="0.1213114754098360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08-4B2B-8BA2-ADF3FCF8137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1191953983272924"/>
                  <c:y val="0.2327868852459016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08-4B2B-8BA2-ADF3FCF8137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 6.1.1.1'!$C$4:$H$4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6.1.1.1'!$C$6:$H$6</c:f>
              <c:numCache>
                <c:formatCode>0.0%</c:formatCode>
                <c:ptCount val="6"/>
                <c:pt idx="0">
                  <c:v>8.488827394490887E-3</c:v>
                </c:pt>
                <c:pt idx="1">
                  <c:v>1.4899706043255486E-2</c:v>
                </c:pt>
                <c:pt idx="2">
                  <c:v>1.6557250857057296E-2</c:v>
                </c:pt>
                <c:pt idx="3">
                  <c:v>2.1341456601520554E-2</c:v>
                </c:pt>
                <c:pt idx="4">
                  <c:v>2.928654807501134E-2</c:v>
                </c:pt>
                <c:pt idx="5">
                  <c:v>2.8439168647971514E-2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A08-4B2B-8BA2-ADF3FCF81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083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8345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.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5698370756173539"/>
          <c:y val="0.90491803278688521"/>
          <c:w val="0.48789660421141073"/>
          <c:h val="6.55737704918032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1696954505577"/>
          <c:y val="0.10572687224669604"/>
          <c:w val="0.83983657099887199"/>
          <c:h val="0.383259911894273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6.1.1.2'!$B$5</c:f>
              <c:strCache>
                <c:ptCount val="1"/>
                <c:pt idx="0">
                  <c:v>Обязательное страхование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6.1.1.2'!$C$4:$H$4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6.1.1.2'!$C$5:$H$5</c:f>
              <c:numCache>
                <c:formatCode>#,##0</c:formatCode>
                <c:ptCount val="6"/>
                <c:pt idx="0">
                  <c:v>1381.0419999999999</c:v>
                </c:pt>
                <c:pt idx="1">
                  <c:v>2841.6370000000002</c:v>
                </c:pt>
                <c:pt idx="2">
                  <c:v>4446.1549999999997</c:v>
                </c:pt>
                <c:pt idx="3">
                  <c:v>12950.924999999999</c:v>
                </c:pt>
                <c:pt idx="4">
                  <c:v>18819.532999999999</c:v>
                </c:pt>
                <c:pt idx="5">
                  <c:v>16067.304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2-4822-B886-32475E56689E}"/>
            </c:ext>
          </c:extLst>
        </c:ser>
        <c:ser>
          <c:idx val="1"/>
          <c:order val="1"/>
          <c:tx>
            <c:strRef>
              <c:f>'График 6.1.1.2'!$B$6</c:f>
              <c:strCache>
                <c:ptCount val="1"/>
                <c:pt idx="0">
                  <c:v>Добровольное личное страхование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6.1.1.2'!$C$4:$H$4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6.1.1.2'!$C$6:$H$6</c:f>
              <c:numCache>
                <c:formatCode>#,##0</c:formatCode>
                <c:ptCount val="6"/>
                <c:pt idx="0">
                  <c:v>1817.7529999999999</c:v>
                </c:pt>
                <c:pt idx="1">
                  <c:v>2778.373</c:v>
                </c:pt>
                <c:pt idx="2">
                  <c:v>4546.3029999999999</c:v>
                </c:pt>
                <c:pt idx="3">
                  <c:v>7831.0159999999996</c:v>
                </c:pt>
                <c:pt idx="4">
                  <c:v>12957.223</c:v>
                </c:pt>
                <c:pt idx="5">
                  <c:v>12504.425999999999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52-4822-B886-32475E56689E}"/>
            </c:ext>
          </c:extLst>
        </c:ser>
        <c:ser>
          <c:idx val="2"/>
          <c:order val="2"/>
          <c:tx>
            <c:strRef>
              <c:f>'График 6.1.1.2'!$B$7</c:f>
              <c:strCache>
                <c:ptCount val="1"/>
                <c:pt idx="0">
                  <c:v>Добровольное имущественное страхование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6.1.1.2'!$C$4:$H$4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6.1.1.2'!$C$7:$H$7</c:f>
              <c:numCache>
                <c:formatCode>#,##0</c:formatCode>
                <c:ptCount val="6"/>
                <c:pt idx="0">
                  <c:v>19438.135999999999</c:v>
                </c:pt>
                <c:pt idx="1">
                  <c:v>23250.223999999998</c:v>
                </c:pt>
                <c:pt idx="2">
                  <c:v>30985.616000000002</c:v>
                </c:pt>
                <c:pt idx="3">
                  <c:v>46341.125</c:v>
                </c:pt>
                <c:pt idx="4">
                  <c:v>94653.781000000003</c:v>
                </c:pt>
                <c:pt idx="5">
                  <c:v>95799.17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52-4822-B886-32475E566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779080"/>
        <c:axId val="1"/>
      </c:barChart>
      <c:catAx>
        <c:axId val="490779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779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57713999248025"/>
          <c:y val="0.70484581497797361"/>
          <c:w val="0.76386113548063672"/>
          <c:h val="0.211453744493392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662865020679"/>
          <c:y val="0.10572687224669604"/>
          <c:w val="0.852156911893721"/>
          <c:h val="0.383259911894273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6.1.1.3'!$B$5</c:f>
              <c:strCache>
                <c:ptCount val="1"/>
                <c:pt idx="0">
                  <c:v>Обязательное страхование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6.1.1.3'!$C$4:$H$4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6.1.1.3'!$C$5:$H$5</c:f>
              <c:numCache>
                <c:formatCode>#,##0</c:formatCode>
                <c:ptCount val="6"/>
                <c:pt idx="0">
                  <c:v>748.34900000000005</c:v>
                </c:pt>
                <c:pt idx="1">
                  <c:v>1316.655</c:v>
                </c:pt>
                <c:pt idx="2">
                  <c:v>2839.1370000000002</c:v>
                </c:pt>
                <c:pt idx="3">
                  <c:v>3327.9949999999999</c:v>
                </c:pt>
                <c:pt idx="4">
                  <c:v>4973.7259999999997</c:v>
                </c:pt>
                <c:pt idx="5">
                  <c:v>4369.366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2-43CE-B4CD-6C5A4CA90A42}"/>
            </c:ext>
          </c:extLst>
        </c:ser>
        <c:ser>
          <c:idx val="1"/>
          <c:order val="1"/>
          <c:tx>
            <c:strRef>
              <c:f>'График 6.1.1.3'!$B$6</c:f>
              <c:strCache>
                <c:ptCount val="1"/>
                <c:pt idx="0">
                  <c:v>Добровольное личное страхование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6.1.1.3'!$C$4:$H$4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6.1.1.3'!$C$6:$H$6</c:f>
              <c:numCache>
                <c:formatCode>#,##0</c:formatCode>
                <c:ptCount val="6"/>
                <c:pt idx="0">
                  <c:v>617.17200000000003</c:v>
                </c:pt>
                <c:pt idx="1">
                  <c:v>988.58199999999999</c:v>
                </c:pt>
                <c:pt idx="2">
                  <c:v>1265.502</c:v>
                </c:pt>
                <c:pt idx="3">
                  <c:v>1677.7809999999999</c:v>
                </c:pt>
                <c:pt idx="4">
                  <c:v>2012.827</c:v>
                </c:pt>
                <c:pt idx="5">
                  <c:v>2929.0540000000001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2-43CE-B4CD-6C5A4CA90A42}"/>
            </c:ext>
          </c:extLst>
        </c:ser>
        <c:ser>
          <c:idx val="2"/>
          <c:order val="2"/>
          <c:tx>
            <c:strRef>
              <c:f>'График 6.1.1.3'!$B$7</c:f>
              <c:strCache>
                <c:ptCount val="1"/>
                <c:pt idx="0">
                  <c:v>Добровольное имущественное страхование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'График 6.1.1.3'!$C$4:$H$4</c:f>
              <c:strCache>
                <c:ptCount val="6"/>
                <c:pt idx="0">
                  <c:v>01.01.2003</c:v>
                </c:pt>
                <c:pt idx="1">
                  <c:v>01.01.2004</c:v>
                </c:pt>
                <c:pt idx="2">
                  <c:v>01.01.2005</c:v>
                </c:pt>
                <c:pt idx="3">
                  <c:v>01.01.2006</c:v>
                </c:pt>
                <c:pt idx="4">
                  <c:v>на 01.01.2007</c:v>
                </c:pt>
                <c:pt idx="5">
                  <c:v>на 01.10.2007</c:v>
                </c:pt>
              </c:strCache>
            </c:strRef>
          </c:cat>
          <c:val>
            <c:numRef>
              <c:f>'График 6.1.1.3'!$C$7:$H$7</c:f>
              <c:numCache>
                <c:formatCode>#,##0</c:formatCode>
                <c:ptCount val="6"/>
                <c:pt idx="0">
                  <c:v>951.173</c:v>
                </c:pt>
                <c:pt idx="1">
                  <c:v>1867.1179999999999</c:v>
                </c:pt>
                <c:pt idx="2">
                  <c:v>2637.8449999999998</c:v>
                </c:pt>
                <c:pt idx="3">
                  <c:v>5764.009</c:v>
                </c:pt>
                <c:pt idx="4">
                  <c:v>7105.6959999999999</c:v>
                </c:pt>
                <c:pt idx="5">
                  <c:v>25854.851999999999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82-43CE-B4CD-6C5A4CA90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776784"/>
        <c:axId val="1"/>
      </c:barChart>
      <c:catAx>
        <c:axId val="4907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4907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784409073818774"/>
          <c:y val="0.70484581497797361"/>
          <c:w val="0.75359418473492923"/>
          <c:h val="0.264317180616740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1.emf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4" Type="http://schemas.openxmlformats.org/officeDocument/2006/relationships/chart" Target="../charts/chart4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104775</xdr:rowOff>
    </xdr:from>
    <xdr:to>
      <xdr:col>8</xdr:col>
      <xdr:colOff>47625</xdr:colOff>
      <xdr:row>28</xdr:row>
      <xdr:rowOff>57150</xdr:rowOff>
    </xdr:to>
    <xdr:graphicFrame macro="">
      <xdr:nvGraphicFramePr>
        <xdr:cNvPr id="5125" name="Диаграмма 5">
          <a:extLst>
            <a:ext uri="{FF2B5EF4-FFF2-40B4-BE49-F238E27FC236}">
              <a16:creationId xmlns:a16="http://schemas.microsoft.com/office/drawing/2014/main" id="{E660174E-80B1-462A-A1CD-3F66CAC8C1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3</xdr:row>
      <xdr:rowOff>85725</xdr:rowOff>
    </xdr:from>
    <xdr:to>
      <xdr:col>13</xdr:col>
      <xdr:colOff>95250</xdr:colOff>
      <xdr:row>17</xdr:row>
      <xdr:rowOff>85725</xdr:rowOff>
    </xdr:to>
    <xdr:graphicFrame macro="">
      <xdr:nvGraphicFramePr>
        <xdr:cNvPr id="14337" name="Диаграмма 1">
          <a:extLst>
            <a:ext uri="{FF2B5EF4-FFF2-40B4-BE49-F238E27FC236}">
              <a16:creationId xmlns:a16="http://schemas.microsoft.com/office/drawing/2014/main" id="{1711103D-FE08-4424-90CF-A9F1CC8A4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9525</xdr:rowOff>
    </xdr:from>
    <xdr:to>
      <xdr:col>7</xdr:col>
      <xdr:colOff>257175</xdr:colOff>
      <xdr:row>42</xdr:row>
      <xdr:rowOff>57150</xdr:rowOff>
    </xdr:to>
    <xdr:graphicFrame macro="">
      <xdr:nvGraphicFramePr>
        <xdr:cNvPr id="106497" name="Диаграмма 1">
          <a:extLst>
            <a:ext uri="{FF2B5EF4-FFF2-40B4-BE49-F238E27FC236}">
              <a16:creationId xmlns:a16="http://schemas.microsoft.com/office/drawing/2014/main" id="{56048A14-9A77-4B7A-ACEF-1146C4EFF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38100</xdr:rowOff>
    </xdr:from>
    <xdr:to>
      <xdr:col>7</xdr:col>
      <xdr:colOff>419100</xdr:colOff>
      <xdr:row>28</xdr:row>
      <xdr:rowOff>28575</xdr:rowOff>
    </xdr:to>
    <xdr:graphicFrame macro="">
      <xdr:nvGraphicFramePr>
        <xdr:cNvPr id="107521" name="Диаграмма 1">
          <a:extLst>
            <a:ext uri="{FF2B5EF4-FFF2-40B4-BE49-F238E27FC236}">
              <a16:creationId xmlns:a16="http://schemas.microsoft.com/office/drawing/2014/main" id="{B8ACB953-97E7-42EB-B1BC-4DC015E58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19050</xdr:rowOff>
    </xdr:from>
    <xdr:to>
      <xdr:col>7</xdr:col>
      <xdr:colOff>438150</xdr:colOff>
      <xdr:row>30</xdr:row>
      <xdr:rowOff>38100</xdr:rowOff>
    </xdr:to>
    <xdr:graphicFrame macro="">
      <xdr:nvGraphicFramePr>
        <xdr:cNvPr id="108545" name="Диаграмма 1">
          <a:extLst>
            <a:ext uri="{FF2B5EF4-FFF2-40B4-BE49-F238E27FC236}">
              <a16:creationId xmlns:a16="http://schemas.microsoft.com/office/drawing/2014/main" id="{E9F02A07-ED0C-4EDA-A657-4D55BD821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16</xdr:row>
      <xdr:rowOff>28575</xdr:rowOff>
    </xdr:from>
    <xdr:to>
      <xdr:col>7</xdr:col>
      <xdr:colOff>619125</xdr:colOff>
      <xdr:row>31</xdr:row>
      <xdr:rowOff>28575</xdr:rowOff>
    </xdr:to>
    <xdr:graphicFrame macro="">
      <xdr:nvGraphicFramePr>
        <xdr:cNvPr id="109569" name="Диаграмма 1">
          <a:extLst>
            <a:ext uri="{FF2B5EF4-FFF2-40B4-BE49-F238E27FC236}">
              <a16:creationId xmlns:a16="http://schemas.microsoft.com/office/drawing/2014/main" id="{0348C471-8598-437C-9F93-F5A7F5674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28575</xdr:rowOff>
    </xdr:from>
    <xdr:to>
      <xdr:col>5</xdr:col>
      <xdr:colOff>66675</xdr:colOff>
      <xdr:row>24</xdr:row>
      <xdr:rowOff>19050</xdr:rowOff>
    </xdr:to>
    <xdr:graphicFrame macro="">
      <xdr:nvGraphicFramePr>
        <xdr:cNvPr id="110593" name="Диаграмма 1">
          <a:extLst>
            <a:ext uri="{FF2B5EF4-FFF2-40B4-BE49-F238E27FC236}">
              <a16:creationId xmlns:a16="http://schemas.microsoft.com/office/drawing/2014/main" id="{B4C90056-24E3-4745-90E4-8B01CB1FB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9</xdr:row>
      <xdr:rowOff>28575</xdr:rowOff>
    </xdr:from>
    <xdr:to>
      <xdr:col>4</xdr:col>
      <xdr:colOff>495300</xdr:colOff>
      <xdr:row>24</xdr:row>
      <xdr:rowOff>19050</xdr:rowOff>
    </xdr:to>
    <xdr:graphicFrame macro="">
      <xdr:nvGraphicFramePr>
        <xdr:cNvPr id="111617" name="Диаграмма 1">
          <a:extLst>
            <a:ext uri="{FF2B5EF4-FFF2-40B4-BE49-F238E27FC236}">
              <a16:creationId xmlns:a16="http://schemas.microsoft.com/office/drawing/2014/main" id="{0CE9C969-CA46-4D03-8B13-E6A30D7AF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8</xdr:row>
      <xdr:rowOff>9525</xdr:rowOff>
    </xdr:from>
    <xdr:to>
      <xdr:col>8</xdr:col>
      <xdr:colOff>514350</xdr:colOff>
      <xdr:row>19</xdr:row>
      <xdr:rowOff>142875</xdr:rowOff>
    </xdr:to>
    <xdr:graphicFrame macro="">
      <xdr:nvGraphicFramePr>
        <xdr:cNvPr id="112641" name="Диаграмма 1">
          <a:extLst>
            <a:ext uri="{FF2B5EF4-FFF2-40B4-BE49-F238E27FC236}">
              <a16:creationId xmlns:a16="http://schemas.microsoft.com/office/drawing/2014/main" id="{16716622-D724-4F96-8D7E-50FFB1598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8</xdr:row>
      <xdr:rowOff>9525</xdr:rowOff>
    </xdr:from>
    <xdr:to>
      <xdr:col>8</xdr:col>
      <xdr:colOff>514350</xdr:colOff>
      <xdr:row>18</xdr:row>
      <xdr:rowOff>152400</xdr:rowOff>
    </xdr:to>
    <xdr:graphicFrame macro="">
      <xdr:nvGraphicFramePr>
        <xdr:cNvPr id="114689" name="Диаграмма 1">
          <a:extLst>
            <a:ext uri="{FF2B5EF4-FFF2-40B4-BE49-F238E27FC236}">
              <a16:creationId xmlns:a16="http://schemas.microsoft.com/office/drawing/2014/main" id="{1D3C2BF8-214B-4C08-B910-388E5ADE0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8</xdr:row>
      <xdr:rowOff>9525</xdr:rowOff>
    </xdr:from>
    <xdr:to>
      <xdr:col>8</xdr:col>
      <xdr:colOff>514350</xdr:colOff>
      <xdr:row>18</xdr:row>
      <xdr:rowOff>152400</xdr:rowOff>
    </xdr:to>
    <xdr:graphicFrame macro="">
      <xdr:nvGraphicFramePr>
        <xdr:cNvPr id="116737" name="Диаграмма 1">
          <a:extLst>
            <a:ext uri="{FF2B5EF4-FFF2-40B4-BE49-F238E27FC236}">
              <a16:creationId xmlns:a16="http://schemas.microsoft.com/office/drawing/2014/main" id="{2A8F91B0-75FF-4145-A5D0-519F01D5A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</xdr:row>
      <xdr:rowOff>38100</xdr:rowOff>
    </xdr:from>
    <xdr:to>
      <xdr:col>18</xdr:col>
      <xdr:colOff>457200</xdr:colOff>
      <xdr:row>19</xdr:row>
      <xdr:rowOff>57150</xdr:rowOff>
    </xdr:to>
    <xdr:graphicFrame macro="">
      <xdr:nvGraphicFramePr>
        <xdr:cNvPr id="16386" name="Диаграмма 2">
          <a:extLst>
            <a:ext uri="{FF2B5EF4-FFF2-40B4-BE49-F238E27FC236}">
              <a16:creationId xmlns:a16="http://schemas.microsoft.com/office/drawing/2014/main" id="{FE2A47C6-6D16-4346-9ED1-0A7EDBB88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3</xdr:row>
      <xdr:rowOff>19050</xdr:rowOff>
    </xdr:from>
    <xdr:to>
      <xdr:col>14</xdr:col>
      <xdr:colOff>276225</xdr:colOff>
      <xdr:row>17</xdr:row>
      <xdr:rowOff>123825</xdr:rowOff>
    </xdr:to>
    <xdr:graphicFrame macro="">
      <xdr:nvGraphicFramePr>
        <xdr:cNvPr id="26625" name="Диаграмма 1">
          <a:extLst>
            <a:ext uri="{FF2B5EF4-FFF2-40B4-BE49-F238E27FC236}">
              <a16:creationId xmlns:a16="http://schemas.microsoft.com/office/drawing/2014/main" id="{2204B80F-E99E-4767-8A58-4C4C840F9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3</xdr:row>
      <xdr:rowOff>0</xdr:rowOff>
    </xdr:from>
    <xdr:to>
      <xdr:col>18</xdr:col>
      <xdr:colOff>142875</xdr:colOff>
      <xdr:row>17</xdr:row>
      <xdr:rowOff>57150</xdr:rowOff>
    </xdr:to>
    <xdr:graphicFrame macro="">
      <xdr:nvGraphicFramePr>
        <xdr:cNvPr id="13313" name="Диаграмма 1">
          <a:extLst>
            <a:ext uri="{FF2B5EF4-FFF2-40B4-BE49-F238E27FC236}">
              <a16:creationId xmlns:a16="http://schemas.microsoft.com/office/drawing/2014/main" id="{0EC7AED6-451D-4111-A44E-D8D4EC3E1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3</xdr:row>
      <xdr:rowOff>9525</xdr:rowOff>
    </xdr:from>
    <xdr:to>
      <xdr:col>16</xdr:col>
      <xdr:colOff>133350</xdr:colOff>
      <xdr:row>16</xdr:row>
      <xdr:rowOff>114300</xdr:rowOff>
    </xdr:to>
    <xdr:grpSp>
      <xdr:nvGrpSpPr>
        <xdr:cNvPr id="25619" name="Group 19">
          <a:extLst>
            <a:ext uri="{FF2B5EF4-FFF2-40B4-BE49-F238E27FC236}">
              <a16:creationId xmlns:a16="http://schemas.microsoft.com/office/drawing/2014/main" id="{A0F659A0-9305-461E-8CB0-B5993784AABB}"/>
            </a:ext>
          </a:extLst>
        </xdr:cNvPr>
        <xdr:cNvGrpSpPr>
          <a:grpSpLocks/>
        </xdr:cNvGrpSpPr>
      </xdr:nvGrpSpPr>
      <xdr:grpSpPr bwMode="auto">
        <a:xfrm>
          <a:off x="5448300" y="676275"/>
          <a:ext cx="4867275" cy="2381250"/>
          <a:chOff x="419" y="85"/>
          <a:chExt cx="511" cy="283"/>
        </a:xfrm>
      </xdr:grpSpPr>
      <xdr:graphicFrame macro="">
        <xdr:nvGraphicFramePr>
          <xdr:cNvPr id="25601" name="Диаграмма 1">
            <a:extLst>
              <a:ext uri="{FF2B5EF4-FFF2-40B4-BE49-F238E27FC236}">
                <a16:creationId xmlns:a16="http://schemas.microsoft.com/office/drawing/2014/main" id="{23A1BCF0-AD52-4873-8435-D9FB7DE143D2}"/>
              </a:ext>
            </a:extLst>
          </xdr:cNvPr>
          <xdr:cNvGraphicFramePr>
            <a:graphicFrameLocks/>
          </xdr:cNvGraphicFramePr>
        </xdr:nvGraphicFramePr>
        <xdr:xfrm>
          <a:off x="419" y="85"/>
          <a:ext cx="511" cy="2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5610" name="Rectangle 10">
            <a:extLst>
              <a:ext uri="{FF2B5EF4-FFF2-40B4-BE49-F238E27FC236}">
                <a16:creationId xmlns:a16="http://schemas.microsoft.com/office/drawing/2014/main" id="{6ECED7F4-FE40-4799-B12E-918BBE173F9C}"/>
              </a:ext>
            </a:extLst>
          </xdr:cNvPr>
          <xdr:cNvSpPr>
            <a:spLocks noChangeArrowheads="1"/>
          </xdr:cNvSpPr>
        </xdr:nvSpPr>
        <xdr:spPr bwMode="auto">
          <a:xfrm>
            <a:off x="548" y="141"/>
            <a:ext cx="169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Начало ипотечного кризиса </a:t>
            </a:r>
          </a:p>
        </xdr:txBody>
      </xdr:sp>
      <xdr:sp macro="" textlink="">
        <xdr:nvSpPr>
          <xdr:cNvPr id="25611" name="Rectangle 11">
            <a:extLst>
              <a:ext uri="{FF2B5EF4-FFF2-40B4-BE49-F238E27FC236}">
                <a16:creationId xmlns:a16="http://schemas.microsoft.com/office/drawing/2014/main" id="{2766AC39-1548-4A4A-9208-F79B460EB1C0}"/>
              </a:ext>
            </a:extLst>
          </xdr:cNvPr>
          <xdr:cNvSpPr>
            <a:spLocks noChangeArrowheads="1"/>
          </xdr:cNvSpPr>
        </xdr:nvSpPr>
        <xdr:spPr bwMode="auto">
          <a:xfrm>
            <a:off x="583" y="121"/>
            <a:ext cx="116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Дефицит ликвидности</a:t>
            </a:r>
          </a:p>
        </xdr:txBody>
      </xdr:sp>
      <xdr:sp macro="" textlink="">
        <xdr:nvSpPr>
          <xdr:cNvPr id="25612" name="Rectangle 12">
            <a:extLst>
              <a:ext uri="{FF2B5EF4-FFF2-40B4-BE49-F238E27FC236}">
                <a16:creationId xmlns:a16="http://schemas.microsoft.com/office/drawing/2014/main" id="{FC129013-CB09-490C-95F3-D2B9EF68ABC3}"/>
              </a:ext>
            </a:extLst>
          </xdr:cNvPr>
          <xdr:cNvSpPr>
            <a:spLocks noChangeArrowheads="1"/>
          </xdr:cNvSpPr>
        </xdr:nvSpPr>
        <xdr:spPr bwMode="auto">
          <a:xfrm>
            <a:off x="597" y="98"/>
            <a:ext cx="174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Понижение кредитного рейтинга</a:t>
            </a:r>
          </a:p>
        </xdr:txBody>
      </xdr:sp>
      <xdr:sp macro="" textlink="">
        <xdr:nvSpPr>
          <xdr:cNvPr id="25613" name="Line 13">
            <a:extLst>
              <a:ext uri="{FF2B5EF4-FFF2-40B4-BE49-F238E27FC236}">
                <a16:creationId xmlns:a16="http://schemas.microsoft.com/office/drawing/2014/main" id="{513598CD-CFD4-4E7B-8301-1EEA828DBF7A}"/>
              </a:ext>
            </a:extLst>
          </xdr:cNvPr>
          <xdr:cNvSpPr>
            <a:spLocks noChangeShapeType="1"/>
          </xdr:cNvSpPr>
        </xdr:nvSpPr>
        <xdr:spPr bwMode="auto">
          <a:xfrm>
            <a:off x="701" y="154"/>
            <a:ext cx="4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615" name="Line 15">
            <a:extLst>
              <a:ext uri="{FF2B5EF4-FFF2-40B4-BE49-F238E27FC236}">
                <a16:creationId xmlns:a16="http://schemas.microsoft.com/office/drawing/2014/main" id="{E2AAEB40-F57D-4B2F-8A6F-5DA619E44F84}"/>
              </a:ext>
            </a:extLst>
          </xdr:cNvPr>
          <xdr:cNvSpPr>
            <a:spLocks noChangeShapeType="1"/>
          </xdr:cNvSpPr>
        </xdr:nvSpPr>
        <xdr:spPr bwMode="auto">
          <a:xfrm>
            <a:off x="734" y="131"/>
            <a:ext cx="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0.75443</cdr:x>
      <cdr:y>0.09649</cdr:y>
    </cdr:from>
    <cdr:to>
      <cdr:x>0.82576</cdr:x>
      <cdr:y>0.09649</cdr:y>
    </cdr:to>
    <cdr:sp macro="" textlink="">
      <cdr:nvSpPr>
        <cdr:cNvPr id="27650" name="Line 2">
          <a:extLst xmlns:a="http://schemas.openxmlformats.org/drawingml/2006/main">
            <a:ext uri="{FF2B5EF4-FFF2-40B4-BE49-F238E27FC236}">
              <a16:creationId xmlns:a16="http://schemas.microsoft.com/office/drawing/2014/main" id="{4B793783-F309-4D3D-9878-9CA15EB59606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682387" y="233868"/>
          <a:ext cx="34785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523875</xdr:colOff>
      <xdr:row>0</xdr:row>
      <xdr:rowOff>0</xdr:rowOff>
    </xdr:from>
    <xdr:to>
      <xdr:col>42</xdr:col>
      <xdr:colOff>133350</xdr:colOff>
      <xdr:row>0</xdr:row>
      <xdr:rowOff>0</xdr:rowOff>
    </xdr:to>
    <xdr:graphicFrame macro="">
      <xdr:nvGraphicFramePr>
        <xdr:cNvPr id="11274" name="Диаграмма 10">
          <a:extLst>
            <a:ext uri="{FF2B5EF4-FFF2-40B4-BE49-F238E27FC236}">
              <a16:creationId xmlns:a16="http://schemas.microsoft.com/office/drawing/2014/main" id="{BE2EBE61-4FBC-4224-9CC5-8B030B77B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428625</xdr:colOff>
      <xdr:row>0</xdr:row>
      <xdr:rowOff>0</xdr:rowOff>
    </xdr:from>
    <xdr:to>
      <xdr:col>41</xdr:col>
      <xdr:colOff>133350</xdr:colOff>
      <xdr:row>0</xdr:row>
      <xdr:rowOff>0</xdr:rowOff>
    </xdr:to>
    <xdr:pic>
      <xdr:nvPicPr>
        <xdr:cNvPr id="11276" name="Picture 12">
          <a:extLst>
            <a:ext uri="{FF2B5EF4-FFF2-40B4-BE49-F238E27FC236}">
              <a16:creationId xmlns:a16="http://schemas.microsoft.com/office/drawing/2014/main" id="{AB645877-0B29-450F-A764-0E3E758E0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35725" y="0"/>
          <a:ext cx="450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14</xdr:row>
      <xdr:rowOff>0</xdr:rowOff>
    </xdr:from>
    <xdr:to>
      <xdr:col>6</xdr:col>
      <xdr:colOff>457200</xdr:colOff>
      <xdr:row>33</xdr:row>
      <xdr:rowOff>123825</xdr:rowOff>
    </xdr:to>
    <xdr:graphicFrame macro="">
      <xdr:nvGraphicFramePr>
        <xdr:cNvPr id="11282" name="Диаграмма 18">
          <a:extLst>
            <a:ext uri="{FF2B5EF4-FFF2-40B4-BE49-F238E27FC236}">
              <a16:creationId xmlns:a16="http://schemas.microsoft.com/office/drawing/2014/main" id="{34D33D70-D709-4ED1-BCA3-EE5E77A16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12</xdr:row>
      <xdr:rowOff>57150</xdr:rowOff>
    </xdr:from>
    <xdr:to>
      <xdr:col>9</xdr:col>
      <xdr:colOff>209550</xdr:colOff>
      <xdr:row>26</xdr:row>
      <xdr:rowOff>28575</xdr:rowOff>
    </xdr:to>
    <xdr:graphicFrame macro="">
      <xdr:nvGraphicFramePr>
        <xdr:cNvPr id="10273" name="Диаграмма 33">
          <a:extLst>
            <a:ext uri="{FF2B5EF4-FFF2-40B4-BE49-F238E27FC236}">
              <a16:creationId xmlns:a16="http://schemas.microsoft.com/office/drawing/2014/main" id="{17D5B0FA-D61D-49CB-8F52-468CCEA86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13</xdr:row>
      <xdr:rowOff>9525</xdr:rowOff>
    </xdr:from>
    <xdr:to>
      <xdr:col>6</xdr:col>
      <xdr:colOff>361950</xdr:colOff>
      <xdr:row>23</xdr:row>
      <xdr:rowOff>104775</xdr:rowOff>
    </xdr:to>
    <xdr:graphicFrame macro="">
      <xdr:nvGraphicFramePr>
        <xdr:cNvPr id="40961" name="Chart 1">
          <a:extLst>
            <a:ext uri="{FF2B5EF4-FFF2-40B4-BE49-F238E27FC236}">
              <a16:creationId xmlns:a16="http://schemas.microsoft.com/office/drawing/2014/main" id="{4271C0D8-A192-4E1A-9FF7-AE1E06A04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13</xdr:row>
      <xdr:rowOff>9525</xdr:rowOff>
    </xdr:from>
    <xdr:to>
      <xdr:col>4</xdr:col>
      <xdr:colOff>323850</xdr:colOff>
      <xdr:row>26</xdr:row>
      <xdr:rowOff>123825</xdr:rowOff>
    </xdr:to>
    <xdr:graphicFrame macro="">
      <xdr:nvGraphicFramePr>
        <xdr:cNvPr id="43009" name="Chart 1">
          <a:extLst>
            <a:ext uri="{FF2B5EF4-FFF2-40B4-BE49-F238E27FC236}">
              <a16:creationId xmlns:a16="http://schemas.microsoft.com/office/drawing/2014/main" id="{A477DFA6-F8D4-4288-AAE3-CE7417B10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6</xdr:col>
      <xdr:colOff>333375</xdr:colOff>
      <xdr:row>30</xdr:row>
      <xdr:rowOff>123825</xdr:rowOff>
    </xdr:to>
    <xdr:graphicFrame macro="">
      <xdr:nvGraphicFramePr>
        <xdr:cNvPr id="19457" name="Диаграмма 1">
          <a:extLst>
            <a:ext uri="{FF2B5EF4-FFF2-40B4-BE49-F238E27FC236}">
              <a16:creationId xmlns:a16="http://schemas.microsoft.com/office/drawing/2014/main" id="{AEA5F4C8-78B9-4768-864C-00CDA9C64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57150</xdr:rowOff>
    </xdr:from>
    <xdr:to>
      <xdr:col>3</xdr:col>
      <xdr:colOff>400050</xdr:colOff>
      <xdr:row>24</xdr:row>
      <xdr:rowOff>9525</xdr:rowOff>
    </xdr:to>
    <xdr:graphicFrame macro="">
      <xdr:nvGraphicFramePr>
        <xdr:cNvPr id="79873" name="Chart 3">
          <a:extLst>
            <a:ext uri="{FF2B5EF4-FFF2-40B4-BE49-F238E27FC236}">
              <a16:creationId xmlns:a16="http://schemas.microsoft.com/office/drawing/2014/main" id="{40015390-25E3-49DE-9C55-BD8C56F30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28575</xdr:rowOff>
    </xdr:from>
    <xdr:to>
      <xdr:col>5</xdr:col>
      <xdr:colOff>485775</xdr:colOff>
      <xdr:row>28</xdr:row>
      <xdr:rowOff>57150</xdr:rowOff>
    </xdr:to>
    <xdr:graphicFrame macro="">
      <xdr:nvGraphicFramePr>
        <xdr:cNvPr id="45057" name="Chart 2">
          <a:extLst>
            <a:ext uri="{FF2B5EF4-FFF2-40B4-BE49-F238E27FC236}">
              <a16:creationId xmlns:a16="http://schemas.microsoft.com/office/drawing/2014/main" id="{680F6191-6738-4949-92CB-C1EAF6260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0</xdr:rowOff>
    </xdr:from>
    <xdr:to>
      <xdr:col>3</xdr:col>
      <xdr:colOff>1057275</xdr:colOff>
      <xdr:row>32</xdr:row>
      <xdr:rowOff>123825</xdr:rowOff>
    </xdr:to>
    <xdr:graphicFrame macro="">
      <xdr:nvGraphicFramePr>
        <xdr:cNvPr id="47105" name="Chart 2">
          <a:extLst>
            <a:ext uri="{FF2B5EF4-FFF2-40B4-BE49-F238E27FC236}">
              <a16:creationId xmlns:a16="http://schemas.microsoft.com/office/drawing/2014/main" id="{8ED464B5-C9D7-4881-8B15-9093BA778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17</xdr:row>
      <xdr:rowOff>152400</xdr:rowOff>
    </xdr:from>
    <xdr:to>
      <xdr:col>7</xdr:col>
      <xdr:colOff>990600</xdr:colOff>
      <xdr:row>32</xdr:row>
      <xdr:rowOff>142875</xdr:rowOff>
    </xdr:to>
    <xdr:graphicFrame macro="">
      <xdr:nvGraphicFramePr>
        <xdr:cNvPr id="47106" name="Chart 3">
          <a:extLst>
            <a:ext uri="{FF2B5EF4-FFF2-40B4-BE49-F238E27FC236}">
              <a16:creationId xmlns:a16="http://schemas.microsoft.com/office/drawing/2014/main" id="{8CB3A033-6A3E-4379-A430-B7E444F63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19050</xdr:rowOff>
    </xdr:from>
    <xdr:to>
      <xdr:col>4</xdr:col>
      <xdr:colOff>923925</xdr:colOff>
      <xdr:row>25</xdr:row>
      <xdr:rowOff>95250</xdr:rowOff>
    </xdr:to>
    <xdr:graphicFrame macro="">
      <xdr:nvGraphicFramePr>
        <xdr:cNvPr id="50177" name="Chart 1">
          <a:extLst>
            <a:ext uri="{FF2B5EF4-FFF2-40B4-BE49-F238E27FC236}">
              <a16:creationId xmlns:a16="http://schemas.microsoft.com/office/drawing/2014/main" id="{D0A02E76-0A89-4D25-A14D-2D4291793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17</xdr:row>
      <xdr:rowOff>9525</xdr:rowOff>
    </xdr:from>
    <xdr:to>
      <xdr:col>2</xdr:col>
      <xdr:colOff>409575</xdr:colOff>
      <xdr:row>28</xdr:row>
      <xdr:rowOff>47625</xdr:rowOff>
    </xdr:to>
    <xdr:graphicFrame macro="">
      <xdr:nvGraphicFramePr>
        <xdr:cNvPr id="120833" name="Диаграмма 1">
          <a:extLst>
            <a:ext uri="{FF2B5EF4-FFF2-40B4-BE49-F238E27FC236}">
              <a16:creationId xmlns:a16="http://schemas.microsoft.com/office/drawing/2014/main" id="{7EAD698D-71AE-4343-A7AB-17FB2C7BD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571500</xdr:colOff>
      <xdr:row>17</xdr:row>
      <xdr:rowOff>9525</xdr:rowOff>
    </xdr:from>
    <xdr:to>
      <xdr:col>7</xdr:col>
      <xdr:colOff>238125</xdr:colOff>
      <xdr:row>28</xdr:row>
      <xdr:rowOff>19050</xdr:rowOff>
    </xdr:to>
    <xdr:graphicFrame macro="">
      <xdr:nvGraphicFramePr>
        <xdr:cNvPr id="120834" name="Диаграмма 2">
          <a:extLst>
            <a:ext uri="{FF2B5EF4-FFF2-40B4-BE49-F238E27FC236}">
              <a16:creationId xmlns:a16="http://schemas.microsoft.com/office/drawing/2014/main" id="{122F020C-CEFE-4A1A-B5DC-9D3085C7C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152400</xdr:rowOff>
    </xdr:from>
    <xdr:to>
      <xdr:col>9</xdr:col>
      <xdr:colOff>504825</xdr:colOff>
      <xdr:row>8</xdr:row>
      <xdr:rowOff>142875</xdr:rowOff>
    </xdr:to>
    <xdr:sp macro="" textlink="">
      <xdr:nvSpPr>
        <xdr:cNvPr id="53249" name="Arc 1">
          <a:extLst>
            <a:ext uri="{FF2B5EF4-FFF2-40B4-BE49-F238E27FC236}">
              <a16:creationId xmlns:a16="http://schemas.microsoft.com/office/drawing/2014/main" id="{756F1ECA-5E55-4A13-AA27-8667979EA1D8}"/>
            </a:ext>
          </a:extLst>
        </xdr:cNvPr>
        <xdr:cNvSpPr>
          <a:spLocks/>
        </xdr:cNvSpPr>
      </xdr:nvSpPr>
      <xdr:spPr bwMode="auto">
        <a:xfrm flipH="1" flipV="1">
          <a:off x="5514975" y="647700"/>
          <a:ext cx="2333625" cy="847725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600"/>
            <a:gd name="T2" fmla="*/ 21600 w 21600"/>
            <a:gd name="T3" fmla="*/ 21600 h 21600"/>
            <a:gd name="T4" fmla="*/ 0 w 216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3</xdr:row>
      <xdr:rowOff>28575</xdr:rowOff>
    </xdr:from>
    <xdr:to>
      <xdr:col>10</xdr:col>
      <xdr:colOff>552450</xdr:colOff>
      <xdr:row>18</xdr:row>
      <xdr:rowOff>19050</xdr:rowOff>
    </xdr:to>
    <xdr:graphicFrame macro="">
      <xdr:nvGraphicFramePr>
        <xdr:cNvPr id="53250" name="Chart 1">
          <a:extLst>
            <a:ext uri="{FF2B5EF4-FFF2-40B4-BE49-F238E27FC236}">
              <a16:creationId xmlns:a16="http://schemas.microsoft.com/office/drawing/2014/main" id="{F4615ADA-22C0-48E6-B44A-592334327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3</xdr:row>
      <xdr:rowOff>152400</xdr:rowOff>
    </xdr:from>
    <xdr:to>
      <xdr:col>9</xdr:col>
      <xdr:colOff>552450</xdr:colOff>
      <xdr:row>8</xdr:row>
      <xdr:rowOff>114300</xdr:rowOff>
    </xdr:to>
    <xdr:sp macro="" textlink="">
      <xdr:nvSpPr>
        <xdr:cNvPr id="53251" name="Arc 3">
          <a:extLst>
            <a:ext uri="{FF2B5EF4-FFF2-40B4-BE49-F238E27FC236}">
              <a16:creationId xmlns:a16="http://schemas.microsoft.com/office/drawing/2014/main" id="{9425097D-7361-4337-BDFF-F339CBBAC512}"/>
            </a:ext>
          </a:extLst>
        </xdr:cNvPr>
        <xdr:cNvSpPr>
          <a:spLocks/>
        </xdr:cNvSpPr>
      </xdr:nvSpPr>
      <xdr:spPr bwMode="auto">
        <a:xfrm flipH="1" flipV="1">
          <a:off x="5505450" y="647700"/>
          <a:ext cx="2390775" cy="819150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600"/>
            <a:gd name="T2" fmla="*/ 21600 w 21600"/>
            <a:gd name="T3" fmla="*/ 21600 h 21600"/>
            <a:gd name="T4" fmla="*/ 0 w 216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13</xdr:row>
      <xdr:rowOff>19050</xdr:rowOff>
    </xdr:from>
    <xdr:to>
      <xdr:col>4</xdr:col>
      <xdr:colOff>47625</xdr:colOff>
      <xdr:row>26</xdr:row>
      <xdr:rowOff>28575</xdr:rowOff>
    </xdr:to>
    <xdr:graphicFrame macro="">
      <xdr:nvGraphicFramePr>
        <xdr:cNvPr id="55297" name="Диаграмма 1">
          <a:extLst>
            <a:ext uri="{FF2B5EF4-FFF2-40B4-BE49-F238E27FC236}">
              <a16:creationId xmlns:a16="http://schemas.microsoft.com/office/drawing/2014/main" id="{048056EC-52C7-43DA-A69C-ECB08B4A92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0</xdr:rowOff>
    </xdr:from>
    <xdr:to>
      <xdr:col>4</xdr:col>
      <xdr:colOff>476250</xdr:colOff>
      <xdr:row>27</xdr:row>
      <xdr:rowOff>142875</xdr:rowOff>
    </xdr:to>
    <xdr:graphicFrame macro="">
      <xdr:nvGraphicFramePr>
        <xdr:cNvPr id="56321" name="Chart 1">
          <a:extLst>
            <a:ext uri="{FF2B5EF4-FFF2-40B4-BE49-F238E27FC236}">
              <a16:creationId xmlns:a16="http://schemas.microsoft.com/office/drawing/2014/main" id="{CA730699-AE18-4590-B86C-A148C5DB01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9525</xdr:rowOff>
    </xdr:from>
    <xdr:to>
      <xdr:col>14</xdr:col>
      <xdr:colOff>66675</xdr:colOff>
      <xdr:row>14</xdr:row>
      <xdr:rowOff>76200</xdr:rowOff>
    </xdr:to>
    <xdr:graphicFrame macro="">
      <xdr:nvGraphicFramePr>
        <xdr:cNvPr id="58369" name="Chart 1">
          <a:extLst>
            <a:ext uri="{FF2B5EF4-FFF2-40B4-BE49-F238E27FC236}">
              <a16:creationId xmlns:a16="http://schemas.microsoft.com/office/drawing/2014/main" id="{499E0A87-C8B3-4590-AFA0-757598224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11</xdr:row>
      <xdr:rowOff>9525</xdr:rowOff>
    </xdr:from>
    <xdr:to>
      <xdr:col>5</xdr:col>
      <xdr:colOff>257175</xdr:colOff>
      <xdr:row>25</xdr:row>
      <xdr:rowOff>28575</xdr:rowOff>
    </xdr:to>
    <xdr:graphicFrame macro="">
      <xdr:nvGraphicFramePr>
        <xdr:cNvPr id="60417" name="Диаграмма 1">
          <a:extLst>
            <a:ext uri="{FF2B5EF4-FFF2-40B4-BE49-F238E27FC236}">
              <a16:creationId xmlns:a16="http://schemas.microsoft.com/office/drawing/2014/main" id="{98F3F058-1AE4-409B-810C-3FEAD95B9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15</xdr:row>
      <xdr:rowOff>9525</xdr:rowOff>
    </xdr:from>
    <xdr:to>
      <xdr:col>9</xdr:col>
      <xdr:colOff>371475</xdr:colOff>
      <xdr:row>30</xdr:row>
      <xdr:rowOff>28575</xdr:rowOff>
    </xdr:to>
    <xdr:graphicFrame macro="">
      <xdr:nvGraphicFramePr>
        <xdr:cNvPr id="20482" name="Диаграмма 2">
          <a:extLst>
            <a:ext uri="{FF2B5EF4-FFF2-40B4-BE49-F238E27FC236}">
              <a16:creationId xmlns:a16="http://schemas.microsoft.com/office/drawing/2014/main" id="{B1EAF7AE-FE8C-4C5F-B8FB-340A53767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0</xdr:rowOff>
    </xdr:from>
    <xdr:to>
      <xdr:col>1</xdr:col>
      <xdr:colOff>3733800</xdr:colOff>
      <xdr:row>24</xdr:row>
      <xdr:rowOff>123825</xdr:rowOff>
    </xdr:to>
    <xdr:graphicFrame macro="">
      <xdr:nvGraphicFramePr>
        <xdr:cNvPr id="61441" name="Диаграмма 1">
          <a:extLst>
            <a:ext uri="{FF2B5EF4-FFF2-40B4-BE49-F238E27FC236}">
              <a16:creationId xmlns:a16="http://schemas.microsoft.com/office/drawing/2014/main" id="{DFB9B4CC-AFF8-4321-A12E-4C3B8F0FA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5</xdr:col>
      <xdr:colOff>523875</xdr:colOff>
      <xdr:row>21</xdr:row>
      <xdr:rowOff>57150</xdr:rowOff>
    </xdr:to>
    <xdr:graphicFrame macro="">
      <xdr:nvGraphicFramePr>
        <xdr:cNvPr id="62465" name="Диаграмма 1">
          <a:extLst>
            <a:ext uri="{FF2B5EF4-FFF2-40B4-BE49-F238E27FC236}">
              <a16:creationId xmlns:a16="http://schemas.microsoft.com/office/drawing/2014/main" id="{09B1436E-9655-47EF-BF2C-957A20A50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142875</xdr:rowOff>
    </xdr:from>
    <xdr:to>
      <xdr:col>4</xdr:col>
      <xdr:colOff>381000</xdr:colOff>
      <xdr:row>27</xdr:row>
      <xdr:rowOff>19050</xdr:rowOff>
    </xdr:to>
    <xdr:graphicFrame macro="">
      <xdr:nvGraphicFramePr>
        <xdr:cNvPr id="63489" name="Диаграмма 1">
          <a:extLst>
            <a:ext uri="{FF2B5EF4-FFF2-40B4-BE49-F238E27FC236}">
              <a16:creationId xmlns:a16="http://schemas.microsoft.com/office/drawing/2014/main" id="{1BB1BF2E-6C7F-40B0-A1AA-FFA71B92A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0</xdr:rowOff>
    </xdr:from>
    <xdr:to>
      <xdr:col>6</xdr:col>
      <xdr:colOff>333375</xdr:colOff>
      <xdr:row>34</xdr:row>
      <xdr:rowOff>85725</xdr:rowOff>
    </xdr:to>
    <xdr:graphicFrame macro="">
      <xdr:nvGraphicFramePr>
        <xdr:cNvPr id="64513" name="Chart 1">
          <a:extLst>
            <a:ext uri="{FF2B5EF4-FFF2-40B4-BE49-F238E27FC236}">
              <a16:creationId xmlns:a16="http://schemas.microsoft.com/office/drawing/2014/main" id="{F5517647-1B90-4351-82E8-85E45A921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15</xdr:row>
      <xdr:rowOff>47625</xdr:rowOff>
    </xdr:from>
    <xdr:to>
      <xdr:col>7</xdr:col>
      <xdr:colOff>495300</xdr:colOff>
      <xdr:row>34</xdr:row>
      <xdr:rowOff>76200</xdr:rowOff>
    </xdr:to>
    <xdr:graphicFrame macro="">
      <xdr:nvGraphicFramePr>
        <xdr:cNvPr id="90113" name="Диаграмма 1">
          <a:extLst>
            <a:ext uri="{FF2B5EF4-FFF2-40B4-BE49-F238E27FC236}">
              <a16:creationId xmlns:a16="http://schemas.microsoft.com/office/drawing/2014/main" id="{69FF2621-E34D-4C00-A933-5DC0008BE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18</xdr:row>
      <xdr:rowOff>104775</xdr:rowOff>
    </xdr:from>
    <xdr:to>
      <xdr:col>7</xdr:col>
      <xdr:colOff>228600</xdr:colOff>
      <xdr:row>34</xdr:row>
      <xdr:rowOff>123825</xdr:rowOff>
    </xdr:to>
    <xdr:graphicFrame macro="">
      <xdr:nvGraphicFramePr>
        <xdr:cNvPr id="91137" name="Диаграмма 1">
          <a:extLst>
            <a:ext uri="{FF2B5EF4-FFF2-40B4-BE49-F238E27FC236}">
              <a16:creationId xmlns:a16="http://schemas.microsoft.com/office/drawing/2014/main" id="{C2B832D4-447D-49A0-B34E-D160401EE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18</xdr:row>
      <xdr:rowOff>38100</xdr:rowOff>
    </xdr:from>
    <xdr:to>
      <xdr:col>7</xdr:col>
      <xdr:colOff>114300</xdr:colOff>
      <xdr:row>35</xdr:row>
      <xdr:rowOff>152400</xdr:rowOff>
    </xdr:to>
    <xdr:graphicFrame macro="">
      <xdr:nvGraphicFramePr>
        <xdr:cNvPr id="92161" name="Диаграмма 1">
          <a:extLst>
            <a:ext uri="{FF2B5EF4-FFF2-40B4-BE49-F238E27FC236}">
              <a16:creationId xmlns:a16="http://schemas.microsoft.com/office/drawing/2014/main" id="{01A66339-DA7D-486B-9218-C7E54A55D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9525</xdr:rowOff>
    </xdr:from>
    <xdr:to>
      <xdr:col>4</xdr:col>
      <xdr:colOff>428625</xdr:colOff>
      <xdr:row>22</xdr:row>
      <xdr:rowOff>152400</xdr:rowOff>
    </xdr:to>
    <xdr:graphicFrame macro="">
      <xdr:nvGraphicFramePr>
        <xdr:cNvPr id="66561" name="Chart 1">
          <a:extLst>
            <a:ext uri="{FF2B5EF4-FFF2-40B4-BE49-F238E27FC236}">
              <a16:creationId xmlns:a16="http://schemas.microsoft.com/office/drawing/2014/main" id="{6686D410-A28A-4396-99CD-5CB3F0218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0</xdr:rowOff>
    </xdr:from>
    <xdr:to>
      <xdr:col>6</xdr:col>
      <xdr:colOff>514350</xdr:colOff>
      <xdr:row>43</xdr:row>
      <xdr:rowOff>0</xdr:rowOff>
    </xdr:to>
    <xdr:graphicFrame macro="">
      <xdr:nvGraphicFramePr>
        <xdr:cNvPr id="68609" name="Chart 1">
          <a:extLst>
            <a:ext uri="{FF2B5EF4-FFF2-40B4-BE49-F238E27FC236}">
              <a16:creationId xmlns:a16="http://schemas.microsoft.com/office/drawing/2014/main" id="{F7E16C03-2E93-44F1-929D-1E2122C7A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43</xdr:row>
      <xdr:rowOff>0</xdr:rowOff>
    </xdr:from>
    <xdr:to>
      <xdr:col>14</xdr:col>
      <xdr:colOff>19050</xdr:colOff>
      <xdr:row>43</xdr:row>
      <xdr:rowOff>0</xdr:rowOff>
    </xdr:to>
    <xdr:graphicFrame macro="">
      <xdr:nvGraphicFramePr>
        <xdr:cNvPr id="68610" name="Chart 2">
          <a:extLst>
            <a:ext uri="{FF2B5EF4-FFF2-40B4-BE49-F238E27FC236}">
              <a16:creationId xmlns:a16="http://schemas.microsoft.com/office/drawing/2014/main" id="{34BE2309-F440-4C92-8F20-F813037AB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12</xdr:row>
      <xdr:rowOff>9525</xdr:rowOff>
    </xdr:from>
    <xdr:to>
      <xdr:col>6</xdr:col>
      <xdr:colOff>476250</xdr:colOff>
      <xdr:row>25</xdr:row>
      <xdr:rowOff>57150</xdr:rowOff>
    </xdr:to>
    <xdr:graphicFrame macro="">
      <xdr:nvGraphicFramePr>
        <xdr:cNvPr id="68611" name="Диаграмма 3">
          <a:extLst>
            <a:ext uri="{FF2B5EF4-FFF2-40B4-BE49-F238E27FC236}">
              <a16:creationId xmlns:a16="http://schemas.microsoft.com/office/drawing/2014/main" id="{262B901C-F111-4720-959E-645AE1F53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114300</xdr:colOff>
      <xdr:row>43</xdr:row>
      <xdr:rowOff>0</xdr:rowOff>
    </xdr:from>
    <xdr:to>
      <xdr:col>17</xdr:col>
      <xdr:colOff>19050</xdr:colOff>
      <xdr:row>43</xdr:row>
      <xdr:rowOff>0</xdr:rowOff>
    </xdr:to>
    <xdr:graphicFrame macro="">
      <xdr:nvGraphicFramePr>
        <xdr:cNvPr id="68612" name="Диаграмма 4">
          <a:extLst>
            <a:ext uri="{FF2B5EF4-FFF2-40B4-BE49-F238E27FC236}">
              <a16:creationId xmlns:a16="http://schemas.microsoft.com/office/drawing/2014/main" id="{0030F551-6CD8-43A2-937A-0F8A27FBCD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152400</xdr:rowOff>
    </xdr:from>
    <xdr:to>
      <xdr:col>6</xdr:col>
      <xdr:colOff>0</xdr:colOff>
      <xdr:row>24</xdr:row>
      <xdr:rowOff>152400</xdr:rowOff>
    </xdr:to>
    <xdr:graphicFrame macro="">
      <xdr:nvGraphicFramePr>
        <xdr:cNvPr id="71681" name="Диаграмма 1">
          <a:extLst>
            <a:ext uri="{FF2B5EF4-FFF2-40B4-BE49-F238E27FC236}">
              <a16:creationId xmlns:a16="http://schemas.microsoft.com/office/drawing/2014/main" id="{F463B6DB-4A43-4E88-9C78-DEAE10AC9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114300</xdr:rowOff>
    </xdr:from>
    <xdr:to>
      <xdr:col>11</xdr:col>
      <xdr:colOff>428625</xdr:colOff>
      <xdr:row>11</xdr:row>
      <xdr:rowOff>152400</xdr:rowOff>
    </xdr:to>
    <xdr:graphicFrame macro="">
      <xdr:nvGraphicFramePr>
        <xdr:cNvPr id="22529" name="Диаграмма 1">
          <a:extLst>
            <a:ext uri="{FF2B5EF4-FFF2-40B4-BE49-F238E27FC236}">
              <a16:creationId xmlns:a16="http://schemas.microsoft.com/office/drawing/2014/main" id="{1FA2939A-AD6D-49F9-BD6B-2C81E0A8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9525</xdr:rowOff>
    </xdr:from>
    <xdr:to>
      <xdr:col>6</xdr:col>
      <xdr:colOff>190500</xdr:colOff>
      <xdr:row>28</xdr:row>
      <xdr:rowOff>142875</xdr:rowOff>
    </xdr:to>
    <xdr:graphicFrame macro="">
      <xdr:nvGraphicFramePr>
        <xdr:cNvPr id="72705" name="Диаграмма 1">
          <a:extLst>
            <a:ext uri="{FF2B5EF4-FFF2-40B4-BE49-F238E27FC236}">
              <a16:creationId xmlns:a16="http://schemas.microsoft.com/office/drawing/2014/main" id="{07A05659-169A-4A5F-B12E-48D75CFCF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161925</xdr:rowOff>
    </xdr:from>
    <xdr:to>
      <xdr:col>14</xdr:col>
      <xdr:colOff>219075</xdr:colOff>
      <xdr:row>14</xdr:row>
      <xdr:rowOff>114300</xdr:rowOff>
    </xdr:to>
    <xdr:graphicFrame macro="">
      <xdr:nvGraphicFramePr>
        <xdr:cNvPr id="74753" name="Диаграмма 1">
          <a:extLst>
            <a:ext uri="{FF2B5EF4-FFF2-40B4-BE49-F238E27FC236}">
              <a16:creationId xmlns:a16="http://schemas.microsoft.com/office/drawing/2014/main" id="{FD15995E-6520-471E-AD15-6E6845B2D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114300</xdr:colOff>
      <xdr:row>3</xdr:row>
      <xdr:rowOff>561975</xdr:rowOff>
    </xdr:from>
    <xdr:to>
      <xdr:col>50</xdr:col>
      <xdr:colOff>295275</xdr:colOff>
      <xdr:row>23</xdr:row>
      <xdr:rowOff>0</xdr:rowOff>
    </xdr:to>
    <xdr:graphicFrame macro="">
      <xdr:nvGraphicFramePr>
        <xdr:cNvPr id="75777" name="Chart 1">
          <a:extLst>
            <a:ext uri="{FF2B5EF4-FFF2-40B4-BE49-F238E27FC236}">
              <a16:creationId xmlns:a16="http://schemas.microsoft.com/office/drawing/2014/main" id="{AF9D4ED3-3E60-45B1-B7F4-BD95D0983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14</xdr:row>
      <xdr:rowOff>0</xdr:rowOff>
    </xdr:from>
    <xdr:to>
      <xdr:col>5</xdr:col>
      <xdr:colOff>57150</xdr:colOff>
      <xdr:row>27</xdr:row>
      <xdr:rowOff>9525</xdr:rowOff>
    </xdr:to>
    <xdr:graphicFrame macro="">
      <xdr:nvGraphicFramePr>
        <xdr:cNvPr id="75778" name="Диаграмма 2">
          <a:extLst>
            <a:ext uri="{FF2B5EF4-FFF2-40B4-BE49-F238E27FC236}">
              <a16:creationId xmlns:a16="http://schemas.microsoft.com/office/drawing/2014/main" id="{00AA2B45-EE1E-475E-B1E2-B96CCBFCB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152400</xdr:rowOff>
    </xdr:from>
    <xdr:to>
      <xdr:col>9</xdr:col>
      <xdr:colOff>66675</xdr:colOff>
      <xdr:row>26</xdr:row>
      <xdr:rowOff>114300</xdr:rowOff>
    </xdr:to>
    <xdr:graphicFrame macro="">
      <xdr:nvGraphicFramePr>
        <xdr:cNvPr id="77825" name="Диаграмма 1">
          <a:extLst>
            <a:ext uri="{FF2B5EF4-FFF2-40B4-BE49-F238E27FC236}">
              <a16:creationId xmlns:a16="http://schemas.microsoft.com/office/drawing/2014/main" id="{CD312B73-2F54-49ED-9FA4-06B7F280B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</xdr:row>
      <xdr:rowOff>19050</xdr:rowOff>
    </xdr:from>
    <xdr:to>
      <xdr:col>9</xdr:col>
      <xdr:colOff>38100</xdr:colOff>
      <xdr:row>18</xdr:row>
      <xdr:rowOff>95250</xdr:rowOff>
    </xdr:to>
    <xdr:graphicFrame macro="">
      <xdr:nvGraphicFramePr>
        <xdr:cNvPr id="87041" name="Диаграмма 1">
          <a:extLst>
            <a:ext uri="{FF2B5EF4-FFF2-40B4-BE49-F238E27FC236}">
              <a16:creationId xmlns:a16="http://schemas.microsoft.com/office/drawing/2014/main" id="{0486233C-76DA-4B38-997A-5FC190891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15</xdr:row>
      <xdr:rowOff>9525</xdr:rowOff>
    </xdr:from>
    <xdr:to>
      <xdr:col>4</xdr:col>
      <xdr:colOff>571500</xdr:colOff>
      <xdr:row>32</xdr:row>
      <xdr:rowOff>133350</xdr:rowOff>
    </xdr:to>
    <xdr:graphicFrame macro="">
      <xdr:nvGraphicFramePr>
        <xdr:cNvPr id="81921" name="Диаграмма 1">
          <a:extLst>
            <a:ext uri="{FF2B5EF4-FFF2-40B4-BE49-F238E27FC236}">
              <a16:creationId xmlns:a16="http://schemas.microsoft.com/office/drawing/2014/main" id="{788F2212-4600-4C35-A0BE-CAD95E7A7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15</xdr:row>
      <xdr:rowOff>28575</xdr:rowOff>
    </xdr:from>
    <xdr:to>
      <xdr:col>10</xdr:col>
      <xdr:colOff>571500</xdr:colOff>
      <xdr:row>33</xdr:row>
      <xdr:rowOff>9525</xdr:rowOff>
    </xdr:to>
    <xdr:graphicFrame macro="">
      <xdr:nvGraphicFramePr>
        <xdr:cNvPr id="81922" name="Диаграмма 2">
          <a:extLst>
            <a:ext uri="{FF2B5EF4-FFF2-40B4-BE49-F238E27FC236}">
              <a16:creationId xmlns:a16="http://schemas.microsoft.com/office/drawing/2014/main" id="{33BB73E7-8540-4A48-B221-BE1A51ED7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11</xdr:row>
      <xdr:rowOff>76200</xdr:rowOff>
    </xdr:from>
    <xdr:to>
      <xdr:col>4</xdr:col>
      <xdr:colOff>495300</xdr:colOff>
      <xdr:row>27</xdr:row>
      <xdr:rowOff>9525</xdr:rowOff>
    </xdr:to>
    <xdr:graphicFrame macro="">
      <xdr:nvGraphicFramePr>
        <xdr:cNvPr id="82945" name="Диаграмма 1">
          <a:extLst>
            <a:ext uri="{FF2B5EF4-FFF2-40B4-BE49-F238E27FC236}">
              <a16:creationId xmlns:a16="http://schemas.microsoft.com/office/drawing/2014/main" id="{48C0D776-D292-4C3B-A506-494D3ADFF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19050</xdr:rowOff>
    </xdr:from>
    <xdr:to>
      <xdr:col>4</xdr:col>
      <xdr:colOff>333375</xdr:colOff>
      <xdr:row>23</xdr:row>
      <xdr:rowOff>123825</xdr:rowOff>
    </xdr:to>
    <xdr:graphicFrame macro="">
      <xdr:nvGraphicFramePr>
        <xdr:cNvPr id="83969" name="Диаграмма 1">
          <a:extLst>
            <a:ext uri="{FF2B5EF4-FFF2-40B4-BE49-F238E27FC236}">
              <a16:creationId xmlns:a16="http://schemas.microsoft.com/office/drawing/2014/main" id="{8C519297-27EE-471C-A1B7-9F081AB6F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57150</xdr:rowOff>
    </xdr:from>
    <xdr:to>
      <xdr:col>4</xdr:col>
      <xdr:colOff>352425</xdr:colOff>
      <xdr:row>57</xdr:row>
      <xdr:rowOff>38100</xdr:rowOff>
    </xdr:to>
    <xdr:graphicFrame macro="">
      <xdr:nvGraphicFramePr>
        <xdr:cNvPr id="84993" name="Диаграмма 1">
          <a:extLst>
            <a:ext uri="{FF2B5EF4-FFF2-40B4-BE49-F238E27FC236}">
              <a16:creationId xmlns:a16="http://schemas.microsoft.com/office/drawing/2014/main" id="{FC17C579-5532-4417-BE92-02AF8A18D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685800</xdr:colOff>
      <xdr:row>36</xdr:row>
      <xdr:rowOff>66675</xdr:rowOff>
    </xdr:from>
    <xdr:to>
      <xdr:col>9</xdr:col>
      <xdr:colOff>781050</xdr:colOff>
      <xdr:row>57</xdr:row>
      <xdr:rowOff>19050</xdr:rowOff>
    </xdr:to>
    <xdr:graphicFrame macro="">
      <xdr:nvGraphicFramePr>
        <xdr:cNvPr id="84994" name="Диаграмма 2">
          <a:extLst>
            <a:ext uri="{FF2B5EF4-FFF2-40B4-BE49-F238E27FC236}">
              <a16:creationId xmlns:a16="http://schemas.microsoft.com/office/drawing/2014/main" id="{191BF1E7-3C82-460E-A6F6-51A866501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9525</xdr:rowOff>
    </xdr:from>
    <xdr:to>
      <xdr:col>6</xdr:col>
      <xdr:colOff>114300</xdr:colOff>
      <xdr:row>28</xdr:row>
      <xdr:rowOff>0</xdr:rowOff>
    </xdr:to>
    <xdr:graphicFrame macro="">
      <xdr:nvGraphicFramePr>
        <xdr:cNvPr id="86017" name="Диаграмма 1">
          <a:extLst>
            <a:ext uri="{FF2B5EF4-FFF2-40B4-BE49-F238E27FC236}">
              <a16:creationId xmlns:a16="http://schemas.microsoft.com/office/drawing/2014/main" id="{6FCD5FF9-3401-4743-A819-8E16634AAE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4</xdr:row>
      <xdr:rowOff>38100</xdr:rowOff>
    </xdr:from>
    <xdr:to>
      <xdr:col>16</xdr:col>
      <xdr:colOff>295275</xdr:colOff>
      <xdr:row>18</xdr:row>
      <xdr:rowOff>9525</xdr:rowOff>
    </xdr:to>
    <xdr:graphicFrame macro="">
      <xdr:nvGraphicFramePr>
        <xdr:cNvPr id="8206" name="Диаграмма 14">
          <a:extLst>
            <a:ext uri="{FF2B5EF4-FFF2-40B4-BE49-F238E27FC236}">
              <a16:creationId xmlns:a16="http://schemas.microsoft.com/office/drawing/2014/main" id="{FABD24D5-5F53-4D86-A69C-45C4DE311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3</xdr:row>
      <xdr:rowOff>47625</xdr:rowOff>
    </xdr:from>
    <xdr:to>
      <xdr:col>10</xdr:col>
      <xdr:colOff>476250</xdr:colOff>
      <xdr:row>17</xdr:row>
      <xdr:rowOff>38100</xdr:rowOff>
    </xdr:to>
    <xdr:graphicFrame macro="">
      <xdr:nvGraphicFramePr>
        <xdr:cNvPr id="88065" name="Диаграмма 1">
          <a:extLst>
            <a:ext uri="{FF2B5EF4-FFF2-40B4-BE49-F238E27FC236}">
              <a16:creationId xmlns:a16="http://schemas.microsoft.com/office/drawing/2014/main" id="{D29631CE-C6A9-4BF5-9887-52ABFB7D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17</xdr:row>
      <xdr:rowOff>28575</xdr:rowOff>
    </xdr:from>
    <xdr:to>
      <xdr:col>6</xdr:col>
      <xdr:colOff>381000</xdr:colOff>
      <xdr:row>28</xdr:row>
      <xdr:rowOff>0</xdr:rowOff>
    </xdr:to>
    <xdr:graphicFrame macro="">
      <xdr:nvGraphicFramePr>
        <xdr:cNvPr id="89089" name="Диаграмма 1">
          <a:extLst>
            <a:ext uri="{FF2B5EF4-FFF2-40B4-BE49-F238E27FC236}">
              <a16:creationId xmlns:a16="http://schemas.microsoft.com/office/drawing/2014/main" id="{D32C3F74-A2F6-4A5C-BF1D-E42958D02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76200</xdr:rowOff>
    </xdr:from>
    <xdr:to>
      <xdr:col>9</xdr:col>
      <xdr:colOff>447675</xdr:colOff>
      <xdr:row>23</xdr:row>
      <xdr:rowOff>85725</xdr:rowOff>
    </xdr:to>
    <xdr:graphicFrame macro="">
      <xdr:nvGraphicFramePr>
        <xdr:cNvPr id="187393" name="Chart 1">
          <a:extLst>
            <a:ext uri="{FF2B5EF4-FFF2-40B4-BE49-F238E27FC236}">
              <a16:creationId xmlns:a16="http://schemas.microsoft.com/office/drawing/2014/main" id="{75D23BB5-00A4-4B6D-9C48-8974F09BD7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10</xdr:row>
      <xdr:rowOff>9525</xdr:rowOff>
    </xdr:from>
    <xdr:to>
      <xdr:col>9</xdr:col>
      <xdr:colOff>76200</xdr:colOff>
      <xdr:row>24</xdr:row>
      <xdr:rowOff>0</xdr:rowOff>
    </xdr:to>
    <xdr:graphicFrame macro="">
      <xdr:nvGraphicFramePr>
        <xdr:cNvPr id="189441" name="Chart 1">
          <a:extLst>
            <a:ext uri="{FF2B5EF4-FFF2-40B4-BE49-F238E27FC236}">
              <a16:creationId xmlns:a16="http://schemas.microsoft.com/office/drawing/2014/main" id="{CE6D976C-13D0-4BB7-B430-376D0B8C1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15</xdr:row>
      <xdr:rowOff>0</xdr:rowOff>
    </xdr:from>
    <xdr:to>
      <xdr:col>4</xdr:col>
      <xdr:colOff>381000</xdr:colOff>
      <xdr:row>26</xdr:row>
      <xdr:rowOff>76200</xdr:rowOff>
    </xdr:to>
    <xdr:graphicFrame macro="">
      <xdr:nvGraphicFramePr>
        <xdr:cNvPr id="191489" name="Chart 1">
          <a:extLst>
            <a:ext uri="{FF2B5EF4-FFF2-40B4-BE49-F238E27FC236}">
              <a16:creationId xmlns:a16="http://schemas.microsoft.com/office/drawing/2014/main" id="{3B145495-4DD7-4143-A7C1-D3466330A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15</xdr:row>
      <xdr:rowOff>85725</xdr:rowOff>
    </xdr:from>
    <xdr:to>
      <xdr:col>9</xdr:col>
      <xdr:colOff>247650</xdr:colOff>
      <xdr:row>27</xdr:row>
      <xdr:rowOff>95250</xdr:rowOff>
    </xdr:to>
    <xdr:graphicFrame macro="">
      <xdr:nvGraphicFramePr>
        <xdr:cNvPr id="191490" name="Chart 2">
          <a:extLst>
            <a:ext uri="{FF2B5EF4-FFF2-40B4-BE49-F238E27FC236}">
              <a16:creationId xmlns:a16="http://schemas.microsoft.com/office/drawing/2014/main" id="{CCA0A2F3-9E71-46B3-B276-3AAF929CF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</xdr:row>
      <xdr:rowOff>57150</xdr:rowOff>
    </xdr:from>
    <xdr:to>
      <xdr:col>4</xdr:col>
      <xdr:colOff>361950</xdr:colOff>
      <xdr:row>30</xdr:row>
      <xdr:rowOff>95250</xdr:rowOff>
    </xdr:to>
    <xdr:graphicFrame macro="">
      <xdr:nvGraphicFramePr>
        <xdr:cNvPr id="194561" name="Chart 1">
          <a:extLst>
            <a:ext uri="{FF2B5EF4-FFF2-40B4-BE49-F238E27FC236}">
              <a16:creationId xmlns:a16="http://schemas.microsoft.com/office/drawing/2014/main" id="{829A0302-43ED-4102-BFB5-C10E08363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152400</xdr:rowOff>
    </xdr:from>
    <xdr:to>
      <xdr:col>6</xdr:col>
      <xdr:colOff>533400</xdr:colOff>
      <xdr:row>21</xdr:row>
      <xdr:rowOff>9525</xdr:rowOff>
    </xdr:to>
    <xdr:graphicFrame macro="">
      <xdr:nvGraphicFramePr>
        <xdr:cNvPr id="121857" name="Chart 1">
          <a:extLst>
            <a:ext uri="{FF2B5EF4-FFF2-40B4-BE49-F238E27FC236}">
              <a16:creationId xmlns:a16="http://schemas.microsoft.com/office/drawing/2014/main" id="{386A2DE9-3B5F-4AFA-8EB1-ED9AA5857E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9</xdr:row>
      <xdr:rowOff>142875</xdr:rowOff>
    </xdr:from>
    <xdr:to>
      <xdr:col>6</xdr:col>
      <xdr:colOff>228600</xdr:colOff>
      <xdr:row>23</xdr:row>
      <xdr:rowOff>19050</xdr:rowOff>
    </xdr:to>
    <xdr:graphicFrame macro="">
      <xdr:nvGraphicFramePr>
        <xdr:cNvPr id="123905" name="Chart 1">
          <a:extLst>
            <a:ext uri="{FF2B5EF4-FFF2-40B4-BE49-F238E27FC236}">
              <a16:creationId xmlns:a16="http://schemas.microsoft.com/office/drawing/2014/main" id="{7A2AF9E7-AA20-49E8-BF2F-224920A04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9</xdr:row>
      <xdr:rowOff>57150</xdr:rowOff>
    </xdr:from>
    <xdr:to>
      <xdr:col>4</xdr:col>
      <xdr:colOff>819150</xdr:colOff>
      <xdr:row>22</xdr:row>
      <xdr:rowOff>19050</xdr:rowOff>
    </xdr:to>
    <xdr:graphicFrame macro="">
      <xdr:nvGraphicFramePr>
        <xdr:cNvPr id="125953" name="Chart 1">
          <a:extLst>
            <a:ext uri="{FF2B5EF4-FFF2-40B4-BE49-F238E27FC236}">
              <a16:creationId xmlns:a16="http://schemas.microsoft.com/office/drawing/2014/main" id="{A2ABD0EB-1D1B-43B1-84CC-3EE86AA3D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13</xdr:row>
      <xdr:rowOff>66675</xdr:rowOff>
    </xdr:from>
    <xdr:to>
      <xdr:col>6</xdr:col>
      <xdr:colOff>352425</xdr:colOff>
      <xdr:row>25</xdr:row>
      <xdr:rowOff>133350</xdr:rowOff>
    </xdr:to>
    <xdr:graphicFrame macro="">
      <xdr:nvGraphicFramePr>
        <xdr:cNvPr id="128001" name="Chart 1">
          <a:extLst>
            <a:ext uri="{FF2B5EF4-FFF2-40B4-BE49-F238E27FC236}">
              <a16:creationId xmlns:a16="http://schemas.microsoft.com/office/drawing/2014/main" id="{CA7C0C33-ABA9-4F9E-B369-AFBC886E2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15</xdr:row>
      <xdr:rowOff>133350</xdr:rowOff>
    </xdr:from>
    <xdr:to>
      <xdr:col>9</xdr:col>
      <xdr:colOff>9525</xdr:colOff>
      <xdr:row>31</xdr:row>
      <xdr:rowOff>9525</xdr:rowOff>
    </xdr:to>
    <xdr:graphicFrame macro="">
      <xdr:nvGraphicFramePr>
        <xdr:cNvPr id="21505" name="Диаграмма 1">
          <a:extLst>
            <a:ext uri="{FF2B5EF4-FFF2-40B4-BE49-F238E27FC236}">
              <a16:creationId xmlns:a16="http://schemas.microsoft.com/office/drawing/2014/main" id="{52EF5BB5-2CF5-4FFD-BC93-6074EFE9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11</xdr:row>
      <xdr:rowOff>47625</xdr:rowOff>
    </xdr:from>
    <xdr:to>
      <xdr:col>5</xdr:col>
      <xdr:colOff>447675</xdr:colOff>
      <xdr:row>24</xdr:row>
      <xdr:rowOff>28575</xdr:rowOff>
    </xdr:to>
    <xdr:graphicFrame macro="">
      <xdr:nvGraphicFramePr>
        <xdr:cNvPr id="130049" name="Chart 1">
          <a:extLst>
            <a:ext uri="{FF2B5EF4-FFF2-40B4-BE49-F238E27FC236}">
              <a16:creationId xmlns:a16="http://schemas.microsoft.com/office/drawing/2014/main" id="{D4C71B82-DCEE-4923-88C9-512BD66C2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47625</xdr:rowOff>
    </xdr:from>
    <xdr:to>
      <xdr:col>5</xdr:col>
      <xdr:colOff>457200</xdr:colOff>
      <xdr:row>25</xdr:row>
      <xdr:rowOff>104775</xdr:rowOff>
    </xdr:to>
    <xdr:graphicFrame macro="">
      <xdr:nvGraphicFramePr>
        <xdr:cNvPr id="132097" name="Chart 4">
          <a:extLst>
            <a:ext uri="{FF2B5EF4-FFF2-40B4-BE49-F238E27FC236}">
              <a16:creationId xmlns:a16="http://schemas.microsoft.com/office/drawing/2014/main" id="{FEFA2E61-B65B-402A-B4F9-5DF708BF9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57150</xdr:rowOff>
    </xdr:from>
    <xdr:to>
      <xdr:col>6</xdr:col>
      <xdr:colOff>285750</xdr:colOff>
      <xdr:row>20</xdr:row>
      <xdr:rowOff>9525</xdr:rowOff>
    </xdr:to>
    <xdr:graphicFrame macro="">
      <xdr:nvGraphicFramePr>
        <xdr:cNvPr id="134145" name="Chart 1">
          <a:extLst>
            <a:ext uri="{FF2B5EF4-FFF2-40B4-BE49-F238E27FC236}">
              <a16:creationId xmlns:a16="http://schemas.microsoft.com/office/drawing/2014/main" id="{CF5A9F79-8C87-4BB6-9D11-A0453DB46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11</xdr:row>
      <xdr:rowOff>0</xdr:rowOff>
    </xdr:from>
    <xdr:to>
      <xdr:col>6</xdr:col>
      <xdr:colOff>381000</xdr:colOff>
      <xdr:row>22</xdr:row>
      <xdr:rowOff>76200</xdr:rowOff>
    </xdr:to>
    <xdr:graphicFrame macro="">
      <xdr:nvGraphicFramePr>
        <xdr:cNvPr id="136193" name="Chart 1">
          <a:extLst>
            <a:ext uri="{FF2B5EF4-FFF2-40B4-BE49-F238E27FC236}">
              <a16:creationId xmlns:a16="http://schemas.microsoft.com/office/drawing/2014/main" id="{0AC4AD33-9304-4CBE-82BE-F752DA39E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15</xdr:row>
      <xdr:rowOff>0</xdr:rowOff>
    </xdr:from>
    <xdr:to>
      <xdr:col>7</xdr:col>
      <xdr:colOff>200025</xdr:colOff>
      <xdr:row>27</xdr:row>
      <xdr:rowOff>142875</xdr:rowOff>
    </xdr:to>
    <xdr:graphicFrame macro="">
      <xdr:nvGraphicFramePr>
        <xdr:cNvPr id="138241" name="Chart 1">
          <a:extLst>
            <a:ext uri="{FF2B5EF4-FFF2-40B4-BE49-F238E27FC236}">
              <a16:creationId xmlns:a16="http://schemas.microsoft.com/office/drawing/2014/main" id="{46EF7D1C-B2FC-4B1F-8977-EF254B5A50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9</xdr:row>
      <xdr:rowOff>28575</xdr:rowOff>
    </xdr:from>
    <xdr:to>
      <xdr:col>6</xdr:col>
      <xdr:colOff>257175</xdr:colOff>
      <xdr:row>20</xdr:row>
      <xdr:rowOff>85725</xdr:rowOff>
    </xdr:to>
    <xdr:graphicFrame macro="">
      <xdr:nvGraphicFramePr>
        <xdr:cNvPr id="140289" name="Chart 1">
          <a:extLst>
            <a:ext uri="{FF2B5EF4-FFF2-40B4-BE49-F238E27FC236}">
              <a16:creationId xmlns:a16="http://schemas.microsoft.com/office/drawing/2014/main" id="{22C78884-6D28-4A54-8057-BFDCF44CE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142875</xdr:rowOff>
    </xdr:from>
    <xdr:to>
      <xdr:col>6</xdr:col>
      <xdr:colOff>504825</xdr:colOff>
      <xdr:row>18</xdr:row>
      <xdr:rowOff>104775</xdr:rowOff>
    </xdr:to>
    <xdr:graphicFrame macro="">
      <xdr:nvGraphicFramePr>
        <xdr:cNvPr id="142337" name="Chart 1">
          <a:extLst>
            <a:ext uri="{FF2B5EF4-FFF2-40B4-BE49-F238E27FC236}">
              <a16:creationId xmlns:a16="http://schemas.microsoft.com/office/drawing/2014/main" id="{FABFDA5F-6BEE-491B-87C0-FC404C3DD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85725</xdr:rowOff>
    </xdr:from>
    <xdr:to>
      <xdr:col>6</xdr:col>
      <xdr:colOff>323850</xdr:colOff>
      <xdr:row>20</xdr:row>
      <xdr:rowOff>142875</xdr:rowOff>
    </xdr:to>
    <xdr:graphicFrame macro="">
      <xdr:nvGraphicFramePr>
        <xdr:cNvPr id="144385" name="Chart 1">
          <a:extLst>
            <a:ext uri="{FF2B5EF4-FFF2-40B4-BE49-F238E27FC236}">
              <a16:creationId xmlns:a16="http://schemas.microsoft.com/office/drawing/2014/main" id="{C5879B15-8F4F-4B59-886B-13E5506D4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9525</xdr:rowOff>
    </xdr:from>
    <xdr:to>
      <xdr:col>7</xdr:col>
      <xdr:colOff>76200</xdr:colOff>
      <xdr:row>21</xdr:row>
      <xdr:rowOff>85725</xdr:rowOff>
    </xdr:to>
    <xdr:graphicFrame macro="">
      <xdr:nvGraphicFramePr>
        <xdr:cNvPr id="146433" name="Chart 1">
          <a:extLst>
            <a:ext uri="{FF2B5EF4-FFF2-40B4-BE49-F238E27FC236}">
              <a16:creationId xmlns:a16="http://schemas.microsoft.com/office/drawing/2014/main" id="{A67FDD15-C122-47E7-B547-B9EBEF228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11</xdr:row>
      <xdr:rowOff>142875</xdr:rowOff>
    </xdr:from>
    <xdr:to>
      <xdr:col>6</xdr:col>
      <xdr:colOff>200025</xdr:colOff>
      <xdr:row>24</xdr:row>
      <xdr:rowOff>76200</xdr:rowOff>
    </xdr:to>
    <xdr:graphicFrame macro="">
      <xdr:nvGraphicFramePr>
        <xdr:cNvPr id="148481" name="Chart 1">
          <a:extLst>
            <a:ext uri="{FF2B5EF4-FFF2-40B4-BE49-F238E27FC236}">
              <a16:creationId xmlns:a16="http://schemas.microsoft.com/office/drawing/2014/main" id="{049AFA4A-DD85-4B1A-9AEE-65671660B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9525</xdr:rowOff>
    </xdr:from>
    <xdr:to>
      <xdr:col>8</xdr:col>
      <xdr:colOff>466725</xdr:colOff>
      <xdr:row>25</xdr:row>
      <xdr:rowOff>114300</xdr:rowOff>
    </xdr:to>
    <xdr:graphicFrame macro="">
      <xdr:nvGraphicFramePr>
        <xdr:cNvPr id="4107" name="Диаграмма 11">
          <a:extLst>
            <a:ext uri="{FF2B5EF4-FFF2-40B4-BE49-F238E27FC236}">
              <a16:creationId xmlns:a16="http://schemas.microsoft.com/office/drawing/2014/main" id="{44E8CF40-2E96-4B25-BF28-E5EA9AF7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9</xdr:row>
      <xdr:rowOff>85725</xdr:rowOff>
    </xdr:from>
    <xdr:to>
      <xdr:col>6</xdr:col>
      <xdr:colOff>28575</xdr:colOff>
      <xdr:row>23</xdr:row>
      <xdr:rowOff>152400</xdr:rowOff>
    </xdr:to>
    <xdr:graphicFrame macro="">
      <xdr:nvGraphicFramePr>
        <xdr:cNvPr id="150529" name="Chart 1">
          <a:extLst>
            <a:ext uri="{FF2B5EF4-FFF2-40B4-BE49-F238E27FC236}">
              <a16:creationId xmlns:a16="http://schemas.microsoft.com/office/drawing/2014/main" id="{1AC99DC7-463E-4B41-9833-81F1EF034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142875</xdr:rowOff>
    </xdr:from>
    <xdr:to>
      <xdr:col>5</xdr:col>
      <xdr:colOff>304800</xdr:colOff>
      <xdr:row>29</xdr:row>
      <xdr:rowOff>19050</xdr:rowOff>
    </xdr:to>
    <xdr:graphicFrame macro="">
      <xdr:nvGraphicFramePr>
        <xdr:cNvPr id="152577" name="Chart 1">
          <a:extLst>
            <a:ext uri="{FF2B5EF4-FFF2-40B4-BE49-F238E27FC236}">
              <a16:creationId xmlns:a16="http://schemas.microsoft.com/office/drawing/2014/main" id="{2F4988BB-61CB-4020-9FA8-17BCECD36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47625</xdr:rowOff>
    </xdr:from>
    <xdr:to>
      <xdr:col>6</xdr:col>
      <xdr:colOff>276225</xdr:colOff>
      <xdr:row>20</xdr:row>
      <xdr:rowOff>76200</xdr:rowOff>
    </xdr:to>
    <xdr:graphicFrame macro="">
      <xdr:nvGraphicFramePr>
        <xdr:cNvPr id="154625" name="Chart 1">
          <a:extLst>
            <a:ext uri="{FF2B5EF4-FFF2-40B4-BE49-F238E27FC236}">
              <a16:creationId xmlns:a16="http://schemas.microsoft.com/office/drawing/2014/main" id="{4E37E7B6-48D8-49A9-B35E-65C1DC043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8</xdr:row>
      <xdr:rowOff>114300</xdr:rowOff>
    </xdr:from>
    <xdr:to>
      <xdr:col>5</xdr:col>
      <xdr:colOff>123825</xdr:colOff>
      <xdr:row>20</xdr:row>
      <xdr:rowOff>95250</xdr:rowOff>
    </xdr:to>
    <xdr:graphicFrame macro="">
      <xdr:nvGraphicFramePr>
        <xdr:cNvPr id="156673" name="Chart 1">
          <a:extLst>
            <a:ext uri="{FF2B5EF4-FFF2-40B4-BE49-F238E27FC236}">
              <a16:creationId xmlns:a16="http://schemas.microsoft.com/office/drawing/2014/main" id="{E8B78136-6CFE-4EF4-8767-C27E56427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9</xdr:row>
      <xdr:rowOff>19050</xdr:rowOff>
    </xdr:from>
    <xdr:to>
      <xdr:col>7</xdr:col>
      <xdr:colOff>466725</xdr:colOff>
      <xdr:row>21</xdr:row>
      <xdr:rowOff>9525</xdr:rowOff>
    </xdr:to>
    <xdr:graphicFrame macro="">
      <xdr:nvGraphicFramePr>
        <xdr:cNvPr id="158721" name="Chart 1">
          <a:extLst>
            <a:ext uri="{FF2B5EF4-FFF2-40B4-BE49-F238E27FC236}">
              <a16:creationId xmlns:a16="http://schemas.microsoft.com/office/drawing/2014/main" id="{BF17A681-23B6-492D-95B3-C66194E90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152400</xdr:rowOff>
    </xdr:from>
    <xdr:to>
      <xdr:col>7</xdr:col>
      <xdr:colOff>228600</xdr:colOff>
      <xdr:row>21</xdr:row>
      <xdr:rowOff>76200</xdr:rowOff>
    </xdr:to>
    <xdr:graphicFrame macro="">
      <xdr:nvGraphicFramePr>
        <xdr:cNvPr id="160769" name="Chart 1">
          <a:extLst>
            <a:ext uri="{FF2B5EF4-FFF2-40B4-BE49-F238E27FC236}">
              <a16:creationId xmlns:a16="http://schemas.microsoft.com/office/drawing/2014/main" id="{17D70393-EB9F-43A4-AA6E-60CED058F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12</xdr:row>
      <xdr:rowOff>0</xdr:rowOff>
    </xdr:from>
    <xdr:to>
      <xdr:col>7</xdr:col>
      <xdr:colOff>9525</xdr:colOff>
      <xdr:row>23</xdr:row>
      <xdr:rowOff>114300</xdr:rowOff>
    </xdr:to>
    <xdr:graphicFrame macro="">
      <xdr:nvGraphicFramePr>
        <xdr:cNvPr id="162817" name="Chart 2">
          <a:extLst>
            <a:ext uri="{FF2B5EF4-FFF2-40B4-BE49-F238E27FC236}">
              <a16:creationId xmlns:a16="http://schemas.microsoft.com/office/drawing/2014/main" id="{B26B2A1A-C9DC-4771-B3DD-9D0D4174E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57150</xdr:rowOff>
    </xdr:from>
    <xdr:to>
      <xdr:col>6</xdr:col>
      <xdr:colOff>161925</xdr:colOff>
      <xdr:row>23</xdr:row>
      <xdr:rowOff>57150</xdr:rowOff>
    </xdr:to>
    <xdr:graphicFrame macro="">
      <xdr:nvGraphicFramePr>
        <xdr:cNvPr id="164865" name="Chart 1">
          <a:extLst>
            <a:ext uri="{FF2B5EF4-FFF2-40B4-BE49-F238E27FC236}">
              <a16:creationId xmlns:a16="http://schemas.microsoft.com/office/drawing/2014/main" id="{21477F12-0204-40D6-99F6-837275499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12</xdr:row>
      <xdr:rowOff>104775</xdr:rowOff>
    </xdr:from>
    <xdr:to>
      <xdr:col>7</xdr:col>
      <xdr:colOff>352425</xdr:colOff>
      <xdr:row>24</xdr:row>
      <xdr:rowOff>95250</xdr:rowOff>
    </xdr:to>
    <xdr:graphicFrame macro="">
      <xdr:nvGraphicFramePr>
        <xdr:cNvPr id="166913" name="Chart 1">
          <a:extLst>
            <a:ext uri="{FF2B5EF4-FFF2-40B4-BE49-F238E27FC236}">
              <a16:creationId xmlns:a16="http://schemas.microsoft.com/office/drawing/2014/main" id="{E8BBB1F7-8921-4EC7-B106-3E85BE0C8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104775</xdr:rowOff>
    </xdr:from>
    <xdr:to>
      <xdr:col>8</xdr:col>
      <xdr:colOff>276225</xdr:colOff>
      <xdr:row>27</xdr:row>
      <xdr:rowOff>38100</xdr:rowOff>
    </xdr:to>
    <xdr:graphicFrame macro="">
      <xdr:nvGraphicFramePr>
        <xdr:cNvPr id="168961" name="Chart 1">
          <a:extLst>
            <a:ext uri="{FF2B5EF4-FFF2-40B4-BE49-F238E27FC236}">
              <a16:creationId xmlns:a16="http://schemas.microsoft.com/office/drawing/2014/main" id="{76E2A7AE-6F89-4AAC-A023-53043CC21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4</xdr:row>
      <xdr:rowOff>314325</xdr:rowOff>
    </xdr:from>
    <xdr:to>
      <xdr:col>16</xdr:col>
      <xdr:colOff>371475</xdr:colOff>
      <xdr:row>21</xdr:row>
      <xdr:rowOff>28575</xdr:rowOff>
    </xdr:to>
    <xdr:graphicFrame macro="">
      <xdr:nvGraphicFramePr>
        <xdr:cNvPr id="1028" name="Диаграмма 4">
          <a:extLst>
            <a:ext uri="{FF2B5EF4-FFF2-40B4-BE49-F238E27FC236}">
              <a16:creationId xmlns:a16="http://schemas.microsoft.com/office/drawing/2014/main" id="{BEAB9966-A4CE-4F41-9656-C02B990D9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11</xdr:row>
      <xdr:rowOff>133350</xdr:rowOff>
    </xdr:from>
    <xdr:to>
      <xdr:col>5</xdr:col>
      <xdr:colOff>581025</xdr:colOff>
      <xdr:row>24</xdr:row>
      <xdr:rowOff>114300</xdr:rowOff>
    </xdr:to>
    <xdr:graphicFrame macro="">
      <xdr:nvGraphicFramePr>
        <xdr:cNvPr id="171009" name="Chart 1">
          <a:extLst>
            <a:ext uri="{FF2B5EF4-FFF2-40B4-BE49-F238E27FC236}">
              <a16:creationId xmlns:a16="http://schemas.microsoft.com/office/drawing/2014/main" id="{EA1F8D83-F46F-4804-B8DD-6A17639D1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12</xdr:row>
      <xdr:rowOff>123825</xdr:rowOff>
    </xdr:from>
    <xdr:to>
      <xdr:col>6</xdr:col>
      <xdr:colOff>533400</xdr:colOff>
      <xdr:row>25</xdr:row>
      <xdr:rowOff>133350</xdr:rowOff>
    </xdr:to>
    <xdr:graphicFrame macro="">
      <xdr:nvGraphicFramePr>
        <xdr:cNvPr id="173057" name="Chart 1">
          <a:extLst>
            <a:ext uri="{FF2B5EF4-FFF2-40B4-BE49-F238E27FC236}">
              <a16:creationId xmlns:a16="http://schemas.microsoft.com/office/drawing/2014/main" id="{D878C48A-F23B-4E2E-AB89-7940555B1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28575</xdr:rowOff>
    </xdr:from>
    <xdr:to>
      <xdr:col>5</xdr:col>
      <xdr:colOff>723900</xdr:colOff>
      <xdr:row>25</xdr:row>
      <xdr:rowOff>85725</xdr:rowOff>
    </xdr:to>
    <xdr:graphicFrame macro="">
      <xdr:nvGraphicFramePr>
        <xdr:cNvPr id="175105" name="Chart 1">
          <a:extLst>
            <a:ext uri="{FF2B5EF4-FFF2-40B4-BE49-F238E27FC236}">
              <a16:creationId xmlns:a16="http://schemas.microsoft.com/office/drawing/2014/main" id="{EB799E06-2AC1-4EED-9364-6E9B1DEAA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13</xdr:row>
      <xdr:rowOff>57150</xdr:rowOff>
    </xdr:from>
    <xdr:to>
      <xdr:col>5</xdr:col>
      <xdr:colOff>133350</xdr:colOff>
      <xdr:row>28</xdr:row>
      <xdr:rowOff>123825</xdr:rowOff>
    </xdr:to>
    <xdr:graphicFrame macro="">
      <xdr:nvGraphicFramePr>
        <xdr:cNvPr id="177153" name="Chart 2">
          <a:extLst>
            <a:ext uri="{FF2B5EF4-FFF2-40B4-BE49-F238E27FC236}">
              <a16:creationId xmlns:a16="http://schemas.microsoft.com/office/drawing/2014/main" id="{81DBE502-2632-42B8-A800-0577252E8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12</xdr:row>
      <xdr:rowOff>66675</xdr:rowOff>
    </xdr:from>
    <xdr:to>
      <xdr:col>6</xdr:col>
      <xdr:colOff>9525</xdr:colOff>
      <xdr:row>24</xdr:row>
      <xdr:rowOff>9525</xdr:rowOff>
    </xdr:to>
    <xdr:graphicFrame macro="">
      <xdr:nvGraphicFramePr>
        <xdr:cNvPr id="179201" name="Chart 1">
          <a:extLst>
            <a:ext uri="{FF2B5EF4-FFF2-40B4-BE49-F238E27FC236}">
              <a16:creationId xmlns:a16="http://schemas.microsoft.com/office/drawing/2014/main" id="{BBE688D1-AA4E-4BB5-B22B-2A5B4947D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8</xdr:row>
      <xdr:rowOff>95250</xdr:rowOff>
    </xdr:from>
    <xdr:to>
      <xdr:col>7</xdr:col>
      <xdr:colOff>590550</xdr:colOff>
      <xdr:row>20</xdr:row>
      <xdr:rowOff>95250</xdr:rowOff>
    </xdr:to>
    <xdr:graphicFrame macro="">
      <xdr:nvGraphicFramePr>
        <xdr:cNvPr id="181249" name="Chart 1">
          <a:extLst>
            <a:ext uri="{FF2B5EF4-FFF2-40B4-BE49-F238E27FC236}">
              <a16:creationId xmlns:a16="http://schemas.microsoft.com/office/drawing/2014/main" id="{C722E8EA-F3CB-48F3-9A81-15D0F4F43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7</xdr:row>
      <xdr:rowOff>28575</xdr:rowOff>
    </xdr:from>
    <xdr:to>
      <xdr:col>7</xdr:col>
      <xdr:colOff>114300</xdr:colOff>
      <xdr:row>17</xdr:row>
      <xdr:rowOff>9525</xdr:rowOff>
    </xdr:to>
    <xdr:graphicFrame macro="">
      <xdr:nvGraphicFramePr>
        <xdr:cNvPr id="183297" name="Chart 1">
          <a:extLst>
            <a:ext uri="{FF2B5EF4-FFF2-40B4-BE49-F238E27FC236}">
              <a16:creationId xmlns:a16="http://schemas.microsoft.com/office/drawing/2014/main" id="{7AECD811-C55E-4721-B626-40AE3E151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</xdr:row>
      <xdr:rowOff>66675</xdr:rowOff>
    </xdr:from>
    <xdr:to>
      <xdr:col>6</xdr:col>
      <xdr:colOff>9525</xdr:colOff>
      <xdr:row>29</xdr:row>
      <xdr:rowOff>133350</xdr:rowOff>
    </xdr:to>
    <xdr:graphicFrame macro="">
      <xdr:nvGraphicFramePr>
        <xdr:cNvPr id="185345" name="Chart 1">
          <a:extLst>
            <a:ext uri="{FF2B5EF4-FFF2-40B4-BE49-F238E27FC236}">
              <a16:creationId xmlns:a16="http://schemas.microsoft.com/office/drawing/2014/main" id="{614C2691-9C25-43AA-9356-CC1358A25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19050</xdr:rowOff>
    </xdr:from>
    <xdr:to>
      <xdr:col>6</xdr:col>
      <xdr:colOff>390525</xdr:colOff>
      <xdr:row>27</xdr:row>
      <xdr:rowOff>9525</xdr:rowOff>
    </xdr:to>
    <xdr:graphicFrame macro="">
      <xdr:nvGraphicFramePr>
        <xdr:cNvPr id="94209" name="Диаграмма 1">
          <a:extLst>
            <a:ext uri="{FF2B5EF4-FFF2-40B4-BE49-F238E27FC236}">
              <a16:creationId xmlns:a16="http://schemas.microsoft.com/office/drawing/2014/main" id="{172ECC5E-34A2-455E-81C8-6FCD007E7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57150</xdr:rowOff>
    </xdr:from>
    <xdr:to>
      <xdr:col>3</xdr:col>
      <xdr:colOff>1009650</xdr:colOff>
      <xdr:row>23</xdr:row>
      <xdr:rowOff>114300</xdr:rowOff>
    </xdr:to>
    <xdr:graphicFrame macro="">
      <xdr:nvGraphicFramePr>
        <xdr:cNvPr id="95233" name="Диаграмма 1">
          <a:extLst>
            <a:ext uri="{FF2B5EF4-FFF2-40B4-BE49-F238E27FC236}">
              <a16:creationId xmlns:a16="http://schemas.microsoft.com/office/drawing/2014/main" id="{8BBA5EB6-1ED6-4D8E-B1C3-F536E0E05B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3</xdr:row>
      <xdr:rowOff>9525</xdr:rowOff>
    </xdr:from>
    <xdr:to>
      <xdr:col>13</xdr:col>
      <xdr:colOff>66675</xdr:colOff>
      <xdr:row>14</xdr:row>
      <xdr:rowOff>38100</xdr:rowOff>
    </xdr:to>
    <xdr:graphicFrame macro="">
      <xdr:nvGraphicFramePr>
        <xdr:cNvPr id="15361" name="Диаграмма 1">
          <a:extLst>
            <a:ext uri="{FF2B5EF4-FFF2-40B4-BE49-F238E27FC236}">
              <a16:creationId xmlns:a16="http://schemas.microsoft.com/office/drawing/2014/main" id="{01701E0F-719A-4422-94F8-4F42FD070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9525</xdr:rowOff>
    </xdr:from>
    <xdr:to>
      <xdr:col>4</xdr:col>
      <xdr:colOff>514350</xdr:colOff>
      <xdr:row>23</xdr:row>
      <xdr:rowOff>66675</xdr:rowOff>
    </xdr:to>
    <xdr:graphicFrame macro="">
      <xdr:nvGraphicFramePr>
        <xdr:cNvPr id="96257" name="Диаграмма 1">
          <a:extLst>
            <a:ext uri="{FF2B5EF4-FFF2-40B4-BE49-F238E27FC236}">
              <a16:creationId xmlns:a16="http://schemas.microsoft.com/office/drawing/2014/main" id="{25EADEB5-BF0F-4A1B-90B7-2F21511944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19050</xdr:rowOff>
    </xdr:from>
    <xdr:to>
      <xdr:col>4</xdr:col>
      <xdr:colOff>600075</xdr:colOff>
      <xdr:row>23</xdr:row>
      <xdr:rowOff>28575</xdr:rowOff>
    </xdr:to>
    <xdr:graphicFrame macro="">
      <xdr:nvGraphicFramePr>
        <xdr:cNvPr id="97281" name="Диаграмма 1">
          <a:extLst>
            <a:ext uri="{FF2B5EF4-FFF2-40B4-BE49-F238E27FC236}">
              <a16:creationId xmlns:a16="http://schemas.microsoft.com/office/drawing/2014/main" id="{F8DE94D9-E527-472D-80B9-229DB5A77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8</xdr:row>
      <xdr:rowOff>152400</xdr:rowOff>
    </xdr:from>
    <xdr:to>
      <xdr:col>5</xdr:col>
      <xdr:colOff>866775</xdr:colOff>
      <xdr:row>23</xdr:row>
      <xdr:rowOff>0</xdr:rowOff>
    </xdr:to>
    <xdr:graphicFrame macro="">
      <xdr:nvGraphicFramePr>
        <xdr:cNvPr id="98305" name="Диаграмма 1">
          <a:extLst>
            <a:ext uri="{FF2B5EF4-FFF2-40B4-BE49-F238E27FC236}">
              <a16:creationId xmlns:a16="http://schemas.microsoft.com/office/drawing/2014/main" id="{6188BE5A-1246-47BC-8CEB-B173F705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</xdr:row>
      <xdr:rowOff>0</xdr:rowOff>
    </xdr:from>
    <xdr:to>
      <xdr:col>7</xdr:col>
      <xdr:colOff>104775</xdr:colOff>
      <xdr:row>31</xdr:row>
      <xdr:rowOff>133350</xdr:rowOff>
    </xdr:to>
    <xdr:graphicFrame macro="">
      <xdr:nvGraphicFramePr>
        <xdr:cNvPr id="99329" name="Диаграмма 1">
          <a:extLst>
            <a:ext uri="{FF2B5EF4-FFF2-40B4-BE49-F238E27FC236}">
              <a16:creationId xmlns:a16="http://schemas.microsoft.com/office/drawing/2014/main" id="{B887A696-1D50-492E-A4E7-7A5BD6646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28575</xdr:rowOff>
    </xdr:from>
    <xdr:to>
      <xdr:col>5</xdr:col>
      <xdr:colOff>371475</xdr:colOff>
      <xdr:row>28</xdr:row>
      <xdr:rowOff>85725</xdr:rowOff>
    </xdr:to>
    <xdr:graphicFrame macro="">
      <xdr:nvGraphicFramePr>
        <xdr:cNvPr id="100353" name="Диаграмма 1">
          <a:extLst>
            <a:ext uri="{FF2B5EF4-FFF2-40B4-BE49-F238E27FC236}">
              <a16:creationId xmlns:a16="http://schemas.microsoft.com/office/drawing/2014/main" id="{2A098A1A-22A6-4C45-A5D9-F3DBD3CBB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9</xdr:row>
      <xdr:rowOff>114300</xdr:rowOff>
    </xdr:from>
    <xdr:to>
      <xdr:col>5</xdr:col>
      <xdr:colOff>676275</xdr:colOff>
      <xdr:row>22</xdr:row>
      <xdr:rowOff>85725</xdr:rowOff>
    </xdr:to>
    <xdr:graphicFrame macro="">
      <xdr:nvGraphicFramePr>
        <xdr:cNvPr id="101377" name="Диаграмма 1">
          <a:extLst>
            <a:ext uri="{FF2B5EF4-FFF2-40B4-BE49-F238E27FC236}">
              <a16:creationId xmlns:a16="http://schemas.microsoft.com/office/drawing/2014/main" id="{01D79A77-AD95-4882-BD32-09A9B500E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11</xdr:row>
      <xdr:rowOff>152400</xdr:rowOff>
    </xdr:from>
    <xdr:to>
      <xdr:col>4</xdr:col>
      <xdr:colOff>952500</xdr:colOff>
      <xdr:row>30</xdr:row>
      <xdr:rowOff>47625</xdr:rowOff>
    </xdr:to>
    <xdr:graphicFrame macro="">
      <xdr:nvGraphicFramePr>
        <xdr:cNvPr id="102401" name="Диаграмма 1">
          <a:extLst>
            <a:ext uri="{FF2B5EF4-FFF2-40B4-BE49-F238E27FC236}">
              <a16:creationId xmlns:a16="http://schemas.microsoft.com/office/drawing/2014/main" id="{1DB71BAD-0B78-4D6E-8E5D-872050F54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8</xdr:row>
      <xdr:rowOff>142875</xdr:rowOff>
    </xdr:from>
    <xdr:to>
      <xdr:col>6</xdr:col>
      <xdr:colOff>438150</xdr:colOff>
      <xdr:row>20</xdr:row>
      <xdr:rowOff>114300</xdr:rowOff>
    </xdr:to>
    <xdr:graphicFrame macro="">
      <xdr:nvGraphicFramePr>
        <xdr:cNvPr id="103425" name="Диаграмма 1">
          <a:extLst>
            <a:ext uri="{FF2B5EF4-FFF2-40B4-BE49-F238E27FC236}">
              <a16:creationId xmlns:a16="http://schemas.microsoft.com/office/drawing/2014/main" id="{E9001CD1-EDC9-4F91-B518-D2CCE0FF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9</xdr:row>
      <xdr:rowOff>19050</xdr:rowOff>
    </xdr:from>
    <xdr:to>
      <xdr:col>3</xdr:col>
      <xdr:colOff>600075</xdr:colOff>
      <xdr:row>21</xdr:row>
      <xdr:rowOff>85725</xdr:rowOff>
    </xdr:to>
    <xdr:graphicFrame macro="">
      <xdr:nvGraphicFramePr>
        <xdr:cNvPr id="104449" name="Диаграмма 1">
          <a:extLst>
            <a:ext uri="{FF2B5EF4-FFF2-40B4-BE49-F238E27FC236}">
              <a16:creationId xmlns:a16="http://schemas.microsoft.com/office/drawing/2014/main" id="{E1C9EDD9-1840-4D18-8ACA-795A2ABD6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28575</xdr:rowOff>
    </xdr:from>
    <xdr:to>
      <xdr:col>5</xdr:col>
      <xdr:colOff>352425</xdr:colOff>
      <xdr:row>23</xdr:row>
      <xdr:rowOff>104775</xdr:rowOff>
    </xdr:to>
    <xdr:graphicFrame macro="">
      <xdr:nvGraphicFramePr>
        <xdr:cNvPr id="105473" name="Диаграмма 1">
          <a:extLst>
            <a:ext uri="{FF2B5EF4-FFF2-40B4-BE49-F238E27FC236}">
              <a16:creationId xmlns:a16="http://schemas.microsoft.com/office/drawing/2014/main" id="{4B3FB9E8-8FAA-4ED5-B716-6CECC1DF7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eg_sma\&#1076;&#1072;&#1085;&#1085;&#1099;&#1077;%20&#1076;&#1083;&#1103;%20&#1086;&#1090;&#1095;&#1077;&#1090;&#1072;%20&#1086;%20&#1092;&#1080;&#1085;&#1089;&#1090;&#1072;&#1073;&#1080;&#1083;&#1100;&#1085;&#1086;&#1089;&#1090;&#1080;\Documents%20and%20Settings\FS_Aliya_B\&#1052;&#1086;&#1080;%20&#1076;&#1086;&#1082;&#1091;&#1084;&#1077;&#1085;&#1090;&#1099;\Financial%20stability\Households\&#1044;&#1086;&#1084;%20&#1093;&#1086;&#1079;-&#1074;&#1072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ov_debt\Mfi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Dana/&#1050;&#1047;/WINDOWS/EXCEL/MY_PROG/DWR_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I (ПР-ВО)"/>
      <sheetName val="MFI (ПР-ВО)-вд"/>
      <sheetName val="дин ГД"/>
      <sheetName val="курсы"/>
      <sheetName val="IBRD"/>
      <sheetName val="ADB"/>
      <sheetName val="JEXIM"/>
      <sheetName val="OECF"/>
      <sheetName val="EBRD-G"/>
      <sheetName val="IsDB"/>
      <sheetName val="NBK Loans"/>
      <sheetName val="notes"/>
      <sheetName val="Германия"/>
      <sheetName val="Korea"/>
      <sheetName val="прочие "/>
      <sheetName val="прочие банки"/>
      <sheetName val="вспом прочие банки (Сж)"/>
      <sheetName val="Фонды развития"/>
      <sheetName val="Франция"/>
      <sheetName val="Short-term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3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35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36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37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3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39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2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4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26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8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29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3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31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32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33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tabSelected="1" workbookViewId="0">
      <selection activeCell="C129" sqref="C129"/>
    </sheetView>
  </sheetViews>
  <sheetFormatPr defaultColWidth="0" defaultRowHeight="12.75" zeroHeight="1"/>
  <cols>
    <col min="1" max="1" width="5.1640625" style="55" customWidth="1"/>
    <col min="2" max="2" width="18.33203125" style="83" customWidth="1"/>
    <col min="3" max="3" width="94.6640625" style="84" bestFit="1" customWidth="1"/>
    <col min="4" max="4" width="9.33203125" style="27" customWidth="1"/>
    <col min="5" max="16384" width="0" style="27" hidden="1"/>
  </cols>
  <sheetData>
    <row r="1" spans="1:3" customFormat="1">
      <c r="A1" s="42"/>
      <c r="B1" s="757"/>
      <c r="C1" s="758" t="s">
        <v>972</v>
      </c>
    </row>
    <row r="2" spans="1:3" customFormat="1">
      <c r="A2" s="634"/>
      <c r="B2" s="699"/>
      <c r="C2" s="700" t="s">
        <v>1916</v>
      </c>
    </row>
    <row r="3" spans="1:3" customFormat="1">
      <c r="A3" s="55"/>
      <c r="B3" s="701" t="s">
        <v>919</v>
      </c>
      <c r="C3" s="697" t="s">
        <v>2042</v>
      </c>
    </row>
    <row r="4" spans="1:3" customFormat="1">
      <c r="A4" s="55"/>
      <c r="B4" s="701" t="s">
        <v>921</v>
      </c>
      <c r="C4" s="697" t="s">
        <v>922</v>
      </c>
    </row>
    <row r="5" spans="1:3" customFormat="1">
      <c r="A5" s="55"/>
      <c r="B5" s="701" t="s">
        <v>923</v>
      </c>
      <c r="C5" s="697" t="s">
        <v>2089</v>
      </c>
    </row>
    <row r="6" spans="1:3" customFormat="1">
      <c r="A6" s="55"/>
      <c r="B6" s="701" t="s">
        <v>925</v>
      </c>
      <c r="C6" s="697" t="s">
        <v>2090</v>
      </c>
    </row>
    <row r="7" spans="1:3" customFormat="1">
      <c r="A7" s="55"/>
      <c r="B7" s="701" t="s">
        <v>924</v>
      </c>
      <c r="C7" s="697" t="s">
        <v>2091</v>
      </c>
    </row>
    <row r="8" spans="1:3" customFormat="1">
      <c r="A8" s="55"/>
      <c r="B8" s="701" t="s">
        <v>926</v>
      </c>
      <c r="C8" s="697" t="s">
        <v>928</v>
      </c>
    </row>
    <row r="9" spans="1:3" customFormat="1">
      <c r="A9" s="55"/>
      <c r="B9" s="701" t="s">
        <v>929</v>
      </c>
      <c r="C9" s="697" t="s">
        <v>931</v>
      </c>
    </row>
    <row r="10" spans="1:3" customFormat="1">
      <c r="A10" s="55"/>
      <c r="B10" s="701" t="s">
        <v>961</v>
      </c>
      <c r="C10" s="697" t="s">
        <v>973</v>
      </c>
    </row>
    <row r="11" spans="1:3" customFormat="1">
      <c r="A11" s="55"/>
      <c r="B11" s="701" t="s">
        <v>962</v>
      </c>
      <c r="C11" s="697" t="s">
        <v>2043</v>
      </c>
    </row>
    <row r="12" spans="1:3" customFormat="1">
      <c r="A12" s="55"/>
      <c r="B12" s="701" t="s">
        <v>963</v>
      </c>
      <c r="C12" s="697" t="s">
        <v>2092</v>
      </c>
    </row>
    <row r="13" spans="1:3" customFormat="1">
      <c r="A13" s="55"/>
      <c r="B13" s="701" t="s">
        <v>964</v>
      </c>
      <c r="C13" s="697" t="s">
        <v>2093</v>
      </c>
    </row>
    <row r="14" spans="1:3" customFormat="1">
      <c r="A14" s="55"/>
      <c r="B14" s="701" t="s">
        <v>965</v>
      </c>
      <c r="C14" s="697" t="s">
        <v>2096</v>
      </c>
    </row>
    <row r="15" spans="1:3" customFormat="1">
      <c r="A15" s="55"/>
      <c r="B15" s="701" t="s">
        <v>966</v>
      </c>
      <c r="C15" s="697" t="s">
        <v>2044</v>
      </c>
    </row>
    <row r="16" spans="1:3" customFormat="1">
      <c r="A16" s="55"/>
      <c r="B16" s="701" t="s">
        <v>967</v>
      </c>
      <c r="C16" s="697" t="s">
        <v>909</v>
      </c>
    </row>
    <row r="17" spans="1:3" customFormat="1" ht="15.75">
      <c r="A17" s="55"/>
      <c r="B17" s="701" t="s">
        <v>968</v>
      </c>
      <c r="C17" s="697" t="s">
        <v>2094</v>
      </c>
    </row>
    <row r="18" spans="1:3" customFormat="1">
      <c r="A18" s="55"/>
      <c r="B18" s="701" t="s">
        <v>969</v>
      </c>
      <c r="C18" s="697" t="s">
        <v>910</v>
      </c>
    </row>
    <row r="19" spans="1:3" customFormat="1">
      <c r="A19" s="55"/>
      <c r="B19" s="701" t="s">
        <v>970</v>
      </c>
      <c r="C19" s="697" t="s">
        <v>960</v>
      </c>
    </row>
    <row r="20" spans="1:3" customFormat="1">
      <c r="A20" s="55"/>
      <c r="B20" s="341"/>
      <c r="C20" s="10"/>
    </row>
    <row r="21" spans="1:3">
      <c r="B21" s="699"/>
      <c r="C21" s="700" t="s">
        <v>1917</v>
      </c>
    </row>
    <row r="22" spans="1:3">
      <c r="B22" s="701" t="s">
        <v>1261</v>
      </c>
      <c r="C22" s="697" t="s">
        <v>1263</v>
      </c>
    </row>
    <row r="23" spans="1:3">
      <c r="B23" s="701" t="s">
        <v>1262</v>
      </c>
      <c r="C23" s="697" t="s">
        <v>1264</v>
      </c>
    </row>
    <row r="24" spans="1:3">
      <c r="B24" s="701" t="s">
        <v>1265</v>
      </c>
      <c r="C24" s="697" t="s">
        <v>1075</v>
      </c>
    </row>
    <row r="25" spans="1:3">
      <c r="B25" s="701" t="s">
        <v>1266</v>
      </c>
      <c r="C25" s="697" t="s">
        <v>1009</v>
      </c>
    </row>
    <row r="26" spans="1:3">
      <c r="B26" s="701" t="s">
        <v>1267</v>
      </c>
      <c r="C26" s="697" t="s">
        <v>1268</v>
      </c>
    </row>
    <row r="27" spans="1:3" ht="25.5">
      <c r="B27" s="701" t="s">
        <v>1269</v>
      </c>
      <c r="C27" s="1046" t="s">
        <v>1270</v>
      </c>
    </row>
    <row r="28" spans="1:3">
      <c r="B28" s="701" t="s">
        <v>1271</v>
      </c>
      <c r="C28" s="697" t="s">
        <v>1084</v>
      </c>
    </row>
    <row r="29" spans="1:3">
      <c r="B29" s="701" t="s">
        <v>1272</v>
      </c>
      <c r="C29" s="697" t="s">
        <v>1055</v>
      </c>
    </row>
    <row r="30" spans="1:3" ht="15.75">
      <c r="B30" s="701" t="s">
        <v>1273</v>
      </c>
      <c r="C30" s="697" t="s">
        <v>1274</v>
      </c>
    </row>
    <row r="31" spans="1:3">
      <c r="B31" s="701" t="s">
        <v>1275</v>
      </c>
      <c r="C31" s="697" t="s">
        <v>1021</v>
      </c>
    </row>
    <row r="32" spans="1:3">
      <c r="B32" s="701" t="s">
        <v>1276</v>
      </c>
      <c r="C32" s="697" t="s">
        <v>1101</v>
      </c>
    </row>
    <row r="33" spans="2:3">
      <c r="B33" s="701" t="s">
        <v>1277</v>
      </c>
      <c r="C33" s="697" t="s">
        <v>1180</v>
      </c>
    </row>
    <row r="34" spans="2:3">
      <c r="B34" s="701" t="s">
        <v>1278</v>
      </c>
      <c r="C34" s="697" t="s">
        <v>1279</v>
      </c>
    </row>
    <row r="35" spans="2:3">
      <c r="B35" s="701" t="s">
        <v>1280</v>
      </c>
      <c r="C35" s="697" t="s">
        <v>1281</v>
      </c>
    </row>
    <row r="36" spans="2:3">
      <c r="B36" s="701" t="s">
        <v>1282</v>
      </c>
      <c r="C36" s="697" t="s">
        <v>1283</v>
      </c>
    </row>
    <row r="37" spans="2:3">
      <c r="B37" s="701" t="s">
        <v>1284</v>
      </c>
      <c r="C37" s="697" t="s">
        <v>1232</v>
      </c>
    </row>
    <row r="38" spans="2:3">
      <c r="B38" s="701" t="s">
        <v>1285</v>
      </c>
      <c r="C38" s="697" t="s">
        <v>1234</v>
      </c>
    </row>
    <row r="39" spans="2:3">
      <c r="B39" s="701" t="s">
        <v>1286</v>
      </c>
      <c r="C39" s="697" t="s">
        <v>1287</v>
      </c>
    </row>
    <row r="40" spans="2:3">
      <c r="B40" s="701" t="s">
        <v>1288</v>
      </c>
      <c r="C40" s="697" t="s">
        <v>1289</v>
      </c>
    </row>
    <row r="41" spans="2:3">
      <c r="B41" s="701" t="s">
        <v>1290</v>
      </c>
      <c r="C41" s="697" t="s">
        <v>1291</v>
      </c>
    </row>
    <row r="42" spans="2:3">
      <c r="B42" s="701" t="s">
        <v>1292</v>
      </c>
      <c r="C42" s="697" t="s">
        <v>1293</v>
      </c>
    </row>
    <row r="43" spans="2:3">
      <c r="B43" s="701" t="s">
        <v>1294</v>
      </c>
      <c r="C43" s="697" t="s">
        <v>1403</v>
      </c>
    </row>
    <row r="44" spans="2:3" ht="25.5">
      <c r="B44" s="701" t="s">
        <v>1295</v>
      </c>
      <c r="C44" s="1046" t="s">
        <v>1047</v>
      </c>
    </row>
    <row r="45" spans="2:3">
      <c r="B45" s="701" t="s">
        <v>1296</v>
      </c>
      <c r="C45" s="697" t="s">
        <v>1116</v>
      </c>
    </row>
    <row r="46" spans="2:3">
      <c r="B46" s="701" t="s">
        <v>1297</v>
      </c>
      <c r="C46" s="697" t="s">
        <v>1023</v>
      </c>
    </row>
    <row r="47" spans="2:3">
      <c r="B47" s="701" t="s">
        <v>1298</v>
      </c>
      <c r="C47" s="697" t="s">
        <v>1142</v>
      </c>
    </row>
    <row r="48" spans="2:3">
      <c r="B48" s="701" t="s">
        <v>1299</v>
      </c>
      <c r="C48" s="697" t="s">
        <v>1132</v>
      </c>
    </row>
    <row r="49" spans="2:3">
      <c r="B49" s="701" t="s">
        <v>1300</v>
      </c>
      <c r="C49" s="697" t="s">
        <v>1301</v>
      </c>
    </row>
    <row r="50" spans="2:3">
      <c r="B50" s="199"/>
    </row>
    <row r="51" spans="2:3" ht="13.5">
      <c r="B51" s="702"/>
      <c r="C51" s="703" t="s">
        <v>1305</v>
      </c>
    </row>
    <row r="52" spans="2:3">
      <c r="B52" s="701" t="s">
        <v>1306</v>
      </c>
      <c r="C52" s="704" t="s">
        <v>1247</v>
      </c>
    </row>
    <row r="53" spans="2:3">
      <c r="B53" s="701" t="s">
        <v>1307</v>
      </c>
      <c r="C53" s="697" t="s">
        <v>1251</v>
      </c>
    </row>
    <row r="54" spans="2:3">
      <c r="B54" s="701" t="s">
        <v>1308</v>
      </c>
      <c r="C54" s="697" t="s">
        <v>1256</v>
      </c>
    </row>
    <row r="55" spans="2:3">
      <c r="B55" s="701" t="s">
        <v>1405</v>
      </c>
      <c r="C55" s="697" t="s">
        <v>763</v>
      </c>
    </row>
    <row r="56" spans="2:3">
      <c r="B56" s="701" t="s">
        <v>1309</v>
      </c>
      <c r="C56" s="697" t="s">
        <v>1310</v>
      </c>
    </row>
    <row r="57" spans="2:3">
      <c r="B57" s="701" t="s">
        <v>1311</v>
      </c>
      <c r="C57" s="697" t="s">
        <v>1312</v>
      </c>
    </row>
    <row r="58" spans="2:3">
      <c r="B58" s="701" t="s">
        <v>1313</v>
      </c>
      <c r="C58" s="697" t="s">
        <v>1314</v>
      </c>
    </row>
    <row r="59" spans="2:3">
      <c r="B59" s="701" t="s">
        <v>1315</v>
      </c>
      <c r="C59" s="697" t="s">
        <v>1316</v>
      </c>
    </row>
    <row r="60" spans="2:3">
      <c r="B60" s="701" t="s">
        <v>1317</v>
      </c>
      <c r="C60" s="697" t="s">
        <v>1318</v>
      </c>
    </row>
    <row r="61" spans="2:3">
      <c r="B61" s="701" t="s">
        <v>1321</v>
      </c>
      <c r="C61" s="697" t="s">
        <v>1319</v>
      </c>
    </row>
    <row r="62" spans="2:3">
      <c r="B62" s="701" t="s">
        <v>1322</v>
      </c>
      <c r="C62" s="697" t="s">
        <v>1324</v>
      </c>
    </row>
    <row r="63" spans="2:3">
      <c r="B63" s="701" t="s">
        <v>1327</v>
      </c>
      <c r="C63" s="697" t="s">
        <v>1328</v>
      </c>
    </row>
    <row r="64" spans="2:3">
      <c r="B64" s="701" t="s">
        <v>1320</v>
      </c>
      <c r="C64" s="697" t="s">
        <v>1325</v>
      </c>
    </row>
    <row r="65" spans="2:10">
      <c r="B65" s="701" t="s">
        <v>1406</v>
      </c>
      <c r="C65" s="697" t="s">
        <v>1326</v>
      </c>
    </row>
    <row r="66" spans="2:10"/>
    <row r="67" spans="2:10" ht="13.5">
      <c r="B67" s="699"/>
      <c r="C67" s="711" t="s">
        <v>1329</v>
      </c>
    </row>
    <row r="68" spans="2:10">
      <c r="B68" s="701" t="s">
        <v>1414</v>
      </c>
      <c r="C68" s="697" t="s">
        <v>1415</v>
      </c>
    </row>
    <row r="69" spans="2:10" ht="25.5">
      <c r="B69" s="701" t="s">
        <v>1416</v>
      </c>
      <c r="C69" s="1046" t="s">
        <v>1417</v>
      </c>
    </row>
    <row r="70" spans="2:10">
      <c r="B70" s="701" t="s">
        <v>1418</v>
      </c>
      <c r="C70" s="697" t="s">
        <v>1419</v>
      </c>
    </row>
    <row r="71" spans="2:10">
      <c r="B71" s="701" t="s">
        <v>1420</v>
      </c>
      <c r="C71" s="697" t="s">
        <v>1421</v>
      </c>
    </row>
    <row r="72" spans="2:10">
      <c r="B72" s="701" t="s">
        <v>1624</v>
      </c>
      <c r="C72" s="697" t="s">
        <v>1625</v>
      </c>
    </row>
    <row r="73" spans="2:10">
      <c r="B73" s="24"/>
    </row>
    <row r="74" spans="2:10" ht="13.5">
      <c r="B74" s="710"/>
      <c r="C74" s="711" t="s">
        <v>1626</v>
      </c>
    </row>
    <row r="75" spans="2:10">
      <c r="B75" s="701" t="s">
        <v>1627</v>
      </c>
      <c r="C75" s="697" t="s">
        <v>1628</v>
      </c>
    </row>
    <row r="76" spans="2:10">
      <c r="B76" s="701" t="s">
        <v>1629</v>
      </c>
      <c r="C76" s="697" t="s">
        <v>2026</v>
      </c>
    </row>
    <row r="77" spans="2:10">
      <c r="B77" s="701" t="s">
        <v>1630</v>
      </c>
      <c r="C77" s="697" t="s">
        <v>1631</v>
      </c>
      <c r="J77" s="26"/>
    </row>
    <row r="78" spans="2:10">
      <c r="B78" s="701" t="s">
        <v>1632</v>
      </c>
      <c r="C78" s="697" t="s">
        <v>1001</v>
      </c>
    </row>
    <row r="79" spans="2:10">
      <c r="B79" s="701" t="s">
        <v>1633</v>
      </c>
      <c r="C79" s="697" t="s">
        <v>2028</v>
      </c>
    </row>
    <row r="80" spans="2:10">
      <c r="B80" s="701" t="s">
        <v>1634</v>
      </c>
      <c r="C80" s="697" t="s">
        <v>2027</v>
      </c>
    </row>
    <row r="81" spans="2:3">
      <c r="B81" s="701" t="s">
        <v>1636</v>
      </c>
      <c r="C81" s="697" t="s">
        <v>2029</v>
      </c>
    </row>
    <row r="82" spans="2:3">
      <c r="B82" s="701" t="s">
        <v>1639</v>
      </c>
      <c r="C82" s="697" t="s">
        <v>1635</v>
      </c>
    </row>
    <row r="83" spans="2:3">
      <c r="B83" s="701" t="s">
        <v>1640</v>
      </c>
      <c r="C83" s="697" t="s">
        <v>2030</v>
      </c>
    </row>
    <row r="84" spans="2:3">
      <c r="B84" s="701" t="s">
        <v>1637</v>
      </c>
      <c r="C84" s="697" t="s">
        <v>1638</v>
      </c>
    </row>
    <row r="85" spans="2:3">
      <c r="B85" s="701" t="s">
        <v>1642</v>
      </c>
      <c r="C85" s="708" t="s">
        <v>2031</v>
      </c>
    </row>
    <row r="86" spans="2:3">
      <c r="B86" s="701" t="s">
        <v>1643</v>
      </c>
      <c r="C86" s="697" t="s">
        <v>1641</v>
      </c>
    </row>
    <row r="87" spans="2:3">
      <c r="B87" s="701" t="s">
        <v>1645</v>
      </c>
      <c r="C87" s="697" t="s">
        <v>2032</v>
      </c>
    </row>
    <row r="88" spans="2:3">
      <c r="B88" s="701" t="s">
        <v>1646</v>
      </c>
      <c r="C88" s="709" t="s">
        <v>1644</v>
      </c>
    </row>
    <row r="89" spans="2:3">
      <c r="B89" s="701" t="s">
        <v>1648</v>
      </c>
      <c r="C89" s="697" t="s">
        <v>2033</v>
      </c>
    </row>
    <row r="90" spans="2:3" ht="25.5">
      <c r="B90" s="701" t="s">
        <v>1650</v>
      </c>
      <c r="C90" s="1047" t="s">
        <v>1647</v>
      </c>
    </row>
    <row r="91" spans="2:3">
      <c r="B91" s="701" t="s">
        <v>1652</v>
      </c>
      <c r="C91" s="697" t="s">
        <v>1649</v>
      </c>
    </row>
    <row r="92" spans="2:3">
      <c r="B92" s="701" t="s">
        <v>1654</v>
      </c>
      <c r="C92" s="697" t="s">
        <v>1651</v>
      </c>
    </row>
    <row r="93" spans="2:3">
      <c r="B93" s="984" t="s">
        <v>2034</v>
      </c>
      <c r="C93" s="697" t="s">
        <v>1653</v>
      </c>
    </row>
    <row r="94" spans="2:3">
      <c r="B94" s="705" t="s">
        <v>2035</v>
      </c>
      <c r="C94" s="697" t="s">
        <v>1655</v>
      </c>
    </row>
    <row r="95" spans="2:3">
      <c r="B95" s="701" t="s">
        <v>1656</v>
      </c>
      <c r="C95" s="709" t="s">
        <v>2045</v>
      </c>
    </row>
    <row r="96" spans="2:3">
      <c r="B96" s="701" t="s">
        <v>1657</v>
      </c>
      <c r="C96" s="704" t="s">
        <v>1658</v>
      </c>
    </row>
    <row r="97" spans="2:3">
      <c r="B97" s="701" t="s">
        <v>1659</v>
      </c>
      <c r="C97" s="697" t="s">
        <v>1660</v>
      </c>
    </row>
    <row r="98" spans="2:3">
      <c r="B98" s="701" t="s">
        <v>1661</v>
      </c>
      <c r="C98" s="697" t="s">
        <v>1662</v>
      </c>
    </row>
    <row r="99" spans="2:3">
      <c r="B99" s="701" t="s">
        <v>1663</v>
      </c>
      <c r="C99" s="697" t="s">
        <v>1664</v>
      </c>
    </row>
    <row r="100" spans="2:3">
      <c r="B100" s="701" t="s">
        <v>1665</v>
      </c>
      <c r="C100" s="697" t="s">
        <v>2036</v>
      </c>
    </row>
    <row r="101" spans="2:3">
      <c r="B101" s="701" t="s">
        <v>1666</v>
      </c>
      <c r="C101" s="697" t="s">
        <v>2037</v>
      </c>
    </row>
    <row r="102" spans="2:3">
      <c r="B102" s="701" t="s">
        <v>1667</v>
      </c>
      <c r="C102" s="697" t="s">
        <v>2038</v>
      </c>
    </row>
    <row r="103" spans="2:3">
      <c r="B103" s="701" t="s">
        <v>1668</v>
      </c>
      <c r="C103" s="697" t="s">
        <v>2039</v>
      </c>
    </row>
    <row r="104" spans="2:3">
      <c r="B104" s="701" t="s">
        <v>1669</v>
      </c>
      <c r="C104" s="697" t="s">
        <v>2040</v>
      </c>
    </row>
    <row r="105" spans="2:3">
      <c r="B105" s="701" t="s">
        <v>1670</v>
      </c>
      <c r="C105" s="697" t="s">
        <v>1671</v>
      </c>
    </row>
    <row r="106" spans="2:3">
      <c r="B106" s="701" t="s">
        <v>1672</v>
      </c>
      <c r="C106" s="709" t="s">
        <v>2041</v>
      </c>
    </row>
    <row r="107" spans="2:3">
      <c r="B107" s="701" t="s">
        <v>1673</v>
      </c>
      <c r="C107" s="697" t="s">
        <v>2046</v>
      </c>
    </row>
    <row r="108" spans="2:3">
      <c r="B108" s="701" t="s">
        <v>1674</v>
      </c>
      <c r="C108" s="697" t="s">
        <v>1675</v>
      </c>
    </row>
    <row r="109" spans="2:3">
      <c r="B109" s="701" t="s">
        <v>1676</v>
      </c>
      <c r="C109" s="697" t="s">
        <v>1677</v>
      </c>
    </row>
    <row r="110" spans="2:3">
      <c r="B110" s="701" t="s">
        <v>1678</v>
      </c>
      <c r="C110" s="697" t="s">
        <v>1679</v>
      </c>
    </row>
    <row r="111" spans="2:3">
      <c r="B111" s="701" t="s">
        <v>1680</v>
      </c>
      <c r="C111" s="697" t="s">
        <v>1681</v>
      </c>
    </row>
    <row r="112" spans="2:3">
      <c r="B112" s="701" t="s">
        <v>1682</v>
      </c>
      <c r="C112" s="697" t="s">
        <v>1683</v>
      </c>
    </row>
    <row r="113" spans="2:3">
      <c r="B113" s="701" t="s">
        <v>1684</v>
      </c>
      <c r="C113" s="697" t="s">
        <v>1685</v>
      </c>
    </row>
    <row r="114" spans="2:3">
      <c r="B114" s="701" t="s">
        <v>1686</v>
      </c>
      <c r="C114" s="697" t="s">
        <v>1687</v>
      </c>
    </row>
    <row r="115" spans="2:3"/>
    <row r="116" spans="2:3">
      <c r="B116" s="699"/>
      <c r="C116" s="700" t="s">
        <v>1688</v>
      </c>
    </row>
    <row r="117" spans="2:3">
      <c r="B117" s="705" t="s">
        <v>1838</v>
      </c>
      <c r="C117" s="697" t="s">
        <v>1839</v>
      </c>
    </row>
    <row r="118" spans="2:3">
      <c r="B118" s="705" t="s">
        <v>1840</v>
      </c>
      <c r="C118" s="697" t="s">
        <v>1841</v>
      </c>
    </row>
    <row r="119" spans="2:3">
      <c r="B119" s="705" t="s">
        <v>1842</v>
      </c>
      <c r="C119" s="697" t="s">
        <v>1843</v>
      </c>
    </row>
    <row r="120" spans="2:3">
      <c r="B120" s="705" t="s">
        <v>1844</v>
      </c>
      <c r="C120" s="697" t="s">
        <v>1702</v>
      </c>
    </row>
    <row r="121" spans="2:3">
      <c r="B121" s="705" t="s">
        <v>1845</v>
      </c>
      <c r="C121" s="697" t="s">
        <v>1846</v>
      </c>
    </row>
    <row r="122" spans="2:3">
      <c r="B122" s="705" t="s">
        <v>1847</v>
      </c>
      <c r="C122" s="697" t="s">
        <v>1710</v>
      </c>
    </row>
    <row r="123" spans="2:3">
      <c r="B123" s="705" t="s">
        <v>1848</v>
      </c>
      <c r="C123" s="697" t="s">
        <v>1849</v>
      </c>
    </row>
    <row r="124" spans="2:3">
      <c r="B124" s="705" t="s">
        <v>1850</v>
      </c>
      <c r="C124" s="697" t="s">
        <v>1728</v>
      </c>
    </row>
    <row r="125" spans="2:3">
      <c r="B125" s="705" t="s">
        <v>1851</v>
      </c>
      <c r="C125" s="697" t="s">
        <v>1731</v>
      </c>
    </row>
    <row r="126" spans="2:3">
      <c r="B126" s="705" t="s">
        <v>1852</v>
      </c>
      <c r="C126" s="697" t="s">
        <v>1853</v>
      </c>
    </row>
    <row r="127" spans="2:3">
      <c r="B127" s="705" t="s">
        <v>1854</v>
      </c>
      <c r="C127" s="697" t="s">
        <v>1855</v>
      </c>
    </row>
    <row r="128" spans="2:3">
      <c r="B128" s="705" t="s">
        <v>1856</v>
      </c>
      <c r="C128" s="697" t="s">
        <v>1857</v>
      </c>
    </row>
    <row r="129" spans="2:3" ht="25.5">
      <c r="B129" s="705" t="s">
        <v>1858</v>
      </c>
      <c r="C129" s="1046" t="s">
        <v>1859</v>
      </c>
    </row>
    <row r="130" spans="2:3">
      <c r="B130" s="705" t="s">
        <v>1860</v>
      </c>
      <c r="C130" s="697" t="s">
        <v>1802</v>
      </c>
    </row>
    <row r="131" spans="2:3">
      <c r="B131" s="705" t="s">
        <v>1861</v>
      </c>
      <c r="C131" s="697" t="s">
        <v>1805</v>
      </c>
    </row>
    <row r="132" spans="2:3">
      <c r="B132" s="705" t="s">
        <v>1862</v>
      </c>
      <c r="C132" s="697" t="s">
        <v>1863</v>
      </c>
    </row>
    <row r="133" spans="2:3">
      <c r="B133" s="705" t="s">
        <v>1864</v>
      </c>
      <c r="C133" s="697" t="s">
        <v>1819</v>
      </c>
    </row>
    <row r="134" spans="2:3">
      <c r="B134" s="705" t="s">
        <v>1865</v>
      </c>
      <c r="C134" s="697" t="s">
        <v>1823</v>
      </c>
    </row>
    <row r="135" spans="2:3">
      <c r="B135" s="705" t="s">
        <v>1866</v>
      </c>
      <c r="C135" s="697" t="s">
        <v>1827</v>
      </c>
    </row>
    <row r="136" spans="2:3"/>
    <row r="137" spans="2:3">
      <c r="B137" s="699"/>
      <c r="C137" s="700" t="s">
        <v>1689</v>
      </c>
    </row>
    <row r="138" spans="2:3">
      <c r="B138" s="696" t="s">
        <v>1867</v>
      </c>
      <c r="C138" s="697" t="s">
        <v>1002</v>
      </c>
    </row>
    <row r="139" spans="2:3">
      <c r="B139" s="696" t="s">
        <v>1904</v>
      </c>
      <c r="C139" s="698" t="s">
        <v>1003</v>
      </c>
    </row>
    <row r="140" spans="2:3">
      <c r="B140" s="696" t="s">
        <v>1906</v>
      </c>
      <c r="C140" s="697" t="s">
        <v>1004</v>
      </c>
    </row>
    <row r="141" spans="2:3">
      <c r="B141" s="696" t="s">
        <v>1907</v>
      </c>
      <c r="C141" s="697" t="s">
        <v>1005</v>
      </c>
    </row>
    <row r="142" spans="2:3">
      <c r="B142" s="696" t="s">
        <v>1908</v>
      </c>
      <c r="C142" s="697" t="s">
        <v>1881</v>
      </c>
    </row>
    <row r="143" spans="2:3">
      <c r="B143" s="696" t="s">
        <v>1905</v>
      </c>
      <c r="C143" s="697" t="s">
        <v>1006</v>
      </c>
    </row>
    <row r="144" spans="2:3">
      <c r="B144" s="696" t="s">
        <v>1915</v>
      </c>
      <c r="C144" s="697" t="s">
        <v>1007</v>
      </c>
    </row>
    <row r="145"/>
  </sheetData>
  <phoneticPr fontId="9" type="noConversion"/>
  <hyperlinks>
    <hyperlink ref="B3" location="'График 1.1.1'!A1" display="График 1.1.1"/>
    <hyperlink ref="B4" location="'График 1.1.2'!A1" display="График 1.1.2"/>
    <hyperlink ref="B5" location="'График 1.1.3'!A1" display="График 1.1.3"/>
    <hyperlink ref="B6" location="'График 1.1.4'!A1" display="График 1.1.4          "/>
    <hyperlink ref="B7" location="'График 1.1.5'!A1" display="График 1.1.5"/>
    <hyperlink ref="B8" location="'График 1.1.6'!A1" display="График 1.1.6                                             "/>
    <hyperlink ref="B9" location="'График 1.1.7'!A1" display="График 1.1.7"/>
    <hyperlink ref="B10" location="'Таблица 1.2.1'!A1" display="Таблица 1.2.1"/>
    <hyperlink ref="B11" location="'График 1.2.1'!A1" display="График 1.2.1"/>
    <hyperlink ref="B12" location="'График 1.2.2'!A1" display="График 1.2.2  "/>
    <hyperlink ref="B13" location="'График 1.2.3'!A1" display="График 1.2.3"/>
    <hyperlink ref="B14" location="'График 1.2.4'!A1" display="График 1.2.4"/>
    <hyperlink ref="B15" location="'График 1.2.5'!A1" display="График 1.2.5"/>
    <hyperlink ref="B16" location="'График 1.2.6'!A1" display="График 1.2.6"/>
    <hyperlink ref="B17" location="'График 1.2.7'!A1" display="График 1.2.7"/>
    <hyperlink ref="B18" location="'График 1.3.1'!A1" display="График 1.3.1"/>
    <hyperlink ref="B19" location="'График 1.3.2'!A1" display="График 1.3.2"/>
    <hyperlink ref="B22" location="'График 2.1.1'!A1" display="График 2.1.1"/>
    <hyperlink ref="B23" location="'График 2.1.2'!A1" display="График 2.1.2"/>
    <hyperlink ref="B24" location="'График 2.1.3'!A1" display="График 2.1.3"/>
    <hyperlink ref="B25" location="'График 2.1.4'!A1" display="График 2.1.4"/>
    <hyperlink ref="B26" location="'График 2.1.5'!A1" display="График 2.1.5"/>
    <hyperlink ref="B27" location="'График 2.1.6'!A1" display="График 2.1.6"/>
    <hyperlink ref="B28" location="'График 2.1.7'!A1" display="График 2.1.7"/>
    <hyperlink ref="B29" location="'График 2.1.8'!A1" display="График 2.1.8"/>
    <hyperlink ref="B30" location="'График 2.1.9'!A1" display="График 2.1.9"/>
    <hyperlink ref="B31" location="'График 2.1.10'!A1" display="График 2.1.10"/>
    <hyperlink ref="B32" location="'График 2.1.11'!A1" display="График 2.1.11"/>
    <hyperlink ref="B33" location="'Таблица 2.2.1'!A1" display="Таблица 2.2.1"/>
    <hyperlink ref="B34" location="'График 2.2.1'!A1" display="График 2.2.1 "/>
    <hyperlink ref="B35" location="'График 2.2.2'!A1" display="График 2.2.2"/>
    <hyperlink ref="B36" location="'Таблица 2.2.2'!A1" display="Таблица 2.2.2"/>
    <hyperlink ref="B37" location="'График 2.2.3'!A1" display="График 2.2.3"/>
    <hyperlink ref="B38" location="'График 2.2.4'!A1" display="График 2.2.4"/>
    <hyperlink ref="B39" location="'График 2.3.1'!A1" display="График 2.3.1"/>
    <hyperlink ref="B44" location="'Таблица 2.5.1'!A1" display="Таблица 2.5.1"/>
    <hyperlink ref="B45" location="'График 2.5.1'!A1" display="График 2.5.1"/>
    <hyperlink ref="B46" location="'Таблица 2.5.2'!A1" display="Таблица 2.5.2 "/>
    <hyperlink ref="B47" location="'График 2.6.1'!A1" display="График 2.6.1"/>
    <hyperlink ref="B48" location="'График 2.6.2'!A1" display="График 2.6.2"/>
    <hyperlink ref="B52" location="'График 3.1.1'!A1" display="График 3.1.1 "/>
    <hyperlink ref="B53" location="'График 3.1.2'!A1" display="График 3.1.2"/>
    <hyperlink ref="B54" location="'График 3.1.3'!A1" display="График 3.1.3"/>
    <hyperlink ref="B56" location="'График 3.2.1.1'!A1" display="График 3.2.1.1"/>
    <hyperlink ref="B57" location="'График 3.2.1.2'!A1" display="График 3.2.1.2"/>
    <hyperlink ref="B58" location="'График 3.2.1.3'!A1" display="График 3.2.1.3"/>
    <hyperlink ref="B59" location="'График 3.2.1.4'!A1" display="График 3.2.1.4"/>
    <hyperlink ref="B60" location="'Таблица 3.2.1.1'!A1" display="Таблица 3.2.1.1"/>
    <hyperlink ref="B61" location="'График 3.2.2.1'!A1" display="График 3.2.2.1"/>
    <hyperlink ref="B62" location="'Таблица 3.2.3.1'!A1" display="Таблица 3.2.3.1"/>
    <hyperlink ref="B63" location="'Таблица 3.2.3.2'!A1" display="Таблица 3.2.3.2"/>
    <hyperlink ref="B40" location="'График 2.4.1'!A1" display="График 2.4.1"/>
    <hyperlink ref="B41" location="'Таблица 2.4.1'!A1" display="Таблица 2.4.1"/>
    <hyperlink ref="B42" location="'График 2.4.2'!A1" display="График 2.4.2"/>
    <hyperlink ref="B43" location="'График 2.4.3'!A1" display="График 2.4.3"/>
    <hyperlink ref="B117" location="'График 6.1.1.1'!A1" display="График 6.1.1.1"/>
    <hyperlink ref="B118" location="'График 6.1.1.2'!A1" display="График 6.1.1.2"/>
    <hyperlink ref="B119" location="'График 6.1.1.3'!A1" display="График 6.1.1.3"/>
    <hyperlink ref="B120" location="'График 6.1.2.1'!A1" display="График 6.1.2.1"/>
    <hyperlink ref="B121" location="'График 6.1.2.2'!A1" display="График 6.1.2.2"/>
    <hyperlink ref="B122" location="'График 6.1.2.3'!A1" display="График 6.1.2.3"/>
    <hyperlink ref="B123" location="'График 6.1.3.1'!A1" display="График 6.1.3.1"/>
    <hyperlink ref="B124" location="'График 6.1.3.2'!A1" display="График 6.1.3.2 "/>
    <hyperlink ref="B125" location="'График 6.1.3.3'!A1" display="График 6.1.3.3"/>
    <hyperlink ref="B126" location="'График 6.1.3.4'!A1" display="График 6.1.3.4"/>
    <hyperlink ref="B127" location="'График 6.1.3.5'!A1" display="График 6.1.3.5"/>
    <hyperlink ref="B128" location="'График 6.1.3.6'!A1" display="График 6.1.3.6"/>
    <hyperlink ref="B129" location="'График 6.2.1'!A1" display="График 6.2.1"/>
    <hyperlink ref="B130" location="'График 6.2.2'!A1" display="График 6.2.2"/>
    <hyperlink ref="B131" location="'График 6.2.3'!A1" display="График 6.2.3"/>
    <hyperlink ref="B132" location="'График 6.2.4'!A1" display="График 6.2.4 "/>
    <hyperlink ref="B133" location="'График 6.3.1'!A1" display="График 6.3.1"/>
    <hyperlink ref="B134" location="'График 6.3.2'!A1" display="График 6.3.2"/>
    <hyperlink ref="B135" location="'Таблица 6.3.1'!A1" display="Таблица 6.3.1"/>
    <hyperlink ref="B138" location="'График 7.1.1.1'!A1" display="График 7.1.1.1"/>
    <hyperlink ref="B139" location="'График 7.1.1.2'!A1" display="График 7.1.1.2"/>
    <hyperlink ref="B140" location="'Таблица 7.1.1.1'!A1" display="Таблица 7.1.1.1"/>
    <hyperlink ref="B141" location="'График 7.1.1.3'!A1" display="График 7.1.1.3"/>
    <hyperlink ref="B142" location="'Таблица 7.1.1.2'!A1" display="Таблица 7.1.1.2"/>
    <hyperlink ref="B143" location="'Таблица 7.1.1.3'!A1" display="Таблица 7.1.1.3"/>
    <hyperlink ref="B144" location="'Таблица 7.1.1.4'!A1" display="Таблица 7.1.1.4"/>
    <hyperlink ref="B49" location="'График 2.6.3'!A1" display="График 2.6.3"/>
    <hyperlink ref="B55" location="'График 3.1.4'!A1" display="График 3.1.4"/>
    <hyperlink ref="B64" location="'График 3.2.3.1'!A1" display="График 3.2.3.1"/>
    <hyperlink ref="B65" location="'График 3.2.3.2'!A1" display="График 3.2.3.2                       "/>
    <hyperlink ref="B75" location="'Таблица 5.1.1'!A1" display="Таблица 5.1.1"/>
    <hyperlink ref="B76" location="'График 5.1.1'!A1" display="График 5.1.1"/>
    <hyperlink ref="B77" location="'График 5.1.2'!A1" display="График 5.1.2"/>
    <hyperlink ref="B78" location="'График 5.2.1'!A1" display="График 5.2.1"/>
    <hyperlink ref="B79" location="'График 5.2.2'!A1" display="График 5.2.2"/>
    <hyperlink ref="B80" location="'График 5.2.3'!A1" display="График 5.2.3"/>
    <hyperlink ref="B81" location="'График 5.2.4'!A1" display="График 5.2.4"/>
    <hyperlink ref="B82" location="'График 5.2.5'!A1" display="График 5.2.5"/>
    <hyperlink ref="B83" location="'График 5.2.6'!A1" display="График 5.2.6"/>
    <hyperlink ref="B84" location="'Таблица 5.2.1'!A1" display="Таблица 5.2.1"/>
    <hyperlink ref="B85" location="'График 5.2.7'!A1" display="График 5.2.7"/>
    <hyperlink ref="B86" location="'График 5.2.8'!A1" display="График 5.2.8"/>
    <hyperlink ref="B87" location="'График 5.2.9'!A1" display="График 5.2.9"/>
    <hyperlink ref="B88" location="'График 5.2.10'!A1" display="График 5.2.10"/>
    <hyperlink ref="B89" location="'График 5.2.11'!A1" display="График 5.2.11"/>
    <hyperlink ref="B90" location="'График 5.2.12'!A1" display="График 5.2.12"/>
    <hyperlink ref="B91" location="'График 5.2.13'!A1" display="График 5.2.13"/>
    <hyperlink ref="B92" location="'График 5.2.14'!A1" display="График 5.2.14"/>
    <hyperlink ref="B93" location="'График 5.2.15'!A1" display="График 5.2.15"/>
    <hyperlink ref="B94" location="'График 5.2.16'!A1" display="График 5.2.16"/>
    <hyperlink ref="B95" location="'График 5.3.1'!A1" display="График 5.3.1"/>
    <hyperlink ref="B96" location="'График 5.3.2'!A1" display="График 5.3.2"/>
    <hyperlink ref="B97" location="'Таблица 5.3.1'!A1" display="Таблица 5.3.1"/>
    <hyperlink ref="B98" location="'График 5.4.1'!A1" display="График 5.4.1"/>
    <hyperlink ref="B99" location="'График 5.4.2'!A1" display="График 5.4.2"/>
    <hyperlink ref="B100" location="'График 5.4.3'!A1" display="График 5.4.3"/>
    <hyperlink ref="B101" location="'График 5.4.4'!A1" display="График 5.4.4"/>
    <hyperlink ref="B102" location="'График 5.4.5'!A1" display="График 5.4.5"/>
    <hyperlink ref="B103" location="'График 5.4.6'!A1" display="График 5.4.6"/>
    <hyperlink ref="B104" location="'График 5.4.7'!A1" display="График 5.4.7"/>
    <hyperlink ref="B105" location="'Таблица 5.4.1'!A1" display="Таблица 5.4.1 "/>
    <hyperlink ref="B106" location="'График 5.4.8'!A1" display="График 5.4.8"/>
    <hyperlink ref="B107" location="'Таблица 5.4.2'!A1" display="Таблица 5.4.2"/>
    <hyperlink ref="B108" location="'График 5.4.9'!A1" display="График 5.4.9"/>
    <hyperlink ref="B109" location="'Таблица 5.5.1'!A1" display="Таблица 5.5.1"/>
    <hyperlink ref="B110" location="'График 5.5.1'!A1" display="График 5.5.1"/>
    <hyperlink ref="B111" location="'График 5.5.2'!A1" display="График 5.5.2"/>
    <hyperlink ref="B112" location="'График 5.5.3'!A1" display="График 5.5.3"/>
    <hyperlink ref="B113" location="'Таблица 5.5.3'!A1" display="Таблица 5.5.3"/>
    <hyperlink ref="B114" location="'Таблица 5.5.4'!A1" display="Таблица 5.5.4"/>
    <hyperlink ref="B68" location="'График 4.1.1'!A1" display="График 4.1.1"/>
    <hyperlink ref="B69" location="'График 4.1.2'!A1" display="График 4.1.2"/>
    <hyperlink ref="B70" location="'График 4.2.1'!A1" display="График 4.2.1"/>
    <hyperlink ref="B71" location="'Таблица 4.2.1'!A1" display="Таблица 4.2.1"/>
    <hyperlink ref="B72" location="'График 4.2.2'!A1" display="График 4.2.2"/>
  </hyperlinks>
  <pageMargins left="0.75" right="0.75" top="1" bottom="1" header="0.5" footer="0.5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78"/>
  <sheetViews>
    <sheetView workbookViewId="0">
      <selection activeCell="J25" sqref="J25"/>
    </sheetView>
  </sheetViews>
  <sheetFormatPr defaultRowHeight="12.75"/>
  <cols>
    <col min="1" max="1" width="10.33203125" style="1" bestFit="1" customWidth="1"/>
    <col min="2" max="2" width="9.33203125" style="4"/>
    <col min="3" max="3" width="13.6640625" style="4" bestFit="1" customWidth="1"/>
    <col min="4" max="4" width="9.33203125" style="4"/>
    <col min="5" max="5" width="15.83203125" style="4" customWidth="1"/>
    <col min="6" max="6" width="13.33203125" style="4" customWidth="1"/>
    <col min="7" max="7" width="14.33203125" style="4" customWidth="1"/>
    <col min="8" max="16384" width="9.33203125" style="1"/>
  </cols>
  <sheetData>
    <row r="1" spans="1:9">
      <c r="B1" s="5"/>
      <c r="C1" s="5"/>
      <c r="D1" s="5"/>
      <c r="E1" s="5"/>
      <c r="F1" s="5"/>
      <c r="G1" s="5"/>
    </row>
    <row r="2" spans="1:9">
      <c r="A2" s="1" t="s">
        <v>940</v>
      </c>
      <c r="B2" s="43" t="s">
        <v>1896</v>
      </c>
      <c r="C2" s="5"/>
      <c r="D2" s="5"/>
      <c r="E2" s="5"/>
      <c r="F2" s="5"/>
      <c r="G2" s="5"/>
    </row>
    <row r="3" spans="1:9">
      <c r="B3" s="43" t="s">
        <v>955</v>
      </c>
      <c r="C3" s="5"/>
      <c r="D3" s="5"/>
      <c r="E3" s="5"/>
      <c r="F3" s="5"/>
      <c r="G3" s="5"/>
      <c r="I3" s="43" t="s">
        <v>954</v>
      </c>
    </row>
    <row r="4" spans="1:9" ht="13.5" thickBot="1">
      <c r="B4"/>
      <c r="C4" s="5"/>
      <c r="D4" s="5"/>
      <c r="E4" s="5"/>
      <c r="F4" s="5"/>
      <c r="G4" s="5"/>
      <c r="I4" s="43"/>
    </row>
    <row r="5" spans="1:9" ht="26.25" thickBot="1">
      <c r="B5" s="730" t="s">
        <v>2067</v>
      </c>
      <c r="C5" s="731" t="s">
        <v>2079</v>
      </c>
      <c r="D5" s="731" t="s">
        <v>2080</v>
      </c>
      <c r="E5" s="731" t="s">
        <v>2081</v>
      </c>
      <c r="F5" s="731" t="s">
        <v>2082</v>
      </c>
      <c r="G5" s="731" t="s">
        <v>2083</v>
      </c>
    </row>
    <row r="6" spans="1:9">
      <c r="B6" s="729">
        <v>37257</v>
      </c>
      <c r="C6" s="706">
        <v>101.27489605374633</v>
      </c>
      <c r="D6" s="706">
        <v>95.942851909515511</v>
      </c>
      <c r="E6" s="706">
        <v>99.800399201596818</v>
      </c>
      <c r="F6" s="706">
        <v>97.815978582499667</v>
      </c>
      <c r="G6" s="706">
        <v>102.06129650615298</v>
      </c>
    </row>
    <row r="7" spans="1:9">
      <c r="B7" s="660">
        <v>37288</v>
      </c>
      <c r="C7" s="662">
        <v>101.81801499413193</v>
      </c>
      <c r="D7" s="662">
        <v>95.173550691455247</v>
      </c>
      <c r="E7" s="662">
        <v>100</v>
      </c>
      <c r="F7" s="662">
        <v>97.985064111596472</v>
      </c>
      <c r="G7" s="662">
        <v>102.97984817470835</v>
      </c>
    </row>
    <row r="8" spans="1:9">
      <c r="B8" s="660">
        <v>37316</v>
      </c>
      <c r="C8" s="662">
        <v>101.73164662823812</v>
      </c>
      <c r="D8" s="662">
        <v>95.393351039472464</v>
      </c>
      <c r="E8" s="662">
        <v>99.301397205588842</v>
      </c>
      <c r="F8" s="662">
        <v>98.576863463435259</v>
      </c>
      <c r="G8" s="662">
        <v>102.36196908566011</v>
      </c>
    </row>
    <row r="9" spans="1:9">
      <c r="B9" s="660">
        <v>37347</v>
      </c>
      <c r="C9" s="662">
        <v>101.73994954324567</v>
      </c>
      <c r="D9" s="662">
        <v>95.723051561498295</v>
      </c>
      <c r="E9" s="662">
        <v>100.09980039920161</v>
      </c>
      <c r="F9" s="662">
        <v>97.393264759757656</v>
      </c>
      <c r="G9" s="662">
        <v>101.64543530206049</v>
      </c>
    </row>
    <row r="10" spans="1:9">
      <c r="B10" s="660">
        <v>37377</v>
      </c>
      <c r="C10" s="662">
        <v>100.46752781833763</v>
      </c>
      <c r="D10" s="662">
        <v>98.030955215679086</v>
      </c>
      <c r="E10" s="662">
        <v>98.802395209580851</v>
      </c>
      <c r="F10" s="662">
        <v>99.168662815274061</v>
      </c>
      <c r="G10" s="662">
        <v>100.93391725494607</v>
      </c>
    </row>
    <row r="11" spans="1:9">
      <c r="B11" s="660">
        <v>37408</v>
      </c>
      <c r="C11" s="662">
        <v>99.291311608625847</v>
      </c>
      <c r="D11" s="662">
        <v>100.77845956589431</v>
      </c>
      <c r="E11" s="662">
        <v>97.804391217564884</v>
      </c>
      <c r="F11" s="662">
        <v>100.43680428350008</v>
      </c>
      <c r="G11" s="662">
        <v>99.419908496121863</v>
      </c>
    </row>
    <row r="12" spans="1:9">
      <c r="B12" s="660">
        <v>37438</v>
      </c>
      <c r="C12" s="662">
        <v>97.802743346292857</v>
      </c>
      <c r="D12" s="662">
        <v>102.86656287205787</v>
      </c>
      <c r="E12" s="662">
        <v>100.09980039920161</v>
      </c>
      <c r="F12" s="662">
        <v>104.15668592362972</v>
      </c>
      <c r="G12" s="662">
        <v>97.928609868680041</v>
      </c>
    </row>
    <row r="13" spans="1:9">
      <c r="B13" s="660">
        <v>37469</v>
      </c>
      <c r="C13" s="662">
        <v>99.079587275933164</v>
      </c>
      <c r="D13" s="662">
        <v>102.31706200201482</v>
      </c>
      <c r="E13" s="662">
        <v>100.09980039920161</v>
      </c>
      <c r="F13" s="662">
        <v>103.81851486543611</v>
      </c>
      <c r="G13" s="662">
        <v>98.61411013776079</v>
      </c>
    </row>
    <row r="14" spans="1:9">
      <c r="B14" s="660">
        <v>37500</v>
      </c>
      <c r="C14" s="662">
        <v>99.703659637642446</v>
      </c>
      <c r="D14" s="662">
        <v>102.64676252404065</v>
      </c>
      <c r="E14" s="662">
        <v>101.19760479041918</v>
      </c>
      <c r="F14" s="662">
        <v>101.7894885162745</v>
      </c>
      <c r="G14" s="662">
        <v>98.31826780734751</v>
      </c>
    </row>
    <row r="15" spans="1:9">
      <c r="B15" s="660">
        <v>37530</v>
      </c>
      <c r="C15" s="662">
        <v>100.23423395644053</v>
      </c>
      <c r="D15" s="662">
        <v>102.97646304606648</v>
      </c>
      <c r="E15" s="662">
        <v>101.39720558882237</v>
      </c>
      <c r="F15" s="662">
        <v>98.999577286177271</v>
      </c>
      <c r="G15" s="662">
        <v>98.908177414191599</v>
      </c>
    </row>
    <row r="16" spans="1:9">
      <c r="B16" s="660">
        <v>37561</v>
      </c>
      <c r="C16" s="662">
        <v>98.823640895917634</v>
      </c>
      <c r="D16" s="662">
        <v>103.52596391610953</v>
      </c>
      <c r="E16" s="662">
        <v>100.7984031936128</v>
      </c>
      <c r="F16" s="662">
        <v>100.26771875440328</v>
      </c>
      <c r="G16" s="662">
        <v>98.611452881949035</v>
      </c>
    </row>
    <row r="17" spans="2:9">
      <c r="B17" s="660">
        <v>37591</v>
      </c>
      <c r="C17" s="662">
        <v>98.032788241447875</v>
      </c>
      <c r="D17" s="662">
        <v>104.62496565619561</v>
      </c>
      <c r="E17" s="662">
        <v>100.5988023952096</v>
      </c>
      <c r="F17" s="662">
        <v>99.591376638016072</v>
      </c>
      <c r="G17" s="662">
        <v>98.217007070421232</v>
      </c>
    </row>
    <row r="18" spans="2:9">
      <c r="B18" s="660">
        <v>37622</v>
      </c>
      <c r="C18" s="662">
        <v>96.776521101174112</v>
      </c>
      <c r="D18" s="662">
        <v>107.48237018041944</v>
      </c>
      <c r="E18" s="662">
        <v>99.900199600798416</v>
      </c>
      <c r="F18" s="662">
        <v>100.26771875440328</v>
      </c>
      <c r="G18" s="662">
        <v>97.529488020928284</v>
      </c>
    </row>
    <row r="19" spans="2:9">
      <c r="B19" s="660">
        <v>37653</v>
      </c>
      <c r="C19" s="662">
        <v>96.895920628945802</v>
      </c>
      <c r="D19" s="662">
        <v>109.02097261653998</v>
      </c>
      <c r="E19" s="662">
        <v>98.403193612774459</v>
      </c>
      <c r="F19" s="662">
        <v>99.33774834437088</v>
      </c>
      <c r="G19" s="662">
        <v>98.114664949053861</v>
      </c>
    </row>
    <row r="20" spans="2:9">
      <c r="B20" s="660">
        <v>37681</v>
      </c>
      <c r="C20" s="662">
        <v>96.976513053964823</v>
      </c>
      <c r="D20" s="662">
        <v>109.68037366059163</v>
      </c>
      <c r="E20" s="662">
        <v>96.806387225548917</v>
      </c>
      <c r="F20" s="662">
        <v>98.661406227983676</v>
      </c>
      <c r="G20" s="662">
        <v>99.782614253187759</v>
      </c>
    </row>
    <row r="21" spans="2:9">
      <c r="B21" s="660">
        <v>37712</v>
      </c>
      <c r="C21" s="662">
        <v>96.163098130452781</v>
      </c>
      <c r="D21" s="662">
        <v>109.68037366059163</v>
      </c>
      <c r="E21" s="662">
        <v>95.908183632734534</v>
      </c>
      <c r="F21" s="662">
        <v>98.661406227983676</v>
      </c>
      <c r="G21" s="662">
        <v>100.88022300997281</v>
      </c>
    </row>
    <row r="22" spans="2:9">
      <c r="B22" s="660">
        <v>37742</v>
      </c>
      <c r="C22" s="662">
        <v>93.093095306408784</v>
      </c>
      <c r="D22" s="662">
        <v>113.85658027291873</v>
      </c>
      <c r="E22" s="662">
        <v>94.810379241516969</v>
      </c>
      <c r="F22" s="662">
        <v>99.506833873467684</v>
      </c>
      <c r="G22" s="662">
        <v>98.761738326763378</v>
      </c>
    </row>
    <row r="23" spans="2:9">
      <c r="B23" s="660">
        <v>37773</v>
      </c>
      <c r="C23" s="662">
        <v>92.800959046849428</v>
      </c>
      <c r="D23" s="662">
        <v>114.4060811429618</v>
      </c>
      <c r="E23" s="662">
        <v>96.506986027944137</v>
      </c>
      <c r="F23" s="662">
        <v>98.06960687614486</v>
      </c>
      <c r="G23" s="662">
        <v>99.848117448357769</v>
      </c>
      <c r="I23" s="85" t="s">
        <v>873</v>
      </c>
    </row>
    <row r="24" spans="2:9">
      <c r="B24" s="660">
        <v>37803</v>
      </c>
      <c r="C24" s="662">
        <v>93.771768359200365</v>
      </c>
      <c r="D24" s="662">
        <v>112.75757853283265</v>
      </c>
      <c r="E24" s="662">
        <v>95.80838323353295</v>
      </c>
      <c r="F24" s="662">
        <v>97.731435817951251</v>
      </c>
      <c r="G24" s="662">
        <v>102.34432038456669</v>
      </c>
      <c r="I24" s="1044" t="s">
        <v>1897</v>
      </c>
    </row>
    <row r="25" spans="2:9">
      <c r="B25" s="660">
        <v>37834</v>
      </c>
      <c r="C25" s="662">
        <v>94.964861146155755</v>
      </c>
      <c r="D25" s="662">
        <v>111.54867661873797</v>
      </c>
      <c r="E25" s="662">
        <v>95.209580838323376</v>
      </c>
      <c r="F25" s="662">
        <v>98.238692405241665</v>
      </c>
      <c r="G25" s="662">
        <v>103.06073062725866</v>
      </c>
    </row>
    <row r="26" spans="2:9">
      <c r="B26" s="660">
        <v>37865</v>
      </c>
      <c r="C26" s="662">
        <v>93.87239607912889</v>
      </c>
      <c r="D26" s="662">
        <v>111.43877644472937</v>
      </c>
      <c r="E26" s="662">
        <v>95.508982035928156</v>
      </c>
      <c r="F26" s="662">
        <v>100.85951810624209</v>
      </c>
      <c r="G26" s="662">
        <v>101.82400185973155</v>
      </c>
      <c r="I26"/>
    </row>
    <row r="27" spans="2:9">
      <c r="B27" s="660">
        <v>37895</v>
      </c>
      <c r="C27" s="662">
        <v>91.649922329388829</v>
      </c>
      <c r="D27" s="662">
        <v>113.41697957688433</v>
      </c>
      <c r="E27" s="662">
        <v>96.706586826347319</v>
      </c>
      <c r="F27" s="662">
        <v>103.90305762998453</v>
      </c>
      <c r="G27" s="662">
        <v>101.21305784857317</v>
      </c>
      <c r="I27" s="633" t="s">
        <v>971</v>
      </c>
    </row>
    <row r="28" spans="2:9">
      <c r="B28" s="660">
        <v>37926</v>
      </c>
      <c r="C28" s="662">
        <v>90.873419278029957</v>
      </c>
      <c r="D28" s="662">
        <v>113.3070794028757</v>
      </c>
      <c r="E28" s="662">
        <v>97.305389221556894</v>
      </c>
      <c r="F28" s="662">
        <v>104.91757080456532</v>
      </c>
      <c r="G28" s="662">
        <v>102.9336798319989</v>
      </c>
    </row>
    <row r="29" spans="2:9">
      <c r="B29" s="660">
        <v>37956</v>
      </c>
      <c r="C29" s="662">
        <v>89.419235913717372</v>
      </c>
      <c r="D29" s="662">
        <v>116.49418444912536</v>
      </c>
      <c r="E29" s="662">
        <v>97.804391217564884</v>
      </c>
      <c r="F29" s="662">
        <v>104.57939974637172</v>
      </c>
      <c r="G29" s="662">
        <v>102.0072767135109</v>
      </c>
    </row>
    <row r="30" spans="2:9">
      <c r="B30" s="660">
        <v>37987</v>
      </c>
      <c r="C30" s="662">
        <v>88.073622188036211</v>
      </c>
      <c r="D30" s="662">
        <v>117.70308636322007</v>
      </c>
      <c r="E30" s="662">
        <v>100.09980039920161</v>
      </c>
      <c r="F30" s="662">
        <v>104.83302804001693</v>
      </c>
      <c r="G30" s="662">
        <v>103.02734948064602</v>
      </c>
    </row>
    <row r="31" spans="2:9">
      <c r="B31" s="660">
        <v>38018</v>
      </c>
      <c r="C31" s="662">
        <v>88.699048285888011</v>
      </c>
      <c r="D31" s="662">
        <v>117.59318618921147</v>
      </c>
      <c r="E31" s="662">
        <v>102.49500998003992</v>
      </c>
      <c r="F31" s="662">
        <v>103.05762998450052</v>
      </c>
      <c r="G31" s="662">
        <v>104.88184177129764</v>
      </c>
    </row>
    <row r="32" spans="2:9">
      <c r="B32" s="660">
        <v>38047</v>
      </c>
      <c r="C32" s="662">
        <v>90.027604936173219</v>
      </c>
      <c r="D32" s="662">
        <v>115.39518270903928</v>
      </c>
      <c r="E32" s="662">
        <v>102.09580838323353</v>
      </c>
      <c r="F32" s="662">
        <v>101.28223192898409</v>
      </c>
      <c r="G32" s="662">
        <v>106.8745967649523</v>
      </c>
    </row>
    <row r="33" spans="2:7">
      <c r="B33" s="660">
        <v>38078</v>
      </c>
      <c r="C33" s="662">
        <v>90.826128762117335</v>
      </c>
      <c r="D33" s="662">
        <v>113.41697957688433</v>
      </c>
      <c r="E33" s="662">
        <v>102.09580838323353</v>
      </c>
      <c r="F33" s="662">
        <v>102.8040016908553</v>
      </c>
      <c r="G33" s="662">
        <v>108.26396652289665</v>
      </c>
    </row>
    <row r="34" spans="2:7">
      <c r="B34" s="660">
        <v>38108</v>
      </c>
      <c r="C34" s="662">
        <v>92.708092747471426</v>
      </c>
      <c r="D34" s="662">
        <v>114.73578166498764</v>
      </c>
      <c r="E34" s="662">
        <v>101.69660678642715</v>
      </c>
      <c r="F34" s="662">
        <v>98.407777934338469</v>
      </c>
      <c r="G34" s="662">
        <v>107.93917462332799</v>
      </c>
    </row>
    <row r="35" spans="2:7">
      <c r="B35" s="660">
        <v>38139</v>
      </c>
      <c r="C35" s="662">
        <v>92.056765164759085</v>
      </c>
      <c r="D35" s="662">
        <v>114.62588149097901</v>
      </c>
      <c r="E35" s="662">
        <v>102.99401197604791</v>
      </c>
      <c r="F35" s="662">
        <v>100.35226151895169</v>
      </c>
      <c r="G35" s="662">
        <v>107.29153957558802</v>
      </c>
    </row>
    <row r="36" spans="2:7">
      <c r="B36" s="660">
        <v>38169</v>
      </c>
      <c r="C36" s="662">
        <v>91.069981765926229</v>
      </c>
      <c r="D36" s="662">
        <v>115.17538236102205</v>
      </c>
      <c r="E36" s="662">
        <v>103.0938123752495</v>
      </c>
      <c r="F36" s="662">
        <v>100.77497534169369</v>
      </c>
      <c r="G36" s="662">
        <v>107.29153957558802</v>
      </c>
    </row>
    <row r="37" spans="2:7">
      <c r="B37" s="660">
        <v>38200</v>
      </c>
      <c r="C37" s="662">
        <v>91.077472439248268</v>
      </c>
      <c r="D37" s="662">
        <v>115.17538236102205</v>
      </c>
      <c r="E37" s="662">
        <v>102.29540918163673</v>
      </c>
      <c r="F37" s="662">
        <v>99.845004931661279</v>
      </c>
      <c r="G37" s="662">
        <v>107.61341419431476</v>
      </c>
    </row>
    <row r="38" spans="2:7">
      <c r="B38" s="660">
        <v>38231</v>
      </c>
      <c r="C38" s="662">
        <v>90.62225609905137</v>
      </c>
      <c r="D38" s="662">
        <v>115.28528253503067</v>
      </c>
      <c r="E38" s="662">
        <v>100.5988023952096</v>
      </c>
      <c r="F38" s="662">
        <v>99.506833873467684</v>
      </c>
      <c r="G38" s="662">
        <v>107.50580078012044</v>
      </c>
    </row>
    <row r="39" spans="2:7">
      <c r="B39" s="660">
        <v>38261</v>
      </c>
      <c r="C39" s="662">
        <v>89.430336550086167</v>
      </c>
      <c r="D39" s="662">
        <v>116.49418444912536</v>
      </c>
      <c r="E39" s="662">
        <v>99.70059880239522</v>
      </c>
      <c r="F39" s="662">
        <v>98.999577286177271</v>
      </c>
      <c r="G39" s="662">
        <v>106.86076597543972</v>
      </c>
    </row>
    <row r="40" spans="2:7">
      <c r="B40" s="660">
        <v>38292</v>
      </c>
      <c r="C40" s="662">
        <v>86.932603118030372</v>
      </c>
      <c r="D40" s="662">
        <v>117.92288671123727</v>
      </c>
      <c r="E40" s="662">
        <v>99.600798403193622</v>
      </c>
      <c r="F40" s="662">
        <v>101.1976891644357</v>
      </c>
      <c r="G40" s="662">
        <v>106.43332291153796</v>
      </c>
    </row>
    <row r="41" spans="2:7">
      <c r="B41" s="660">
        <v>38322</v>
      </c>
      <c r="C41" s="662">
        <v>85.696010276361477</v>
      </c>
      <c r="D41" s="662">
        <v>118.69218792929755</v>
      </c>
      <c r="E41" s="662">
        <v>101.09780439121758</v>
      </c>
      <c r="F41" s="662">
        <v>101.36677469353251</v>
      </c>
      <c r="G41" s="662">
        <v>106.85905620318412</v>
      </c>
    </row>
    <row r="42" spans="2:7">
      <c r="B42" s="660">
        <v>38353</v>
      </c>
      <c r="C42" s="662">
        <v>86.29391040598172</v>
      </c>
      <c r="D42" s="662">
        <v>117.59318618921147</v>
      </c>
      <c r="E42" s="662">
        <v>99.800399201596818</v>
      </c>
      <c r="F42" s="662">
        <v>101.95857404537129</v>
      </c>
      <c r="G42" s="662">
        <v>109.53053260826371</v>
      </c>
    </row>
    <row r="43" spans="2:7">
      <c r="B43" s="660">
        <v>38384</v>
      </c>
      <c r="C43" s="662">
        <v>86.362770451098726</v>
      </c>
      <c r="D43" s="662">
        <v>116.49418444912536</v>
      </c>
      <c r="E43" s="662">
        <v>100.69860279441119</v>
      </c>
      <c r="F43" s="662">
        <v>99.422291108919268</v>
      </c>
      <c r="G43" s="662">
        <v>110.95442953217112</v>
      </c>
    </row>
    <row r="44" spans="2:7">
      <c r="B44" s="660">
        <v>38412</v>
      </c>
      <c r="C44" s="662">
        <v>86.519262349175932</v>
      </c>
      <c r="D44" s="662">
        <v>117.59318618921147</v>
      </c>
      <c r="E44" s="662">
        <v>100.7984031936128</v>
      </c>
      <c r="F44" s="662">
        <v>98.323235169790067</v>
      </c>
      <c r="G44" s="662">
        <v>112.28588268655717</v>
      </c>
    </row>
    <row r="45" spans="2:7">
      <c r="B45" s="660">
        <v>38443</v>
      </c>
      <c r="C45" s="662">
        <v>87.790059590712914</v>
      </c>
      <c r="D45" s="662">
        <v>116.49418444912536</v>
      </c>
      <c r="E45" s="662">
        <v>101.79640718562875</v>
      </c>
      <c r="F45" s="662">
        <v>96.970550937015659</v>
      </c>
      <c r="G45" s="662">
        <v>114.08245680954208</v>
      </c>
    </row>
    <row r="46" spans="2:7">
      <c r="B46" s="660">
        <v>38473</v>
      </c>
      <c r="C46" s="662">
        <v>88.074975924178744</v>
      </c>
      <c r="D46" s="662">
        <v>115.17538236102205</v>
      </c>
      <c r="E46" s="662">
        <v>100.7984031936128</v>
      </c>
      <c r="F46" s="662">
        <v>97.477807524306058</v>
      </c>
      <c r="G46" s="662">
        <v>115.10919892082796</v>
      </c>
    </row>
    <row r="47" spans="2:7">
      <c r="B47" s="660">
        <v>38504</v>
      </c>
      <c r="C47" s="662">
        <v>89.007880624538657</v>
      </c>
      <c r="D47" s="662">
        <v>112.20807766278962</v>
      </c>
      <c r="E47" s="662">
        <v>101.49700598802396</v>
      </c>
      <c r="F47" s="662">
        <v>96.547837114273648</v>
      </c>
      <c r="G47" s="662">
        <v>116.26029091003625</v>
      </c>
    </row>
    <row r="48" spans="2:7">
      <c r="B48" s="660">
        <v>38534</v>
      </c>
      <c r="C48" s="662">
        <v>89.433314769599761</v>
      </c>
      <c r="D48" s="662">
        <v>112.42787801080685</v>
      </c>
      <c r="E48" s="662">
        <v>98.602794411177655</v>
      </c>
      <c r="F48" s="662">
        <v>94.349725236015232</v>
      </c>
      <c r="G48" s="662">
        <v>116.72533207367638</v>
      </c>
    </row>
    <row r="49" spans="2:7">
      <c r="B49" s="660">
        <v>38565</v>
      </c>
      <c r="C49" s="662">
        <v>88.577031534907405</v>
      </c>
      <c r="D49" s="662">
        <v>113.1971792288671</v>
      </c>
      <c r="E49" s="662">
        <v>99.500998003992024</v>
      </c>
      <c r="F49" s="662">
        <v>94.349725236015232</v>
      </c>
      <c r="G49" s="662">
        <v>115.79152941708696</v>
      </c>
    </row>
    <row r="50" spans="2:7">
      <c r="B50" s="660">
        <v>38596</v>
      </c>
      <c r="C50" s="662">
        <v>89.169336221805167</v>
      </c>
      <c r="D50" s="662">
        <v>112.64767835882405</v>
      </c>
      <c r="E50" s="662">
        <v>100.39920159680639</v>
      </c>
      <c r="F50" s="662">
        <v>93.419754825982821</v>
      </c>
      <c r="G50" s="662">
        <v>115.90732094650404</v>
      </c>
    </row>
    <row r="51" spans="2:7">
      <c r="B51" s="660">
        <v>38626</v>
      </c>
      <c r="C51" s="662">
        <v>89.893404559909783</v>
      </c>
      <c r="D51" s="662">
        <v>111.87837714076379</v>
      </c>
      <c r="E51" s="662">
        <v>99.401197604790426</v>
      </c>
      <c r="F51" s="662">
        <v>90.038044244046787</v>
      </c>
      <c r="G51" s="662">
        <v>116.95048683502256</v>
      </c>
    </row>
    <row r="52" spans="2:7">
      <c r="B52" s="660">
        <v>38657</v>
      </c>
      <c r="C52" s="662">
        <v>89.609300468129476</v>
      </c>
      <c r="D52" s="662">
        <v>110.77937540067771</v>
      </c>
      <c r="E52" s="662">
        <v>99.201596806387244</v>
      </c>
      <c r="F52" s="662">
        <v>88.68536001127238</v>
      </c>
      <c r="G52" s="662">
        <v>118.23694219020781</v>
      </c>
    </row>
    <row r="53" spans="2:7">
      <c r="B53" s="660">
        <v>38687</v>
      </c>
      <c r="C53" s="662">
        <v>88.660692428516157</v>
      </c>
      <c r="D53" s="662">
        <v>110.88927557468634</v>
      </c>
      <c r="E53" s="662">
        <v>99.201596806387244</v>
      </c>
      <c r="F53" s="662">
        <v>87.670846836691567</v>
      </c>
      <c r="G53" s="662">
        <v>118.23694219020781</v>
      </c>
    </row>
    <row r="54" spans="2:7">
      <c r="B54" s="660">
        <v>38718</v>
      </c>
      <c r="C54" s="662">
        <v>87.790601085169925</v>
      </c>
      <c r="D54" s="662">
        <v>111.43877644472937</v>
      </c>
      <c r="E54" s="662">
        <v>98.702594810379267</v>
      </c>
      <c r="F54" s="662">
        <v>88.431731717627173</v>
      </c>
      <c r="G54" s="662">
        <v>120.95639186058258</v>
      </c>
    </row>
    <row r="55" spans="2:7">
      <c r="B55" s="660">
        <v>38749</v>
      </c>
      <c r="C55" s="662">
        <v>87.815419581116444</v>
      </c>
      <c r="D55" s="662">
        <v>110.44967487865188</v>
      </c>
      <c r="E55" s="662">
        <v>98.602794411177655</v>
      </c>
      <c r="F55" s="662">
        <v>87.501761307594776</v>
      </c>
      <c r="G55" s="662">
        <v>123.73838887337598</v>
      </c>
    </row>
    <row r="56" spans="2:7">
      <c r="B56" s="660">
        <v>38777</v>
      </c>
      <c r="C56" s="662">
        <v>88.454924534850619</v>
      </c>
      <c r="D56" s="662">
        <v>111.43877644472937</v>
      </c>
      <c r="E56" s="662">
        <v>98.00399201596808</v>
      </c>
      <c r="F56" s="662">
        <v>87.839932365788371</v>
      </c>
      <c r="G56" s="662">
        <v>125.71820309534998</v>
      </c>
    </row>
    <row r="57" spans="2:7">
      <c r="B57" s="660">
        <v>38808</v>
      </c>
      <c r="C57" s="662">
        <v>88.416297930250252</v>
      </c>
      <c r="D57" s="662">
        <v>112.64767835882405</v>
      </c>
      <c r="E57" s="662">
        <v>98.00399201596808</v>
      </c>
      <c r="F57" s="662">
        <v>86.571790897562366</v>
      </c>
      <c r="G57" s="662">
        <v>125.71820309534998</v>
      </c>
    </row>
    <row r="58" spans="2:7">
      <c r="B58" s="660">
        <v>38838</v>
      </c>
      <c r="C58" s="662">
        <v>86.896683985715072</v>
      </c>
      <c r="D58" s="662">
        <v>114.18628079494459</v>
      </c>
      <c r="E58" s="662">
        <v>100.7984031936128</v>
      </c>
      <c r="F58" s="662">
        <v>89.530787656756388</v>
      </c>
      <c r="G58" s="662">
        <v>124.96389387677789</v>
      </c>
    </row>
    <row r="59" spans="2:7">
      <c r="B59" s="660">
        <v>38869</v>
      </c>
      <c r="C59" s="662">
        <v>88.076510158473624</v>
      </c>
      <c r="D59" s="662">
        <v>114.73578166498764</v>
      </c>
      <c r="E59" s="662">
        <v>100.499001996008</v>
      </c>
      <c r="F59" s="662">
        <v>87.670846836691567</v>
      </c>
      <c r="G59" s="662">
        <v>126.71338839105277</v>
      </c>
    </row>
    <row r="60" spans="2:7">
      <c r="B60" s="660">
        <v>38899</v>
      </c>
      <c r="C60" s="662">
        <v>88.005574384604714</v>
      </c>
      <c r="D60" s="662">
        <v>114.95558201300484</v>
      </c>
      <c r="E60" s="662">
        <v>100.499001996008</v>
      </c>
      <c r="F60" s="662">
        <v>86.74087642665917</v>
      </c>
      <c r="G60" s="662">
        <v>127.72709549818121</v>
      </c>
    </row>
    <row r="61" spans="2:7">
      <c r="B61" s="660">
        <v>38930</v>
      </c>
      <c r="C61" s="662">
        <v>87.430687769407598</v>
      </c>
      <c r="D61" s="662">
        <v>114.95558201300484</v>
      </c>
      <c r="E61" s="662">
        <v>102.49500998003992</v>
      </c>
      <c r="F61" s="662">
        <v>86.74087642665917</v>
      </c>
      <c r="G61" s="662">
        <v>127.59936840268304</v>
      </c>
    </row>
    <row r="62" spans="2:7">
      <c r="B62" s="660">
        <v>38961</v>
      </c>
      <c r="C62" s="662">
        <v>87.095773447744094</v>
      </c>
      <c r="D62" s="662">
        <v>114.51598131697041</v>
      </c>
      <c r="E62" s="662">
        <v>102.49500998003992</v>
      </c>
      <c r="F62" s="662">
        <v>86.487248133013964</v>
      </c>
      <c r="G62" s="662">
        <v>127.8545671394884</v>
      </c>
    </row>
    <row r="63" spans="2:7">
      <c r="B63" s="660">
        <v>38991</v>
      </c>
      <c r="C63" s="662">
        <v>86.680356950137764</v>
      </c>
      <c r="D63" s="662">
        <v>113.85658027291873</v>
      </c>
      <c r="E63" s="662">
        <v>102.59481037924152</v>
      </c>
      <c r="F63" s="662">
        <v>85.134563900239556</v>
      </c>
      <c r="G63" s="662">
        <v>127.8545671394884</v>
      </c>
    </row>
    <row r="64" spans="2:7">
      <c r="B64" s="660">
        <v>39022</v>
      </c>
      <c r="C64" s="662">
        <v>85.512443655433529</v>
      </c>
      <c r="D64" s="662">
        <v>114.51598131697041</v>
      </c>
      <c r="E64" s="662">
        <v>102.8942115768463</v>
      </c>
      <c r="F64" s="662">
        <v>85.726363252078357</v>
      </c>
      <c r="G64" s="662">
        <v>127.47100343806994</v>
      </c>
    </row>
    <row r="65" spans="1:7">
      <c r="B65" s="660">
        <v>39052</v>
      </c>
      <c r="C65" s="662">
        <v>84.784584856129811</v>
      </c>
      <c r="D65" s="662">
        <v>115.39518270903928</v>
      </c>
      <c r="E65" s="662">
        <v>103.79241516966069</v>
      </c>
      <c r="F65" s="662">
        <v>84.796392842045947</v>
      </c>
      <c r="G65" s="662">
        <v>127.21606143119379</v>
      </c>
    </row>
    <row r="66" spans="1:7">
      <c r="B66" s="660">
        <v>39083</v>
      </c>
      <c r="C66" s="662">
        <v>85.766314306697197</v>
      </c>
      <c r="D66" s="662">
        <v>114.62588149097901</v>
      </c>
      <c r="E66" s="662">
        <v>104.89021956087825</v>
      </c>
      <c r="F66" s="662">
        <v>82.175567141045519</v>
      </c>
      <c r="G66" s="662">
        <v>129.37873447552411</v>
      </c>
    </row>
    <row r="67" spans="1:7">
      <c r="B67" s="660">
        <v>39114</v>
      </c>
      <c r="C67" s="662">
        <v>85.419938352360219</v>
      </c>
      <c r="D67" s="662">
        <v>114.95558201300484</v>
      </c>
      <c r="E67" s="662">
        <v>104.29141716566868</v>
      </c>
      <c r="F67" s="662">
        <v>82.006481611948729</v>
      </c>
      <c r="G67" s="662">
        <v>130.54314308580379</v>
      </c>
    </row>
    <row r="68" spans="1:7">
      <c r="B68" s="660">
        <v>39142</v>
      </c>
      <c r="C68" s="662">
        <v>85.676426226832774</v>
      </c>
      <c r="D68" s="662">
        <v>115.83478340507372</v>
      </c>
      <c r="E68" s="662">
        <v>102.79441117764472</v>
      </c>
      <c r="F68" s="662">
        <v>83.443708609271539</v>
      </c>
      <c r="G68" s="662">
        <v>130.67368622888961</v>
      </c>
    </row>
    <row r="69" spans="1:7">
      <c r="B69" s="660">
        <v>39173</v>
      </c>
      <c r="C69" s="662">
        <v>85.096756410598701</v>
      </c>
      <c r="D69" s="662">
        <v>116.82388497115119</v>
      </c>
      <c r="E69" s="662">
        <v>103.49301397205591</v>
      </c>
      <c r="F69" s="662">
        <v>81.330139495561511</v>
      </c>
      <c r="G69" s="662">
        <v>130.28166517020293</v>
      </c>
    </row>
    <row r="70" spans="1:7">
      <c r="B70" s="660">
        <v>39203</v>
      </c>
      <c r="C70" s="662">
        <v>84.752456185013614</v>
      </c>
      <c r="D70" s="662">
        <v>116.60408462313396</v>
      </c>
      <c r="E70" s="662">
        <v>103.0938123752495</v>
      </c>
      <c r="F70" s="662">
        <v>79.723826969141896</v>
      </c>
      <c r="G70" s="662">
        <v>130.28166517020293</v>
      </c>
    </row>
    <row r="71" spans="1:7">
      <c r="B71" s="660">
        <v>39234</v>
      </c>
      <c r="C71" s="662">
        <v>84.552012986842058</v>
      </c>
      <c r="D71" s="662">
        <v>116.05458375309092</v>
      </c>
      <c r="E71" s="662">
        <v>103.79241516966069</v>
      </c>
      <c r="F71" s="662">
        <v>78.455685500915877</v>
      </c>
      <c r="G71" s="662">
        <v>131.45420015673474</v>
      </c>
    </row>
    <row r="72" spans="1:7">
      <c r="B72" s="660">
        <v>39264</v>
      </c>
      <c r="C72" s="662">
        <v>83.157755009105756</v>
      </c>
      <c r="D72" s="662">
        <v>116.82388497115119</v>
      </c>
      <c r="E72" s="662">
        <v>104.39121756487026</v>
      </c>
      <c r="F72" s="662">
        <v>78.371142736367489</v>
      </c>
      <c r="G72" s="662">
        <v>132.24292535767515</v>
      </c>
    </row>
    <row r="73" spans="1:7">
      <c r="B73" s="660">
        <v>39295</v>
      </c>
      <c r="C73" s="662">
        <v>83.201796558276271</v>
      </c>
      <c r="D73" s="662">
        <v>116.60408462313396</v>
      </c>
      <c r="E73" s="662">
        <v>103.8236526946108</v>
      </c>
      <c r="F73" s="662">
        <v>82.513738199239114</v>
      </c>
      <c r="G73" s="662">
        <v>132.24292535767515</v>
      </c>
    </row>
    <row r="74" spans="1:7" ht="13.5" thickBot="1">
      <c r="B74" s="661">
        <v>39326</v>
      </c>
      <c r="C74" s="663">
        <v>82.010599001920426</v>
      </c>
      <c r="D74" s="663">
        <v>117.70308636322007</v>
      </c>
      <c r="E74" s="663">
        <v>102.58073852295411</v>
      </c>
      <c r="F74" s="663">
        <v>83.443708609271539</v>
      </c>
      <c r="G74" s="663">
        <v>132.37516828303282</v>
      </c>
    </row>
    <row r="75" spans="1:7">
      <c r="A75" s="11"/>
      <c r="B75" s="59"/>
      <c r="C75" s="53"/>
      <c r="D75" s="53"/>
      <c r="E75" s="53"/>
      <c r="F75" s="53"/>
      <c r="G75" s="53"/>
    </row>
    <row r="76" spans="1:7">
      <c r="A76" s="11"/>
      <c r="C76" s="5"/>
      <c r="D76" s="5"/>
      <c r="E76" s="5"/>
    </row>
    <row r="77" spans="1:7">
      <c r="A77" s="11"/>
      <c r="B77" s="5"/>
      <c r="C77" s="5"/>
      <c r="D77" s="5"/>
      <c r="E77" s="5"/>
    </row>
    <row r="78" spans="1:7">
      <c r="A78" s="11"/>
      <c r="B78" s="5"/>
      <c r="C78" s="5"/>
      <c r="D78" s="5"/>
      <c r="E78" s="5"/>
    </row>
  </sheetData>
  <phoneticPr fontId="5" type="noConversion"/>
  <hyperlinks>
    <hyperlink ref="I27" location="Содержание!B11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workbookViewId="0">
      <selection activeCell="B18" sqref="B18"/>
    </sheetView>
  </sheetViews>
  <sheetFormatPr defaultColWidth="10.6640625" defaultRowHeight="12.75"/>
  <cols>
    <col min="1" max="1" width="13.83203125" style="759" customWidth="1"/>
    <col min="2" max="2" width="47.33203125" style="759" customWidth="1"/>
    <col min="3" max="4" width="11.5" style="759" bestFit="1" customWidth="1"/>
    <col min="5" max="16384" width="10.6640625" style="759"/>
  </cols>
  <sheetData>
    <row r="2" spans="1:5">
      <c r="A2" s="896" t="s">
        <v>940</v>
      </c>
      <c r="B2" s="760" t="s">
        <v>1677</v>
      </c>
    </row>
    <row r="3" spans="1:5" ht="13.5" thickBot="1"/>
    <row r="4" spans="1:5" ht="39" thickBot="1">
      <c r="B4" s="976"/>
      <c r="C4" s="957">
        <v>38991</v>
      </c>
      <c r="D4" s="957">
        <v>39356</v>
      </c>
      <c r="E4" s="977" t="s">
        <v>289</v>
      </c>
    </row>
    <row r="5" spans="1:5" ht="26.25" thickBot="1">
      <c r="B5" s="781" t="s">
        <v>290</v>
      </c>
      <c r="C5" s="764" t="s">
        <v>291</v>
      </c>
      <c r="D5" s="764" t="s">
        <v>292</v>
      </c>
      <c r="E5" s="764" t="s">
        <v>293</v>
      </c>
    </row>
    <row r="6" spans="1:5" ht="13.5" thickBot="1">
      <c r="B6" s="781" t="s">
        <v>294</v>
      </c>
      <c r="C6" s="764" t="s">
        <v>295</v>
      </c>
      <c r="D6" s="764" t="s">
        <v>296</v>
      </c>
      <c r="E6" s="764" t="s">
        <v>297</v>
      </c>
    </row>
    <row r="7" spans="1:5" ht="26.25" thickBot="1">
      <c r="B7" s="978" t="s">
        <v>298</v>
      </c>
      <c r="C7" s="820" t="s">
        <v>299</v>
      </c>
      <c r="D7" s="820" t="s">
        <v>300</v>
      </c>
      <c r="E7" s="820" t="s">
        <v>301</v>
      </c>
    </row>
    <row r="8" spans="1:5" ht="26.25" thickBot="1">
      <c r="B8" s="781" t="s">
        <v>302</v>
      </c>
      <c r="C8" s="764" t="s">
        <v>303</v>
      </c>
      <c r="D8" s="764" t="s">
        <v>304</v>
      </c>
      <c r="E8" s="764" t="s">
        <v>297</v>
      </c>
    </row>
    <row r="9" spans="1:5" ht="26.25" thickBot="1">
      <c r="B9" s="781" t="s">
        <v>305</v>
      </c>
      <c r="C9" s="764" t="s">
        <v>306</v>
      </c>
      <c r="D9" s="764">
        <v>578</v>
      </c>
      <c r="E9" s="764" t="s">
        <v>297</v>
      </c>
    </row>
    <row r="10" spans="1:5" ht="26.25" thickBot="1">
      <c r="B10" s="978" t="s">
        <v>307</v>
      </c>
      <c r="C10" s="820" t="s">
        <v>308</v>
      </c>
      <c r="D10" s="820" t="s">
        <v>309</v>
      </c>
      <c r="E10" s="820" t="s">
        <v>293</v>
      </c>
    </row>
    <row r="11" spans="1:5" ht="13.5" thickBot="1">
      <c r="B11" s="978" t="s">
        <v>310</v>
      </c>
      <c r="C11" s="820" t="s">
        <v>311</v>
      </c>
      <c r="D11" s="820" t="s">
        <v>312</v>
      </c>
      <c r="E11" s="820" t="s">
        <v>313</v>
      </c>
    </row>
    <row r="12" spans="1:5" ht="13.5" thickBot="1">
      <c r="B12" s="781" t="s">
        <v>314</v>
      </c>
      <c r="C12" s="764">
        <v>101</v>
      </c>
      <c r="D12" s="764" t="s">
        <v>315</v>
      </c>
      <c r="E12" s="764" t="s">
        <v>301</v>
      </c>
    </row>
    <row r="13" spans="1:5" ht="13.5" thickBot="1">
      <c r="B13" s="781" t="s">
        <v>316</v>
      </c>
      <c r="C13" s="764" t="s">
        <v>317</v>
      </c>
      <c r="D13" s="764" t="s">
        <v>318</v>
      </c>
      <c r="E13" s="764" t="s">
        <v>319</v>
      </c>
    </row>
    <row r="14" spans="1:5" ht="13.5" thickBot="1">
      <c r="B14" s="781" t="s">
        <v>320</v>
      </c>
      <c r="C14" s="764" t="s">
        <v>321</v>
      </c>
      <c r="D14" s="764" t="s">
        <v>322</v>
      </c>
      <c r="E14" s="764" t="s">
        <v>293</v>
      </c>
    </row>
    <row r="16" spans="1:5">
      <c r="B16" s="765" t="s">
        <v>2020</v>
      </c>
    </row>
    <row r="18" spans="2:2">
      <c r="B18" s="633" t="s">
        <v>971</v>
      </c>
    </row>
  </sheetData>
  <phoneticPr fontId="5" type="noConversion"/>
  <hyperlinks>
    <hyperlink ref="B18" location="Содержание!B109" display="к содержанию"/>
  </hyperlinks>
  <pageMargins left="0.75" right="0.75" top="1" bottom="1" header="0.5" footer="0.5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workbookViewId="0">
      <selection activeCell="J18" sqref="J18"/>
    </sheetView>
  </sheetViews>
  <sheetFormatPr defaultColWidth="10.6640625" defaultRowHeight="12.75"/>
  <cols>
    <col min="1" max="2" width="10.6640625" style="759" customWidth="1"/>
    <col min="3" max="3" width="12.33203125" style="759" customWidth="1"/>
    <col min="4" max="10" width="11.83203125" style="759" bestFit="1" customWidth="1"/>
    <col min="11" max="16384" width="10.6640625" style="759"/>
  </cols>
  <sheetData>
    <row r="2" spans="1:10">
      <c r="A2" s="896" t="s">
        <v>940</v>
      </c>
      <c r="B2" s="760" t="s">
        <v>1679</v>
      </c>
    </row>
    <row r="3" spans="1:10" ht="13.5" thickBot="1"/>
    <row r="4" spans="1:10" ht="13.5" thickBot="1">
      <c r="B4" s="856"/>
      <c r="C4" s="800" t="s">
        <v>1466</v>
      </c>
      <c r="D4" s="800" t="s">
        <v>1604</v>
      </c>
      <c r="E4" s="800" t="s">
        <v>1605</v>
      </c>
      <c r="F4" s="800" t="s">
        <v>1468</v>
      </c>
      <c r="G4" s="800" t="s">
        <v>1467</v>
      </c>
      <c r="H4" s="800" t="s">
        <v>1485</v>
      </c>
      <c r="I4" s="800" t="s">
        <v>1486</v>
      </c>
      <c r="J4" s="801" t="s">
        <v>1990</v>
      </c>
    </row>
    <row r="5" spans="1:10">
      <c r="B5" s="897" t="s">
        <v>1377</v>
      </c>
      <c r="C5" s="859">
        <v>1.83</v>
      </c>
      <c r="D5" s="859">
        <v>1.73</v>
      </c>
      <c r="E5" s="859">
        <v>2.72</v>
      </c>
      <c r="F5" s="859">
        <v>2.04</v>
      </c>
      <c r="G5" s="859">
        <v>1.44</v>
      </c>
      <c r="H5" s="859">
        <v>2.69</v>
      </c>
      <c r="I5" s="859">
        <v>2.48</v>
      </c>
      <c r="J5" s="860">
        <v>2.57</v>
      </c>
    </row>
    <row r="6" spans="1:10" ht="13.5" thickBot="1">
      <c r="B6" s="837" t="s">
        <v>1376</v>
      </c>
      <c r="C6" s="864">
        <v>18.72</v>
      </c>
      <c r="D6" s="864">
        <v>18.100000000000001</v>
      </c>
      <c r="E6" s="864">
        <v>27.42</v>
      </c>
      <c r="F6" s="864">
        <v>21.49</v>
      </c>
      <c r="G6" s="864">
        <v>14.56</v>
      </c>
      <c r="H6" s="864">
        <v>27.06</v>
      </c>
      <c r="I6" s="864">
        <v>23.52</v>
      </c>
      <c r="J6" s="838">
        <v>22</v>
      </c>
    </row>
    <row r="8" spans="1:10">
      <c r="B8" s="760" t="s">
        <v>1679</v>
      </c>
    </row>
    <row r="22" spans="2:2">
      <c r="B22" s="777" t="s">
        <v>2020</v>
      </c>
    </row>
    <row r="24" spans="2:2">
      <c r="B24" s="633" t="s">
        <v>971</v>
      </c>
    </row>
  </sheetData>
  <phoneticPr fontId="5" type="noConversion"/>
  <hyperlinks>
    <hyperlink ref="B24" location="Содержание!B110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workbookViewId="0">
      <selection activeCell="J10" sqref="J10"/>
    </sheetView>
  </sheetViews>
  <sheetFormatPr defaultColWidth="10.6640625" defaultRowHeight="12.75"/>
  <cols>
    <col min="1" max="1" width="10.6640625" style="759" customWidth="1"/>
    <col min="2" max="2" width="27.5" style="759" customWidth="1"/>
    <col min="3" max="8" width="10.6640625" style="759" customWidth="1"/>
    <col min="9" max="9" width="11.33203125" style="759" customWidth="1"/>
    <col min="10" max="16384" width="10.6640625" style="759"/>
  </cols>
  <sheetData>
    <row r="2" spans="1:9">
      <c r="A2" s="896" t="s">
        <v>940</v>
      </c>
      <c r="B2" s="760" t="s">
        <v>1681</v>
      </c>
    </row>
    <row r="3" spans="1:9" ht="13.5" thickBot="1">
      <c r="A3" s="896"/>
    </row>
    <row r="4" spans="1:9">
      <c r="B4" s="833"/>
      <c r="C4" s="985">
        <v>2001</v>
      </c>
      <c r="D4" s="985" t="s">
        <v>245</v>
      </c>
      <c r="E4" s="985" t="s">
        <v>1206</v>
      </c>
      <c r="F4" s="985" t="s">
        <v>1207</v>
      </c>
      <c r="G4" s="985" t="s">
        <v>1208</v>
      </c>
      <c r="H4" s="985" t="s">
        <v>1209</v>
      </c>
      <c r="I4" s="986" t="s">
        <v>1990</v>
      </c>
    </row>
    <row r="5" spans="1:9" ht="13.5" thickBot="1">
      <c r="B5" s="987" t="s">
        <v>246</v>
      </c>
      <c r="C5" s="988">
        <v>5.21</v>
      </c>
      <c r="D5" s="988">
        <v>4.74</v>
      </c>
      <c r="E5" s="988">
        <v>4.6500000000000004</v>
      </c>
      <c r="F5" s="988">
        <v>4.79</v>
      </c>
      <c r="G5" s="988">
        <v>3.76</v>
      </c>
      <c r="H5" s="988">
        <v>4.08</v>
      </c>
      <c r="I5" s="989">
        <v>3.61</v>
      </c>
    </row>
    <row r="7" spans="1:9">
      <c r="B7" s="760" t="s">
        <v>1681</v>
      </c>
    </row>
    <row r="21" spans="2:2">
      <c r="B21" s="869" t="s">
        <v>2020</v>
      </c>
    </row>
    <row r="23" spans="2:2">
      <c r="B23" s="633" t="s">
        <v>971</v>
      </c>
    </row>
  </sheetData>
  <phoneticPr fontId="5" type="noConversion"/>
  <hyperlinks>
    <hyperlink ref="B23" location="Содержание!B111" display="к содержанию"/>
  </hyperlinks>
  <pageMargins left="0.75" right="0.75" top="1" bottom="1" header="0.5" footer="0.5"/>
  <headerFooter alignWithMargins="0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topLeftCell="A10" workbookViewId="0">
      <selection activeCell="B35" sqref="B35"/>
    </sheetView>
  </sheetViews>
  <sheetFormatPr defaultColWidth="10.6640625" defaultRowHeight="12.75"/>
  <cols>
    <col min="1" max="1" width="11.33203125" style="759" bestFit="1" customWidth="1"/>
    <col min="2" max="2" width="33.83203125" style="759" customWidth="1"/>
    <col min="3" max="3" width="11.33203125" style="759" customWidth="1"/>
    <col min="4" max="5" width="11.6640625" style="759" customWidth="1"/>
    <col min="6" max="6" width="12" style="759" customWidth="1"/>
    <col min="7" max="16384" width="10.6640625" style="759"/>
  </cols>
  <sheetData>
    <row r="2" spans="1:6">
      <c r="A2" s="896" t="s">
        <v>940</v>
      </c>
      <c r="B2" s="760" t="s">
        <v>1683</v>
      </c>
    </row>
    <row r="3" spans="1:6" ht="13.5" thickBot="1"/>
    <row r="4" spans="1:6" ht="13.5" thickBot="1">
      <c r="B4" s="772"/>
      <c r="C4" s="829" t="s">
        <v>1466</v>
      </c>
      <c r="D4" s="829" t="s">
        <v>1468</v>
      </c>
      <c r="E4" s="829" t="s">
        <v>1467</v>
      </c>
      <c r="F4" s="829" t="s">
        <v>1990</v>
      </c>
    </row>
    <row r="5" spans="1:6">
      <c r="B5" s="831" t="s">
        <v>251</v>
      </c>
      <c r="C5" s="831">
        <v>8</v>
      </c>
      <c r="D5" s="831">
        <v>9</v>
      </c>
      <c r="E5" s="831">
        <v>8</v>
      </c>
      <c r="F5" s="831">
        <v>8</v>
      </c>
    </row>
    <row r="6" spans="1:6">
      <c r="B6" s="769" t="s">
        <v>252</v>
      </c>
      <c r="C6" s="769">
        <v>8</v>
      </c>
      <c r="D6" s="769">
        <v>9</v>
      </c>
      <c r="E6" s="769">
        <v>8</v>
      </c>
      <c r="F6" s="769">
        <v>7</v>
      </c>
    </row>
    <row r="7" spans="1:6">
      <c r="B7" s="769" t="s">
        <v>253</v>
      </c>
      <c r="C7" s="769">
        <v>9</v>
      </c>
      <c r="D7" s="769">
        <v>7</v>
      </c>
      <c r="E7" s="769">
        <v>8</v>
      </c>
      <c r="F7" s="769">
        <v>9</v>
      </c>
    </row>
    <row r="8" spans="1:6">
      <c r="B8" s="769" t="s">
        <v>254</v>
      </c>
      <c r="C8" s="769">
        <v>8</v>
      </c>
      <c r="D8" s="769">
        <v>8</v>
      </c>
      <c r="E8" s="769">
        <v>8</v>
      </c>
      <c r="F8" s="769">
        <v>8</v>
      </c>
    </row>
    <row r="9" spans="1:6">
      <c r="B9" s="769" t="s">
        <v>247</v>
      </c>
      <c r="C9" s="979">
        <v>4.502059009516171</v>
      </c>
      <c r="D9" s="979">
        <v>7.3529085130583152</v>
      </c>
      <c r="E9" s="979">
        <v>5.3286617704988055</v>
      </c>
      <c r="F9" s="979">
        <v>6.5508528357241165</v>
      </c>
    </row>
    <row r="10" spans="1:6">
      <c r="B10" s="769" t="s">
        <v>248</v>
      </c>
      <c r="C10" s="979">
        <v>13.524868233950524</v>
      </c>
      <c r="D10" s="979">
        <v>9.9646311779503041</v>
      </c>
      <c r="E10" s="979">
        <v>11.413884200096625</v>
      </c>
      <c r="F10" s="979">
        <v>11.930284258363855</v>
      </c>
    </row>
    <row r="11" spans="1:6">
      <c r="B11" s="769" t="s">
        <v>249</v>
      </c>
      <c r="C11" s="979">
        <v>19.181429976261434</v>
      </c>
      <c r="D11" s="979">
        <v>19.378746313888922</v>
      </c>
      <c r="E11" s="979">
        <v>22.133115168134641</v>
      </c>
      <c r="F11" s="979">
        <v>20.033982220580796</v>
      </c>
    </row>
    <row r="12" spans="1:6" ht="13.5" thickBot="1">
      <c r="B12" s="980" t="s">
        <v>250</v>
      </c>
      <c r="C12" s="981">
        <v>18.731206782057104</v>
      </c>
      <c r="D12" s="981">
        <v>16.159299374954998</v>
      </c>
      <c r="E12" s="981">
        <v>14.653570350135354</v>
      </c>
      <c r="F12" s="981">
        <v>16.543545366704919</v>
      </c>
    </row>
    <row r="14" spans="1:6">
      <c r="B14" s="760" t="s">
        <v>1683</v>
      </c>
    </row>
    <row r="33" spans="2:2">
      <c r="B33" s="869" t="s">
        <v>1402</v>
      </c>
    </row>
    <row r="35" spans="2:2">
      <c r="B35" s="633" t="s">
        <v>971</v>
      </c>
    </row>
  </sheetData>
  <phoneticPr fontId="5" type="noConversion"/>
  <hyperlinks>
    <hyperlink ref="B35" location="Содержание!B112" display="к содержанию"/>
  </hyperlinks>
  <pageMargins left="0.75" right="0.75" top="1" bottom="1" header="0.5" footer="0.5"/>
  <headerFooter alignWithMargins="0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B17" sqref="B17"/>
    </sheetView>
  </sheetViews>
  <sheetFormatPr defaultColWidth="10.6640625" defaultRowHeight="12.75"/>
  <cols>
    <col min="1" max="1" width="13.83203125" style="759" customWidth="1"/>
    <col min="2" max="2" width="32.33203125" style="759" customWidth="1"/>
    <col min="3" max="4" width="11.83203125" style="759" bestFit="1" customWidth="1"/>
    <col min="5" max="16384" width="10.6640625" style="759"/>
  </cols>
  <sheetData>
    <row r="2" spans="1:5">
      <c r="A2" s="896" t="s">
        <v>940</v>
      </c>
      <c r="B2" s="760" t="s">
        <v>1685</v>
      </c>
    </row>
    <row r="3" spans="1:5" ht="13.5" thickBot="1"/>
    <row r="4" spans="1:5" ht="26.25" thickBot="1">
      <c r="B4" s="976" t="s">
        <v>1691</v>
      </c>
      <c r="C4" s="957">
        <v>39083</v>
      </c>
      <c r="D4" s="957">
        <v>39356</v>
      </c>
      <c r="E4" s="977" t="s">
        <v>1900</v>
      </c>
    </row>
    <row r="5" spans="1:5" ht="13.5" thickBot="1">
      <c r="B5" s="781" t="s">
        <v>323</v>
      </c>
      <c r="C5" s="764" t="s">
        <v>324</v>
      </c>
      <c r="D5" s="764" t="s">
        <v>325</v>
      </c>
      <c r="E5" s="764" t="s">
        <v>326</v>
      </c>
    </row>
    <row r="6" spans="1:5" ht="13.5" thickBot="1">
      <c r="B6" s="781" t="s">
        <v>327</v>
      </c>
      <c r="C6" s="764" t="s">
        <v>328</v>
      </c>
      <c r="D6" s="764" t="s">
        <v>329</v>
      </c>
      <c r="E6" s="764" t="s">
        <v>330</v>
      </c>
    </row>
    <row r="7" spans="1:5" ht="13.5" thickBot="1">
      <c r="B7" s="781" t="s">
        <v>331</v>
      </c>
      <c r="C7" s="764" t="s">
        <v>332</v>
      </c>
      <c r="D7" s="764" t="s">
        <v>333</v>
      </c>
      <c r="E7" s="764" t="s">
        <v>334</v>
      </c>
    </row>
    <row r="8" spans="1:5" ht="26.25" thickBot="1">
      <c r="B8" s="781" t="s">
        <v>335</v>
      </c>
      <c r="C8" s="764" t="s">
        <v>336</v>
      </c>
      <c r="D8" s="764" t="s">
        <v>337</v>
      </c>
      <c r="E8" s="764" t="s">
        <v>338</v>
      </c>
    </row>
    <row r="9" spans="1:5" ht="13.5" thickBot="1">
      <c r="B9" s="781" t="s">
        <v>339</v>
      </c>
      <c r="C9" s="764" t="s">
        <v>340</v>
      </c>
      <c r="D9" s="764" t="s">
        <v>341</v>
      </c>
      <c r="E9" s="764" t="s">
        <v>342</v>
      </c>
    </row>
    <row r="10" spans="1:5" ht="16.5" customHeight="1" thickBot="1">
      <c r="B10" s="781" t="s">
        <v>343</v>
      </c>
      <c r="C10" s="764" t="s">
        <v>344</v>
      </c>
      <c r="D10" s="764" t="s">
        <v>322</v>
      </c>
      <c r="E10" s="764" t="s">
        <v>345</v>
      </c>
    </row>
    <row r="11" spans="1:5" ht="13.5" thickBot="1">
      <c r="B11" s="781" t="s">
        <v>346</v>
      </c>
      <c r="C11" s="764" t="s">
        <v>347</v>
      </c>
      <c r="D11" s="764" t="s">
        <v>348</v>
      </c>
      <c r="E11" s="764" t="s">
        <v>349</v>
      </c>
    </row>
    <row r="12" spans="1:5" ht="13.5" thickBot="1">
      <c r="B12" s="781" t="s">
        <v>350</v>
      </c>
      <c r="C12" s="764" t="s">
        <v>351</v>
      </c>
      <c r="D12" s="764" t="s">
        <v>352</v>
      </c>
      <c r="E12" s="764" t="s">
        <v>353</v>
      </c>
    </row>
    <row r="13" spans="1:5" ht="26.25" thickBot="1">
      <c r="B13" s="781" t="s">
        <v>354</v>
      </c>
      <c r="C13" s="764" t="s">
        <v>355</v>
      </c>
      <c r="D13" s="764" t="s">
        <v>356</v>
      </c>
      <c r="E13" s="764" t="s">
        <v>357</v>
      </c>
    </row>
    <row r="15" spans="1:5">
      <c r="B15" s="765" t="s">
        <v>2020</v>
      </c>
    </row>
    <row r="17" spans="2:2">
      <c r="B17" s="633" t="s">
        <v>971</v>
      </c>
    </row>
  </sheetData>
  <phoneticPr fontId="5" type="noConversion"/>
  <hyperlinks>
    <hyperlink ref="B17" location="Содержание!B113" display="к содержанию"/>
  </hyperlinks>
  <pageMargins left="0.75" right="0.75" top="1" bottom="1" header="0.5" footer="0.5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workbookViewId="0">
      <selection activeCell="B14" sqref="B14"/>
    </sheetView>
  </sheetViews>
  <sheetFormatPr defaultColWidth="10.6640625" defaultRowHeight="12.75"/>
  <cols>
    <col min="1" max="1" width="11.33203125" style="759" bestFit="1" customWidth="1"/>
    <col min="2" max="2" width="43.83203125" style="759" customWidth="1"/>
    <col min="3" max="4" width="11.5" style="759" bestFit="1" customWidth="1"/>
    <col min="5" max="16384" width="10.6640625" style="759"/>
  </cols>
  <sheetData>
    <row r="2" spans="1:4">
      <c r="A2" s="896" t="s">
        <v>940</v>
      </c>
      <c r="B2" s="760" t="s">
        <v>1687</v>
      </c>
    </row>
    <row r="3" spans="1:4" ht="13.5" thickBot="1"/>
    <row r="4" spans="1:4" ht="13.5" thickBot="1">
      <c r="B4" s="982"/>
      <c r="C4" s="970">
        <v>39083</v>
      </c>
      <c r="D4" s="970">
        <v>39356</v>
      </c>
    </row>
    <row r="5" spans="1:4" ht="26.25" thickBot="1">
      <c r="B5" s="779" t="s">
        <v>375</v>
      </c>
      <c r="C5" s="983" t="s">
        <v>358</v>
      </c>
      <c r="D5" s="983" t="s">
        <v>359</v>
      </c>
    </row>
    <row r="6" spans="1:4" ht="39" thickBot="1">
      <c r="B6" s="781" t="s">
        <v>360</v>
      </c>
      <c r="C6" s="764" t="s">
        <v>361</v>
      </c>
      <c r="D6" s="764" t="s">
        <v>362</v>
      </c>
    </row>
    <row r="7" spans="1:4" ht="26.25" thickBot="1">
      <c r="B7" s="781" t="s">
        <v>363</v>
      </c>
      <c r="C7" s="764" t="s">
        <v>364</v>
      </c>
      <c r="D7" s="764" t="s">
        <v>365</v>
      </c>
    </row>
    <row r="8" spans="1:4" ht="26.25" thickBot="1">
      <c r="B8" s="781" t="s">
        <v>366</v>
      </c>
      <c r="C8" s="764" t="s">
        <v>367</v>
      </c>
      <c r="D8" s="764" t="s">
        <v>368</v>
      </c>
    </row>
    <row r="9" spans="1:4" ht="26.25" thickBot="1">
      <c r="B9" s="781" t="s">
        <v>369</v>
      </c>
      <c r="C9" s="764" t="s">
        <v>370</v>
      </c>
      <c r="D9" s="764" t="s">
        <v>371</v>
      </c>
    </row>
    <row r="10" spans="1:4" ht="26.25" thickBot="1">
      <c r="B10" s="781" t="s">
        <v>372</v>
      </c>
      <c r="C10" s="764" t="s">
        <v>373</v>
      </c>
      <c r="D10" s="764" t="s">
        <v>374</v>
      </c>
    </row>
    <row r="12" spans="1:4">
      <c r="B12" s="765" t="s">
        <v>2020</v>
      </c>
    </row>
    <row r="14" spans="1:4">
      <c r="B14" s="633" t="s">
        <v>971</v>
      </c>
    </row>
  </sheetData>
  <phoneticPr fontId="5" type="noConversion"/>
  <hyperlinks>
    <hyperlink ref="B14" location="Содержание!B114" display="к содержанию"/>
  </hyperlinks>
  <pageMargins left="0.75" right="0.75" top="1" bottom="1" header="0.5" footer="0.5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topLeftCell="A16" workbookViewId="0">
      <selection activeCell="B31" sqref="B31"/>
    </sheetView>
  </sheetViews>
  <sheetFormatPr defaultColWidth="10.6640625" defaultRowHeight="12.75"/>
  <cols>
    <col min="1" max="1" width="10.6640625" style="401" customWidth="1"/>
    <col min="2" max="2" width="22.33203125" style="401" customWidth="1"/>
    <col min="3" max="3" width="15.6640625" style="401" customWidth="1"/>
    <col min="4" max="4" width="15.1640625" style="401" customWidth="1"/>
    <col min="5" max="5" width="14.5" style="401" customWidth="1"/>
    <col min="6" max="8" width="15.33203125" style="401" bestFit="1" customWidth="1"/>
    <col min="9" max="16384" width="10.6640625" style="401"/>
  </cols>
  <sheetData>
    <row r="2" spans="1:9">
      <c r="A2" s="401" t="s">
        <v>940</v>
      </c>
      <c r="B2" s="1092" t="s">
        <v>1690</v>
      </c>
      <c r="C2" s="1093"/>
      <c r="D2" s="1093"/>
      <c r="E2" s="1093"/>
      <c r="F2" s="1093"/>
      <c r="G2" s="1093"/>
      <c r="H2" s="1093"/>
      <c r="I2" s="1093"/>
    </row>
    <row r="3" spans="1:9" ht="13.5" thickBot="1"/>
    <row r="4" spans="1:9" ht="13.5" thickBot="1">
      <c r="B4" s="402" t="s">
        <v>1691</v>
      </c>
      <c r="C4" s="403">
        <v>37622</v>
      </c>
      <c r="D4" s="404">
        <v>37987</v>
      </c>
      <c r="E4" s="403">
        <v>38353</v>
      </c>
      <c r="F4" s="404">
        <v>38718</v>
      </c>
      <c r="G4" s="405" t="s">
        <v>1692</v>
      </c>
      <c r="H4" s="406" t="s">
        <v>1693</v>
      </c>
    </row>
    <row r="5" spans="1:9">
      <c r="B5" s="407" t="s">
        <v>1694</v>
      </c>
      <c r="C5" s="408">
        <v>0.99151117260550914</v>
      </c>
      <c r="D5" s="409">
        <v>0.98510029395674459</v>
      </c>
      <c r="E5" s="408">
        <v>0.98344274914294261</v>
      </c>
      <c r="F5" s="409">
        <v>0.97865854339847946</v>
      </c>
      <c r="G5" s="408">
        <v>0.9707134519249887</v>
      </c>
      <c r="H5" s="409">
        <v>0.97156083135202853</v>
      </c>
    </row>
    <row r="6" spans="1:9" ht="13.5" thickBot="1">
      <c r="B6" s="410" t="s">
        <v>1695</v>
      </c>
      <c r="C6" s="411">
        <v>8.488827394490887E-3</v>
      </c>
      <c r="D6" s="412">
        <v>1.4899706043255486E-2</v>
      </c>
      <c r="E6" s="411">
        <v>1.6557250857057296E-2</v>
      </c>
      <c r="F6" s="412">
        <v>2.1341456601520554E-2</v>
      </c>
      <c r="G6" s="411">
        <v>2.928654807501134E-2</v>
      </c>
      <c r="H6" s="412">
        <v>2.8439168647971514E-2</v>
      </c>
    </row>
    <row r="8" spans="1:9">
      <c r="B8" s="1092" t="s">
        <v>1690</v>
      </c>
      <c r="C8" s="1093"/>
      <c r="D8" s="1093"/>
      <c r="E8" s="1093"/>
      <c r="F8" s="1093"/>
      <c r="G8" s="1093"/>
      <c r="H8" s="1093"/>
      <c r="I8" s="1093"/>
    </row>
    <row r="29" spans="2:2">
      <c r="B29" s="413" t="s">
        <v>2020</v>
      </c>
    </row>
    <row r="31" spans="2:2">
      <c r="B31" s="633" t="s">
        <v>971</v>
      </c>
    </row>
  </sheetData>
  <mergeCells count="2">
    <mergeCell ref="B2:I2"/>
    <mergeCell ref="B8:I8"/>
  </mergeCells>
  <phoneticPr fontId="5" type="noConversion"/>
  <hyperlinks>
    <hyperlink ref="B31" location="Содержание!B117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topLeftCell="A13" workbookViewId="0">
      <selection activeCell="B28" sqref="B28"/>
    </sheetView>
  </sheetViews>
  <sheetFormatPr defaultColWidth="10.6640625" defaultRowHeight="12.75"/>
  <cols>
    <col min="1" max="1" width="10.6640625" style="401" customWidth="1"/>
    <col min="2" max="2" width="46.5" style="401" bestFit="1" customWidth="1"/>
    <col min="3" max="3" width="17.1640625" style="401" customWidth="1"/>
    <col min="4" max="4" width="18.83203125" style="401" customWidth="1"/>
    <col min="5" max="5" width="17.83203125" style="401" customWidth="1"/>
    <col min="6" max="6" width="16.5" style="401" customWidth="1"/>
    <col min="7" max="7" width="16.6640625" style="401" customWidth="1"/>
    <col min="8" max="8" width="18.1640625" style="401" customWidth="1"/>
    <col min="9" max="16384" width="10.6640625" style="401"/>
  </cols>
  <sheetData>
    <row r="2" spans="1:8">
      <c r="A2" s="401" t="s">
        <v>940</v>
      </c>
      <c r="B2" s="1092" t="s">
        <v>1696</v>
      </c>
      <c r="C2" s="1093"/>
      <c r="D2" s="1093"/>
      <c r="E2" s="1093"/>
      <c r="F2" s="1093"/>
      <c r="G2" s="1093"/>
      <c r="H2" s="1093"/>
    </row>
    <row r="3" spans="1:8" ht="13.5" thickBot="1">
      <c r="H3" s="414" t="s">
        <v>1700</v>
      </c>
    </row>
    <row r="4" spans="1:8" ht="13.5" thickBot="1">
      <c r="B4" s="415" t="s">
        <v>1691</v>
      </c>
      <c r="C4" s="416">
        <v>37622</v>
      </c>
      <c r="D4" s="417">
        <v>37987</v>
      </c>
      <c r="E4" s="416">
        <v>38353</v>
      </c>
      <c r="F4" s="418">
        <v>38718</v>
      </c>
      <c r="G4" s="419" t="s">
        <v>1692</v>
      </c>
      <c r="H4" s="420" t="s">
        <v>1693</v>
      </c>
    </row>
    <row r="5" spans="1:8">
      <c r="B5" s="407" t="s">
        <v>1697</v>
      </c>
      <c r="C5" s="421">
        <f>1381042/1000</f>
        <v>1381.0419999999999</v>
      </c>
      <c r="D5" s="422">
        <f>2841637/1000</f>
        <v>2841.6370000000002</v>
      </c>
      <c r="E5" s="421">
        <f>4446155/1000</f>
        <v>4446.1549999999997</v>
      </c>
      <c r="F5" s="423">
        <f>12950925/1000</f>
        <v>12950.924999999999</v>
      </c>
      <c r="G5" s="421">
        <f>18819533/1000</f>
        <v>18819.532999999999</v>
      </c>
      <c r="H5" s="423">
        <f>16067304/1000</f>
        <v>16067.304</v>
      </c>
    </row>
    <row r="6" spans="1:8">
      <c r="B6" s="424" t="s">
        <v>1698</v>
      </c>
      <c r="C6" s="425">
        <f>1817753/1000</f>
        <v>1817.7529999999999</v>
      </c>
      <c r="D6" s="426">
        <f>2778373/1000</f>
        <v>2778.373</v>
      </c>
      <c r="E6" s="425">
        <f>4546303/1000</f>
        <v>4546.3029999999999</v>
      </c>
      <c r="F6" s="426">
        <f>7831016/1000</f>
        <v>7831.0159999999996</v>
      </c>
      <c r="G6" s="425">
        <f>12957223/1000</f>
        <v>12957.223</v>
      </c>
      <c r="H6" s="426">
        <f>12504426/1000</f>
        <v>12504.425999999999</v>
      </c>
    </row>
    <row r="7" spans="1:8" ht="13.5" thickBot="1">
      <c r="B7" s="410" t="s">
        <v>1699</v>
      </c>
      <c r="C7" s="427">
        <f>19438136/1000</f>
        <v>19438.135999999999</v>
      </c>
      <c r="D7" s="428">
        <f>23250224/1000</f>
        <v>23250.223999999998</v>
      </c>
      <c r="E7" s="427">
        <f>30985616/1000</f>
        <v>30985.616000000002</v>
      </c>
      <c r="F7" s="428">
        <f>46341125/1000</f>
        <v>46341.125</v>
      </c>
      <c r="G7" s="427">
        <f>94653781/1000</f>
        <v>94653.781000000003</v>
      </c>
      <c r="H7" s="428">
        <f>95799170/1000</f>
        <v>95799.17</v>
      </c>
    </row>
    <row r="9" spans="1:8">
      <c r="B9" s="1092" t="s">
        <v>1696</v>
      </c>
      <c r="C9" s="1093"/>
      <c r="D9" s="1093"/>
      <c r="E9" s="1093"/>
      <c r="F9" s="1093"/>
      <c r="G9" s="1093"/>
      <c r="H9" s="1093"/>
    </row>
    <row r="26" spans="2:2">
      <c r="B26" s="413" t="s">
        <v>2020</v>
      </c>
    </row>
    <row r="28" spans="2:2">
      <c r="B28" s="633" t="s">
        <v>971</v>
      </c>
    </row>
  </sheetData>
  <mergeCells count="2">
    <mergeCell ref="B2:H2"/>
    <mergeCell ref="B9:H9"/>
  </mergeCells>
  <phoneticPr fontId="5" type="noConversion"/>
  <hyperlinks>
    <hyperlink ref="B28" location="Содержание!B118" display="к содержанию"/>
  </hyperlinks>
  <pageMargins left="0.75" right="0.75" top="1" bottom="1" header="0.5" footer="0.5"/>
  <headerFooter alignWithMargins="0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topLeftCell="A10" workbookViewId="0">
      <selection activeCell="B28" sqref="B28"/>
    </sheetView>
  </sheetViews>
  <sheetFormatPr defaultColWidth="10.6640625" defaultRowHeight="12.75"/>
  <cols>
    <col min="1" max="1" width="10.6640625" style="401" customWidth="1"/>
    <col min="2" max="2" width="46.5" style="401" bestFit="1" customWidth="1"/>
    <col min="3" max="6" width="13.1640625" style="401" bestFit="1" customWidth="1"/>
    <col min="7" max="7" width="17.1640625" style="401" customWidth="1"/>
    <col min="8" max="8" width="16.83203125" style="401" customWidth="1"/>
    <col min="9" max="16384" width="10.6640625" style="401"/>
  </cols>
  <sheetData>
    <row r="2" spans="1:8">
      <c r="A2" s="401" t="s">
        <v>940</v>
      </c>
      <c r="B2" s="1092" t="s">
        <v>1701</v>
      </c>
      <c r="C2" s="1093"/>
      <c r="D2" s="1093"/>
      <c r="E2" s="1093"/>
      <c r="F2" s="1093"/>
      <c r="G2" s="1093"/>
    </row>
    <row r="3" spans="1:8" ht="13.5" thickBot="1">
      <c r="H3" s="414" t="s">
        <v>1700</v>
      </c>
    </row>
    <row r="4" spans="1:8" ht="16.5" thickBot="1">
      <c r="B4" s="415" t="s">
        <v>1691</v>
      </c>
      <c r="C4" s="416">
        <v>37622</v>
      </c>
      <c r="D4" s="417">
        <v>37987</v>
      </c>
      <c r="E4" s="416">
        <v>38353</v>
      </c>
      <c r="F4" s="418">
        <v>38718</v>
      </c>
      <c r="G4" s="419" t="s">
        <v>1692</v>
      </c>
      <c r="H4" s="429" t="s">
        <v>1693</v>
      </c>
    </row>
    <row r="5" spans="1:8">
      <c r="B5" s="407" t="s">
        <v>1697</v>
      </c>
      <c r="C5" s="421">
        <f>748349/1000</f>
        <v>748.34900000000005</v>
      </c>
      <c r="D5" s="423">
        <f>1316655/1000</f>
        <v>1316.655</v>
      </c>
      <c r="E5" s="421">
        <f>2839137/1000</f>
        <v>2839.1370000000002</v>
      </c>
      <c r="F5" s="423">
        <f>3327995/1000</f>
        <v>3327.9949999999999</v>
      </c>
      <c r="G5" s="421">
        <f>4973726/1000</f>
        <v>4973.7259999999997</v>
      </c>
      <c r="H5" s="423">
        <f>4369366/1000</f>
        <v>4369.366</v>
      </c>
    </row>
    <row r="6" spans="1:8">
      <c r="B6" s="424" t="s">
        <v>1698</v>
      </c>
      <c r="C6" s="425">
        <f>617172/1000</f>
        <v>617.17200000000003</v>
      </c>
      <c r="D6" s="426">
        <f>988582/1000</f>
        <v>988.58199999999999</v>
      </c>
      <c r="E6" s="425">
        <f>1265502/1000</f>
        <v>1265.502</v>
      </c>
      <c r="F6" s="426">
        <f>1677781/1000</f>
        <v>1677.7809999999999</v>
      </c>
      <c r="G6" s="425">
        <f>2012827/1000</f>
        <v>2012.827</v>
      </c>
      <c r="H6" s="426">
        <f>2929054/1000</f>
        <v>2929.0540000000001</v>
      </c>
    </row>
    <row r="7" spans="1:8" ht="13.5" thickBot="1">
      <c r="B7" s="410" t="s">
        <v>1699</v>
      </c>
      <c r="C7" s="427">
        <f>951173/1000</f>
        <v>951.173</v>
      </c>
      <c r="D7" s="428">
        <f>1867118/1000</f>
        <v>1867.1179999999999</v>
      </c>
      <c r="E7" s="427">
        <f>2637845/1000</f>
        <v>2637.8449999999998</v>
      </c>
      <c r="F7" s="428">
        <f>5764009/1000</f>
        <v>5764.009</v>
      </c>
      <c r="G7" s="427">
        <f>7105696/1000</f>
        <v>7105.6959999999999</v>
      </c>
      <c r="H7" s="428">
        <f>25854852/1000</f>
        <v>25854.851999999999</v>
      </c>
    </row>
    <row r="9" spans="1:8">
      <c r="B9" s="1092" t="s">
        <v>1701</v>
      </c>
      <c r="C9" s="1093"/>
      <c r="D9" s="1093"/>
      <c r="E9" s="1093"/>
      <c r="F9" s="1093"/>
      <c r="G9" s="1093"/>
    </row>
    <row r="26" spans="2:2">
      <c r="B26" s="413" t="s">
        <v>2020</v>
      </c>
    </row>
    <row r="28" spans="2:2">
      <c r="B28" s="633" t="s">
        <v>971</v>
      </c>
    </row>
  </sheetData>
  <mergeCells count="2">
    <mergeCell ref="B2:G2"/>
    <mergeCell ref="B9:G9"/>
  </mergeCells>
  <phoneticPr fontId="5" type="noConversion"/>
  <hyperlinks>
    <hyperlink ref="B28" location="Содержание!B119" display="к содержанию"/>
  </hyperlinks>
  <pageMargins left="0.75" right="0.75" top="1" bottom="1" header="0.5" footer="0.5"/>
  <headerFooter alignWithMargins="0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opLeftCell="A7" workbookViewId="0">
      <selection activeCell="B28" sqref="B28"/>
    </sheetView>
  </sheetViews>
  <sheetFormatPr defaultColWidth="10.6640625" defaultRowHeight="12.75"/>
  <cols>
    <col min="1" max="1" width="10.6640625" style="401" customWidth="1"/>
    <col min="2" max="2" width="36.6640625" style="401" customWidth="1"/>
    <col min="3" max="3" width="17.33203125" style="401" customWidth="1"/>
    <col min="4" max="4" width="16.83203125" style="401" customWidth="1"/>
    <col min="5" max="5" width="17.6640625" style="401" customWidth="1"/>
    <col min="6" max="6" width="19.1640625" style="401" customWidth="1"/>
    <col min="7" max="7" width="18.5" style="401" customWidth="1"/>
    <col min="8" max="16384" width="10.6640625" style="401"/>
  </cols>
  <sheetData>
    <row r="2" spans="1:10">
      <c r="A2" s="401" t="s">
        <v>940</v>
      </c>
      <c r="B2" s="1092" t="s">
        <v>1702</v>
      </c>
      <c r="C2" s="1092"/>
      <c r="D2" s="1092"/>
      <c r="E2" s="1092"/>
      <c r="F2" s="1092"/>
      <c r="G2" s="1092"/>
      <c r="H2" s="1092"/>
      <c r="I2" s="1092"/>
      <c r="J2" s="1092"/>
    </row>
    <row r="3" spans="1:10" ht="13.5" thickBot="1"/>
    <row r="4" spans="1:10" ht="30.75" customHeight="1" thickBot="1">
      <c r="B4" s="430" t="s">
        <v>1703</v>
      </c>
      <c r="C4" s="416">
        <v>37987</v>
      </c>
      <c r="D4" s="417">
        <v>38353</v>
      </c>
      <c r="E4" s="431">
        <v>38718</v>
      </c>
      <c r="F4" s="420" t="s">
        <v>1692</v>
      </c>
      <c r="G4" s="432" t="s">
        <v>1693</v>
      </c>
    </row>
    <row r="5" spans="1:10" ht="28.5" customHeight="1" thickBot="1">
      <c r="B5" s="691" t="s">
        <v>1704</v>
      </c>
      <c r="C5" s="692">
        <v>0.5422497402147558</v>
      </c>
      <c r="D5" s="693">
        <v>0.42820269430688435</v>
      </c>
      <c r="E5" s="692">
        <v>0.35203663120445861</v>
      </c>
      <c r="F5" s="693">
        <v>0.30807574912699071</v>
      </c>
      <c r="G5" s="694">
        <v>0.27957752175147083</v>
      </c>
    </row>
    <row r="6" spans="1:10" ht="27" customHeight="1" thickBot="1">
      <c r="B6" s="687" t="s">
        <v>1705</v>
      </c>
      <c r="C6" s="688">
        <v>3.8841496363006586E-2</v>
      </c>
      <c r="D6" s="689">
        <v>4.0153260009474195E-2</v>
      </c>
      <c r="E6" s="688">
        <v>4.5032485090825657E-2</v>
      </c>
      <c r="F6" s="689">
        <v>5.3364987087767587E-2</v>
      </c>
      <c r="G6" s="690">
        <v>9.2183581529119762E-2</v>
      </c>
    </row>
    <row r="8" spans="1:10">
      <c r="B8" s="1092" t="s">
        <v>1702</v>
      </c>
      <c r="C8" s="1092"/>
      <c r="D8" s="1092"/>
      <c r="E8" s="1092"/>
      <c r="F8" s="1092"/>
      <c r="G8" s="1092"/>
      <c r="H8" s="1092"/>
      <c r="I8" s="1092"/>
      <c r="J8" s="1092"/>
    </row>
    <row r="26" spans="2:2">
      <c r="B26" s="413" t="s">
        <v>2020</v>
      </c>
    </row>
    <row r="28" spans="2:2">
      <c r="B28" s="633" t="s">
        <v>971</v>
      </c>
    </row>
  </sheetData>
  <mergeCells count="2">
    <mergeCell ref="B2:J2"/>
    <mergeCell ref="B8:J8"/>
  </mergeCells>
  <phoneticPr fontId="5" type="noConversion"/>
  <hyperlinks>
    <hyperlink ref="B28" location="Содержание!B120" display="к содержанию"/>
  </hyperlinks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2:G28"/>
  <sheetViews>
    <sheetView topLeftCell="A16" workbookViewId="0">
      <selection activeCell="B28" sqref="B28"/>
    </sheetView>
  </sheetViews>
  <sheetFormatPr defaultRowHeight="12.75"/>
  <cols>
    <col min="1" max="1" width="10.33203125" bestFit="1" customWidth="1"/>
    <col min="2" max="2" width="10.1640625" style="45" bestFit="1" customWidth="1"/>
    <col min="3" max="3" width="13.5" style="45" customWidth="1"/>
    <col min="4" max="4" width="12" style="45" customWidth="1"/>
    <col min="5" max="5" width="16" style="45" customWidth="1"/>
  </cols>
  <sheetData>
    <row r="2" spans="1:7" ht="22.5" customHeight="1">
      <c r="A2" t="s">
        <v>940</v>
      </c>
      <c r="B2" s="43" t="s">
        <v>2092</v>
      </c>
      <c r="C2" s="43"/>
      <c r="D2" s="43"/>
      <c r="E2" s="43"/>
      <c r="G2" s="43" t="s">
        <v>2092</v>
      </c>
    </row>
    <row r="3" spans="1:7" ht="13.5" thickBot="1"/>
    <row r="4" spans="1:7" ht="39" thickBot="1">
      <c r="B4" s="734" t="s">
        <v>2067</v>
      </c>
      <c r="C4" s="734" t="s">
        <v>892</v>
      </c>
      <c r="D4" s="734" t="s">
        <v>893</v>
      </c>
      <c r="E4" s="734" t="s">
        <v>894</v>
      </c>
    </row>
    <row r="5" spans="1:7">
      <c r="B5" s="732">
        <v>38748</v>
      </c>
      <c r="C5" s="733">
        <v>2.25</v>
      </c>
      <c r="D5" s="733">
        <v>4.5</v>
      </c>
      <c r="E5" s="733">
        <v>0</v>
      </c>
      <c r="F5" s="7"/>
    </row>
    <row r="6" spans="1:7">
      <c r="B6" s="648">
        <v>38776</v>
      </c>
      <c r="C6" s="650">
        <v>2.25</v>
      </c>
      <c r="D6" s="650">
        <v>4.5</v>
      </c>
      <c r="E6" s="650">
        <v>0</v>
      </c>
      <c r="F6" s="7"/>
    </row>
    <row r="7" spans="1:7">
      <c r="B7" s="648">
        <v>38807</v>
      </c>
      <c r="C7" s="650">
        <v>2.5</v>
      </c>
      <c r="D7" s="650">
        <v>4.75</v>
      </c>
      <c r="E7" s="650">
        <v>0</v>
      </c>
      <c r="F7" s="7"/>
    </row>
    <row r="8" spans="1:7">
      <c r="B8" s="648">
        <v>38835</v>
      </c>
      <c r="C8" s="650">
        <v>2.5</v>
      </c>
      <c r="D8" s="650">
        <v>4.75</v>
      </c>
      <c r="E8" s="650">
        <v>0</v>
      </c>
      <c r="F8" s="7"/>
    </row>
    <row r="9" spans="1:7">
      <c r="B9" s="648">
        <v>38868</v>
      </c>
      <c r="C9" s="650">
        <v>2.5</v>
      </c>
      <c r="D9" s="650">
        <v>5</v>
      </c>
      <c r="E9" s="650">
        <v>0</v>
      </c>
      <c r="F9" s="7"/>
    </row>
    <row r="10" spans="1:7">
      <c r="B10" s="648">
        <v>38898</v>
      </c>
      <c r="C10" s="650">
        <v>2.75</v>
      </c>
      <c r="D10" s="650">
        <v>5.25</v>
      </c>
      <c r="E10" s="650">
        <v>0</v>
      </c>
      <c r="F10" s="7"/>
    </row>
    <row r="11" spans="1:7">
      <c r="B11" s="648">
        <v>38929</v>
      </c>
      <c r="C11" s="650">
        <v>2.75</v>
      </c>
      <c r="D11" s="650">
        <v>5.25</v>
      </c>
      <c r="E11" s="650">
        <v>0.25</v>
      </c>
      <c r="F11" s="7"/>
    </row>
    <row r="12" spans="1:7">
      <c r="B12" s="648">
        <v>38960</v>
      </c>
      <c r="C12" s="650">
        <v>3</v>
      </c>
      <c r="D12" s="650">
        <v>5.25</v>
      </c>
      <c r="E12" s="650">
        <v>0.25</v>
      </c>
      <c r="F12" s="7"/>
    </row>
    <row r="13" spans="1:7">
      <c r="B13" s="648">
        <v>38989</v>
      </c>
      <c r="C13" s="650">
        <v>3</v>
      </c>
      <c r="D13" s="650">
        <v>5.25</v>
      </c>
      <c r="E13" s="650">
        <v>0.25</v>
      </c>
      <c r="F13" s="7"/>
    </row>
    <row r="14" spans="1:7">
      <c r="B14" s="648">
        <v>39021</v>
      </c>
      <c r="C14" s="650">
        <v>3.25</v>
      </c>
      <c r="D14" s="650">
        <v>5.25</v>
      </c>
      <c r="E14" s="650">
        <v>0.25</v>
      </c>
      <c r="F14" s="7"/>
    </row>
    <row r="15" spans="1:7">
      <c r="B15" s="648">
        <v>39051</v>
      </c>
      <c r="C15" s="650">
        <v>3.25</v>
      </c>
      <c r="D15" s="650">
        <v>5.25</v>
      </c>
      <c r="E15" s="650">
        <v>0.25</v>
      </c>
      <c r="F15" s="7"/>
    </row>
    <row r="16" spans="1:7">
      <c r="B16" s="648">
        <v>39080</v>
      </c>
      <c r="C16" s="650">
        <v>3.5</v>
      </c>
      <c r="D16" s="650">
        <v>5.25</v>
      </c>
      <c r="E16" s="650">
        <v>0.25</v>
      </c>
      <c r="F16" s="38"/>
      <c r="G16" s="85" t="s">
        <v>906</v>
      </c>
    </row>
    <row r="17" spans="2:7">
      <c r="B17" s="648">
        <v>39113</v>
      </c>
      <c r="C17" s="650">
        <v>3.5</v>
      </c>
      <c r="D17" s="650">
        <v>5.25</v>
      </c>
      <c r="E17" s="650">
        <v>0.25</v>
      </c>
      <c r="F17" s="38"/>
      <c r="G17" s="38"/>
    </row>
    <row r="18" spans="2:7">
      <c r="B18" s="648">
        <v>39141</v>
      </c>
      <c r="C18" s="650">
        <v>3.5</v>
      </c>
      <c r="D18" s="650">
        <v>5.25</v>
      </c>
      <c r="E18" s="650">
        <v>0.5</v>
      </c>
      <c r="F18" s="38"/>
      <c r="G18" s="38"/>
    </row>
    <row r="19" spans="2:7">
      <c r="B19" s="648">
        <v>39171</v>
      </c>
      <c r="C19" s="650">
        <v>3.75</v>
      </c>
      <c r="D19" s="650">
        <v>5.25</v>
      </c>
      <c r="E19" s="650">
        <v>0.5</v>
      </c>
      <c r="F19" s="38"/>
      <c r="G19" s="38"/>
    </row>
    <row r="20" spans="2:7">
      <c r="B20" s="648">
        <v>39202</v>
      </c>
      <c r="C20" s="650">
        <v>3.75</v>
      </c>
      <c r="D20" s="650">
        <v>5.25</v>
      </c>
      <c r="E20" s="650">
        <v>0.5</v>
      </c>
      <c r="F20" s="38"/>
      <c r="G20" s="38"/>
    </row>
    <row r="21" spans="2:7">
      <c r="B21" s="648">
        <v>39233</v>
      </c>
      <c r="C21" s="650">
        <v>3.75</v>
      </c>
      <c r="D21" s="650">
        <v>5.25</v>
      </c>
      <c r="E21" s="650">
        <v>0.5</v>
      </c>
      <c r="F21" s="38"/>
      <c r="G21" s="38"/>
    </row>
    <row r="22" spans="2:7">
      <c r="B22" s="648">
        <v>39262</v>
      </c>
      <c r="C22" s="650">
        <v>4</v>
      </c>
      <c r="D22" s="650">
        <v>5.25</v>
      </c>
      <c r="E22" s="650">
        <v>0.5</v>
      </c>
      <c r="F22" s="38"/>
      <c r="G22" s="38"/>
    </row>
    <row r="23" spans="2:7">
      <c r="B23" s="658">
        <v>39294</v>
      </c>
      <c r="C23" s="659">
        <v>4</v>
      </c>
      <c r="D23" s="659">
        <v>5.25</v>
      </c>
      <c r="E23" s="659">
        <v>0.5</v>
      </c>
      <c r="F23" s="38"/>
      <c r="G23" s="38"/>
    </row>
    <row r="24" spans="2:7">
      <c r="B24" s="658">
        <v>39325</v>
      </c>
      <c r="C24" s="659">
        <v>4</v>
      </c>
      <c r="D24" s="659">
        <v>5.25</v>
      </c>
      <c r="E24" s="659">
        <v>0.5</v>
      </c>
      <c r="F24" s="38"/>
      <c r="G24" s="38"/>
    </row>
    <row r="25" spans="2:7">
      <c r="B25" s="658">
        <v>39353</v>
      </c>
      <c r="C25" s="659">
        <v>4</v>
      </c>
      <c r="D25" s="659">
        <v>4.75</v>
      </c>
      <c r="E25" s="659">
        <v>0.5</v>
      </c>
      <c r="F25" s="38"/>
      <c r="G25" s="38"/>
    </row>
    <row r="26" spans="2:7" ht="13.5" thickBot="1">
      <c r="B26" s="649">
        <v>39386</v>
      </c>
      <c r="C26" s="651">
        <v>4</v>
      </c>
      <c r="D26" s="651">
        <v>4.5</v>
      </c>
      <c r="E26" s="651">
        <v>0.5</v>
      </c>
      <c r="F26" s="38"/>
      <c r="G26" s="38"/>
    </row>
    <row r="27" spans="2:7">
      <c r="B27" s="1"/>
    </row>
    <row r="28" spans="2:7">
      <c r="B28" s="633" t="s">
        <v>971</v>
      </c>
    </row>
  </sheetData>
  <phoneticPr fontId="9" type="noConversion"/>
  <hyperlinks>
    <hyperlink ref="B28" location="Содержание!B12" display="к содержанию"/>
  </hyperlinks>
  <pageMargins left="0.75" right="0.75" top="1" bottom="1" header="0.5" footer="0.5"/>
  <headerFooter alignWithMargins="0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opLeftCell="A7" workbookViewId="0">
      <selection activeCell="B28" sqref="B28"/>
    </sheetView>
  </sheetViews>
  <sheetFormatPr defaultColWidth="10.6640625" defaultRowHeight="12.75"/>
  <cols>
    <col min="1" max="1" width="10.6640625" style="401" customWidth="1"/>
    <col min="2" max="2" width="36" style="401" customWidth="1"/>
    <col min="3" max="5" width="13.1640625" style="401" bestFit="1" customWidth="1"/>
    <col min="6" max="6" width="16.5" style="401" customWidth="1"/>
    <col min="7" max="7" width="16.33203125" style="401" customWidth="1"/>
    <col min="8" max="9" width="10.6640625" style="401" customWidth="1"/>
    <col min="10" max="10" width="16.83203125" style="401" customWidth="1"/>
    <col min="11" max="16384" width="10.6640625" style="401"/>
  </cols>
  <sheetData>
    <row r="2" spans="1:10">
      <c r="A2" s="401" t="s">
        <v>940</v>
      </c>
      <c r="B2" s="1092" t="s">
        <v>1706</v>
      </c>
      <c r="C2" s="1092"/>
      <c r="D2" s="1092"/>
      <c r="E2" s="1092"/>
      <c r="F2" s="1092"/>
      <c r="G2" s="1092"/>
      <c r="H2" s="1092"/>
      <c r="I2" s="1092"/>
      <c r="J2" s="1092"/>
    </row>
    <row r="3" spans="1:10" ht="13.5" thickBot="1">
      <c r="G3" s="414" t="s">
        <v>1709</v>
      </c>
    </row>
    <row r="4" spans="1:10" ht="13.5" thickBot="1">
      <c r="B4" s="435" t="s">
        <v>1703</v>
      </c>
      <c r="C4" s="436">
        <v>37987</v>
      </c>
      <c r="D4" s="437">
        <v>38353</v>
      </c>
      <c r="E4" s="438">
        <v>38718</v>
      </c>
      <c r="F4" s="439" t="s">
        <v>1692</v>
      </c>
      <c r="G4" s="440" t="s">
        <v>1693</v>
      </c>
    </row>
    <row r="5" spans="1:10" ht="15" customHeight="1">
      <c r="B5" s="441" t="s">
        <v>1707</v>
      </c>
      <c r="C5" s="442">
        <f>28870/1000</f>
        <v>28.87</v>
      </c>
      <c r="D5" s="443">
        <f>39978.074/1000</f>
        <v>39.978073999999999</v>
      </c>
      <c r="E5" s="442">
        <f>67123.1/1000</f>
        <v>67.123100000000008</v>
      </c>
      <c r="F5" s="443">
        <f>126430.5/1000</f>
        <v>126.43049999999999</v>
      </c>
      <c r="G5" s="444">
        <f>124370.9/1000</f>
        <v>124.37089999999999</v>
      </c>
    </row>
    <row r="6" spans="1:10" ht="33" customHeight="1" thickBot="1">
      <c r="B6" s="445" t="s">
        <v>1708</v>
      </c>
      <c r="C6" s="446">
        <f>16776104/1000000</f>
        <v>16.776104</v>
      </c>
      <c r="D6" s="447">
        <f>18723969/1000000</f>
        <v>18.723969</v>
      </c>
      <c r="E6" s="448">
        <f>26652510/1000000</f>
        <v>26.652509999999999</v>
      </c>
      <c r="F6" s="449">
        <f>45697133/1000000</f>
        <v>45.697133000000001</v>
      </c>
      <c r="G6" s="450">
        <f>46236263/1000000</f>
        <v>46.236263000000001</v>
      </c>
    </row>
    <row r="8" spans="1:10">
      <c r="B8" s="1092" t="s">
        <v>1706</v>
      </c>
      <c r="C8" s="1092"/>
      <c r="D8" s="1092"/>
      <c r="E8" s="1092"/>
      <c r="F8" s="1092"/>
      <c r="G8" s="1092"/>
      <c r="H8" s="1092"/>
      <c r="I8" s="1092"/>
      <c r="J8" s="1092"/>
    </row>
    <row r="26" spans="2:2">
      <c r="B26" s="413" t="s">
        <v>2020</v>
      </c>
    </row>
    <row r="28" spans="2:2">
      <c r="B28" s="633" t="s">
        <v>971</v>
      </c>
    </row>
  </sheetData>
  <mergeCells count="2">
    <mergeCell ref="B2:J2"/>
    <mergeCell ref="B8:J8"/>
  </mergeCells>
  <phoneticPr fontId="5" type="noConversion"/>
  <hyperlinks>
    <hyperlink ref="B28" location="Содержание!B121" display="к содержанию"/>
  </hyperlinks>
  <pageMargins left="0.75" right="0.75" top="1" bottom="1" header="0.5" footer="0.5"/>
  <headerFooter alignWithMargins="0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19" workbookViewId="0">
      <selection activeCell="B36" sqref="B36"/>
    </sheetView>
  </sheetViews>
  <sheetFormatPr defaultColWidth="10.6640625" defaultRowHeight="12.75"/>
  <cols>
    <col min="1" max="1" width="13.6640625" style="401" customWidth="1"/>
    <col min="2" max="2" width="28.83203125" style="401" customWidth="1"/>
    <col min="3" max="5" width="13.1640625" style="401" bestFit="1" customWidth="1"/>
    <col min="6" max="16384" width="10.6640625" style="401"/>
  </cols>
  <sheetData>
    <row r="2" spans="1:9">
      <c r="A2" s="401" t="s">
        <v>940</v>
      </c>
      <c r="B2" s="1094" t="s">
        <v>1710</v>
      </c>
      <c r="C2" s="1094"/>
      <c r="D2" s="1094"/>
      <c r="E2" s="1094"/>
      <c r="F2" s="1094"/>
      <c r="G2" s="1094"/>
      <c r="H2" s="1094"/>
      <c r="I2" s="1094"/>
    </row>
    <row r="3" spans="1:9" ht="13.5" thickBot="1"/>
    <row r="4" spans="1:9" ht="13.5" thickBot="1">
      <c r="B4" s="417" t="s">
        <v>1711</v>
      </c>
      <c r="C4" s="431">
        <v>38718</v>
      </c>
      <c r="D4" s="417">
        <v>39083</v>
      </c>
      <c r="E4" s="451">
        <v>39356</v>
      </c>
    </row>
    <row r="5" spans="1:9" ht="32.25" customHeight="1">
      <c r="B5" s="452" t="s">
        <v>1712</v>
      </c>
      <c r="C5" s="408">
        <v>0.13700000000000001</v>
      </c>
      <c r="D5" s="409">
        <v>0.255</v>
      </c>
      <c r="E5" s="433">
        <v>0.224</v>
      </c>
    </row>
    <row r="6" spans="1:9" ht="18.75" customHeight="1">
      <c r="B6" s="453" t="s">
        <v>1083</v>
      </c>
      <c r="C6" s="454">
        <v>0.14199999999999999</v>
      </c>
      <c r="D6" s="455">
        <v>9.0999999999999998E-2</v>
      </c>
      <c r="E6" s="456">
        <v>6.6000000000000003E-2</v>
      </c>
    </row>
    <row r="7" spans="1:9" ht="32.25" customHeight="1">
      <c r="B7" s="453" t="s">
        <v>1713</v>
      </c>
      <c r="C7" s="454">
        <v>0.20300000000000001</v>
      </c>
      <c r="D7" s="455">
        <v>0.11600000000000001</v>
      </c>
      <c r="E7" s="456">
        <v>0.14699999999999999</v>
      </c>
    </row>
    <row r="8" spans="1:9">
      <c r="B8" s="453" t="s">
        <v>1714</v>
      </c>
      <c r="C8" s="454">
        <v>0.14199999999999999</v>
      </c>
      <c r="D8" s="455">
        <v>0.107</v>
      </c>
      <c r="E8" s="456">
        <v>8.1000000000000003E-2</v>
      </c>
    </row>
    <row r="9" spans="1:9" ht="18.75" customHeight="1">
      <c r="B9" s="453" t="s">
        <v>874</v>
      </c>
      <c r="C9" s="454">
        <v>0.113</v>
      </c>
      <c r="D9" s="455">
        <v>0.152</v>
      </c>
      <c r="E9" s="456">
        <v>0.24299999999999999</v>
      </c>
    </row>
    <row r="10" spans="1:9" ht="17.25" customHeight="1">
      <c r="B10" s="453" t="s">
        <v>1715</v>
      </c>
      <c r="C10" s="454">
        <v>4.3999999999999997E-2</v>
      </c>
      <c r="D10" s="455">
        <v>5.7000000000000002E-2</v>
      </c>
      <c r="E10" s="456">
        <v>7.2999999999999995E-2</v>
      </c>
    </row>
    <row r="11" spans="1:9" ht="19.5" customHeight="1">
      <c r="B11" s="453" t="s">
        <v>1716</v>
      </c>
      <c r="C11" s="454">
        <v>6.4000000000000001E-2</v>
      </c>
      <c r="D11" s="455">
        <v>8.7999999999999995E-2</v>
      </c>
      <c r="E11" s="456">
        <v>0.03</v>
      </c>
    </row>
    <row r="12" spans="1:9" ht="24.75" customHeight="1">
      <c r="B12" s="453" t="s">
        <v>1717</v>
      </c>
      <c r="C12" s="454">
        <v>2.9000000000000001E-2</v>
      </c>
      <c r="D12" s="457" t="s">
        <v>1718</v>
      </c>
      <c r="E12" s="456">
        <v>2.1999999999999999E-2</v>
      </c>
    </row>
    <row r="13" spans="1:9" ht="19.5" customHeight="1" thickBot="1">
      <c r="B13" s="445" t="s">
        <v>1719</v>
      </c>
      <c r="C13" s="411">
        <v>0.126</v>
      </c>
      <c r="D13" s="412">
        <v>0.13400000000000001</v>
      </c>
      <c r="E13" s="434">
        <v>0.114</v>
      </c>
    </row>
    <row r="15" spans="1:9">
      <c r="B15" s="1094" t="s">
        <v>1710</v>
      </c>
      <c r="C15" s="1094"/>
      <c r="D15" s="1094"/>
      <c r="E15" s="1094"/>
      <c r="F15" s="1094"/>
      <c r="G15" s="1094"/>
      <c r="H15" s="1094"/>
      <c r="I15" s="1094"/>
    </row>
    <row r="34" spans="2:2">
      <c r="B34" s="413" t="s">
        <v>2020</v>
      </c>
    </row>
    <row r="36" spans="2:2">
      <c r="B36" s="633" t="s">
        <v>971</v>
      </c>
    </row>
  </sheetData>
  <mergeCells count="2">
    <mergeCell ref="B2:I2"/>
    <mergeCell ref="B15:I15"/>
  </mergeCells>
  <phoneticPr fontId="5" type="noConversion"/>
  <hyperlinks>
    <hyperlink ref="B36" location="Содержание!B122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opLeftCell="A13" workbookViewId="0">
      <selection activeCell="B33" sqref="B33"/>
    </sheetView>
  </sheetViews>
  <sheetFormatPr defaultColWidth="10.6640625" defaultRowHeight="12.75"/>
  <cols>
    <col min="1" max="1" width="10.6640625" style="401" customWidth="1"/>
    <col min="2" max="2" width="34.5" style="401" customWidth="1"/>
    <col min="3" max="3" width="13.1640625" style="401" bestFit="1" customWidth="1"/>
    <col min="4" max="6" width="13.5" style="401" bestFit="1" customWidth="1"/>
    <col min="7" max="8" width="16.83203125" style="401" bestFit="1" customWidth="1"/>
    <col min="9" max="16384" width="10.6640625" style="401"/>
  </cols>
  <sheetData>
    <row r="2" spans="1:8">
      <c r="A2" s="401" t="s">
        <v>940</v>
      </c>
      <c r="B2" s="1092" t="s">
        <v>1720</v>
      </c>
      <c r="C2" s="1093"/>
      <c r="D2" s="1093"/>
      <c r="E2" s="1093"/>
      <c r="F2" s="1093"/>
      <c r="G2" s="1093"/>
      <c r="H2" s="1093"/>
    </row>
    <row r="3" spans="1:8" ht="13.5" thickBot="1">
      <c r="H3" s="414" t="s">
        <v>1700</v>
      </c>
    </row>
    <row r="4" spans="1:8" ht="13.5" thickBot="1">
      <c r="B4" s="458" t="s">
        <v>1703</v>
      </c>
      <c r="C4" s="459">
        <v>37622</v>
      </c>
      <c r="D4" s="404">
        <v>37987</v>
      </c>
      <c r="E4" s="403">
        <v>38353</v>
      </c>
      <c r="F4" s="460">
        <v>38718</v>
      </c>
      <c r="G4" s="403" t="s">
        <v>1692</v>
      </c>
      <c r="H4" s="404" t="s">
        <v>1693</v>
      </c>
    </row>
    <row r="5" spans="1:8">
      <c r="B5" s="461" t="s">
        <v>1721</v>
      </c>
      <c r="C5" s="462">
        <v>22419.4</v>
      </c>
      <c r="D5" s="463">
        <v>20716</v>
      </c>
      <c r="E5" s="464">
        <v>44094.720999999998</v>
      </c>
      <c r="F5" s="463">
        <v>73361.5</v>
      </c>
      <c r="G5" s="464">
        <v>135489.70000000001</v>
      </c>
      <c r="H5" s="465">
        <v>180604.6</v>
      </c>
    </row>
    <row r="6" spans="1:8">
      <c r="B6" s="466" t="s">
        <v>1722</v>
      </c>
      <c r="C6" s="467">
        <v>6133</v>
      </c>
      <c r="D6" s="468">
        <v>9031</v>
      </c>
      <c r="E6" s="469">
        <v>24053.449000000001</v>
      </c>
      <c r="F6" s="468">
        <v>45259.8</v>
      </c>
      <c r="G6" s="469">
        <v>80200.7</v>
      </c>
      <c r="H6" s="470">
        <v>110426.1</v>
      </c>
    </row>
    <row r="7" spans="1:8">
      <c r="B7" s="471" t="s">
        <v>1725</v>
      </c>
      <c r="C7" s="467">
        <v>22636.9</v>
      </c>
      <c r="D7" s="468">
        <v>28870</v>
      </c>
      <c r="E7" s="469">
        <v>39978.074000000001</v>
      </c>
      <c r="F7" s="468">
        <v>67123.100000000006</v>
      </c>
      <c r="G7" s="469">
        <v>126430.5</v>
      </c>
      <c r="H7" s="470">
        <v>124370.9</v>
      </c>
    </row>
    <row r="8" spans="1:8">
      <c r="B8" s="466" t="s">
        <v>1723</v>
      </c>
      <c r="C8" s="467">
        <v>12618.3</v>
      </c>
      <c r="D8" s="468">
        <v>13207</v>
      </c>
      <c r="E8" s="469">
        <v>14689.071</v>
      </c>
      <c r="F8" s="468">
        <v>32070.400000000001</v>
      </c>
      <c r="G8" s="472">
        <v>67592.7</v>
      </c>
      <c r="H8" s="470">
        <v>91536.8</v>
      </c>
    </row>
    <row r="9" spans="1:8" ht="13.5" thickBot="1">
      <c r="B9" s="473" t="s">
        <v>1724</v>
      </c>
      <c r="C9" s="474">
        <v>3776</v>
      </c>
      <c r="D9" s="475">
        <v>4612</v>
      </c>
      <c r="E9" s="476">
        <v>5870</v>
      </c>
      <c r="F9" s="475">
        <v>7591</v>
      </c>
      <c r="G9" s="476">
        <v>10214</v>
      </c>
      <c r="H9" s="477" t="s">
        <v>1727</v>
      </c>
    </row>
    <row r="11" spans="1:8">
      <c r="B11" s="478" t="s">
        <v>1726</v>
      </c>
    </row>
    <row r="12" spans="1:8">
      <c r="B12" s="478" t="s">
        <v>1748</v>
      </c>
    </row>
    <row r="14" spans="1:8">
      <c r="B14" s="1092" t="s">
        <v>1720</v>
      </c>
      <c r="C14" s="1093"/>
      <c r="D14" s="1093"/>
      <c r="E14" s="1093"/>
      <c r="F14" s="1093"/>
      <c r="G14" s="1093"/>
      <c r="H14" s="1093"/>
    </row>
    <row r="31" spans="2:2">
      <c r="B31" s="413" t="s">
        <v>2020</v>
      </c>
    </row>
    <row r="33" spans="2:2">
      <c r="B33" s="633" t="s">
        <v>971</v>
      </c>
    </row>
  </sheetData>
  <mergeCells count="2">
    <mergeCell ref="B2:H2"/>
    <mergeCell ref="B14:H14"/>
  </mergeCells>
  <phoneticPr fontId="5" type="noConversion"/>
  <hyperlinks>
    <hyperlink ref="B33" location="Содержание!B123" display="к содержанию"/>
  </hyperlinks>
  <pageMargins left="0.75" right="0.75" top="1" bottom="1" header="0.5" footer="0.5"/>
  <headerFooter alignWithMargins="0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workbookViewId="0">
      <selection activeCell="B27" sqref="B27"/>
    </sheetView>
  </sheetViews>
  <sheetFormatPr defaultColWidth="10.6640625" defaultRowHeight="12.75"/>
  <cols>
    <col min="1" max="1" width="10.6640625" style="401" customWidth="1"/>
    <col min="2" max="2" width="29.5" style="401" customWidth="1"/>
    <col min="3" max="6" width="13.1640625" style="401" bestFit="1" customWidth="1"/>
    <col min="7" max="7" width="16.6640625" style="401" customWidth="1"/>
    <col min="8" max="8" width="17.83203125" style="401" customWidth="1"/>
    <col min="9" max="16384" width="10.6640625" style="401"/>
  </cols>
  <sheetData>
    <row r="2" spans="1:9">
      <c r="A2" s="401" t="s">
        <v>940</v>
      </c>
      <c r="B2" s="1092" t="s">
        <v>1728</v>
      </c>
      <c r="C2" s="1093"/>
      <c r="D2" s="1093"/>
      <c r="E2" s="1093"/>
      <c r="F2" s="1093"/>
      <c r="G2" s="1093"/>
      <c r="H2" s="1093"/>
      <c r="I2" s="1093"/>
    </row>
    <row r="3" spans="1:9" ht="13.5" thickBot="1">
      <c r="H3" s="414" t="s">
        <v>1700</v>
      </c>
    </row>
    <row r="4" spans="1:9" ht="13.5" thickBot="1">
      <c r="B4" s="415" t="s">
        <v>1691</v>
      </c>
      <c r="C4" s="416">
        <v>37622</v>
      </c>
      <c r="D4" s="417">
        <v>37987</v>
      </c>
      <c r="E4" s="416">
        <v>38353</v>
      </c>
      <c r="F4" s="418">
        <v>38718</v>
      </c>
      <c r="G4" s="419" t="s">
        <v>1692</v>
      </c>
      <c r="H4" s="420" t="s">
        <v>1693</v>
      </c>
    </row>
    <row r="5" spans="1:9">
      <c r="B5" s="407" t="s">
        <v>1707</v>
      </c>
      <c r="C5" s="421">
        <f>22636931/1000</f>
        <v>22636.931</v>
      </c>
      <c r="D5" s="423">
        <f>28870234/1000</f>
        <v>28870.234</v>
      </c>
      <c r="E5" s="421">
        <f>39978074/1000</f>
        <v>39978.074000000001</v>
      </c>
      <c r="F5" s="423">
        <f>67123066/1000</f>
        <v>67123.066000000006</v>
      </c>
      <c r="G5" s="421">
        <f>126430537/1000</f>
        <v>126430.537</v>
      </c>
      <c r="H5" s="423">
        <f>124370900/1000</f>
        <v>124370.9</v>
      </c>
    </row>
    <row r="6" spans="1:9">
      <c r="B6" s="424" t="s">
        <v>1729</v>
      </c>
      <c r="C6" s="425">
        <f>2316694/1000</f>
        <v>2316.694</v>
      </c>
      <c r="D6" s="426">
        <f>4172355/1000</f>
        <v>4172.3549999999996</v>
      </c>
      <c r="E6" s="425">
        <f>6742484/1000</f>
        <v>6742.4840000000004</v>
      </c>
      <c r="F6" s="426">
        <f>10769785/1000</f>
        <v>10769.785</v>
      </c>
      <c r="G6" s="425">
        <f>14092249/1000</f>
        <v>14092.249</v>
      </c>
      <c r="H6" s="426">
        <f>33153272/1000</f>
        <v>33153.271999999997</v>
      </c>
    </row>
    <row r="7" spans="1:9" ht="13.5" thickBot="1">
      <c r="B7" s="479" t="s">
        <v>1730</v>
      </c>
      <c r="C7" s="411">
        <f t="shared" ref="C7:H7" si="0">C6/C5</f>
        <v>0.10234134653677214</v>
      </c>
      <c r="D7" s="412">
        <f t="shared" si="0"/>
        <v>0.14452099695485668</v>
      </c>
      <c r="E7" s="411">
        <f t="shared" si="0"/>
        <v>0.16865454799048099</v>
      </c>
      <c r="F7" s="412">
        <f t="shared" si="0"/>
        <v>0.16044834721941931</v>
      </c>
      <c r="G7" s="411">
        <f t="shared" si="0"/>
        <v>0.11146238349046955</v>
      </c>
      <c r="H7" s="412">
        <f t="shared" si="0"/>
        <v>0.26656775821353706</v>
      </c>
    </row>
    <row r="9" spans="1:9">
      <c r="B9" s="1092" t="s">
        <v>1728</v>
      </c>
      <c r="C9" s="1093"/>
      <c r="D9" s="1093"/>
      <c r="E9" s="1093"/>
      <c r="F9" s="1093"/>
      <c r="G9" s="1093"/>
      <c r="H9" s="1093"/>
      <c r="I9" s="1093"/>
    </row>
    <row r="25" spans="2:2">
      <c r="B25" s="413" t="s">
        <v>2020</v>
      </c>
    </row>
    <row r="27" spans="2:2">
      <c r="B27" s="633" t="s">
        <v>971</v>
      </c>
    </row>
  </sheetData>
  <mergeCells count="2">
    <mergeCell ref="B2:I2"/>
    <mergeCell ref="B9:I9"/>
  </mergeCells>
  <phoneticPr fontId="5" type="noConversion"/>
  <hyperlinks>
    <hyperlink ref="B27" location="Содержание!B124" display="к содержанию"/>
  </hyperlinks>
  <pageMargins left="0.75" right="0.75" top="1" bottom="1" header="0.5" footer="0.5"/>
  <headerFooter alignWithMargins="0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opLeftCell="A13" workbookViewId="0">
      <selection activeCell="B35" sqref="B35"/>
    </sheetView>
  </sheetViews>
  <sheetFormatPr defaultColWidth="10.6640625" defaultRowHeight="12.75"/>
  <cols>
    <col min="1" max="1" width="10.6640625" style="401" customWidth="1"/>
    <col min="2" max="2" width="26.5" style="401" customWidth="1"/>
    <col min="3" max="3" width="19.83203125" style="401" customWidth="1"/>
    <col min="4" max="4" width="18" style="401" customWidth="1"/>
    <col min="5" max="5" width="19.33203125" style="401" customWidth="1"/>
    <col min="6" max="6" width="17.6640625" style="401" customWidth="1"/>
    <col min="7" max="7" width="20" style="401" customWidth="1"/>
    <col min="8" max="8" width="17.5" style="401" customWidth="1"/>
    <col min="9" max="16384" width="10.6640625" style="401"/>
  </cols>
  <sheetData>
    <row r="2" spans="1:9">
      <c r="A2" s="401" t="s">
        <v>940</v>
      </c>
      <c r="B2" s="1092" t="s">
        <v>1731</v>
      </c>
      <c r="C2" s="1092"/>
      <c r="D2" s="1092"/>
      <c r="E2" s="1092"/>
      <c r="F2" s="1092"/>
      <c r="G2" s="1092"/>
      <c r="H2" s="1092"/>
      <c r="I2" s="1092"/>
    </row>
    <row r="3" spans="1:9" ht="13.5" thickBot="1">
      <c r="H3" s="414" t="s">
        <v>1700</v>
      </c>
    </row>
    <row r="4" spans="1:9" ht="13.5" thickBot="1">
      <c r="B4" s="415" t="s">
        <v>1691</v>
      </c>
      <c r="C4" s="416">
        <v>37622</v>
      </c>
      <c r="D4" s="417">
        <v>37987</v>
      </c>
      <c r="E4" s="416">
        <v>38353</v>
      </c>
      <c r="F4" s="418">
        <v>38718</v>
      </c>
      <c r="G4" s="419" t="s">
        <v>1692</v>
      </c>
      <c r="H4" s="420" t="s">
        <v>1693</v>
      </c>
    </row>
    <row r="5" spans="1:9">
      <c r="B5" s="441" t="s">
        <v>1707</v>
      </c>
      <c r="C5" s="421">
        <f>22636931/1000</f>
        <v>22636.931</v>
      </c>
      <c r="D5" s="423">
        <f>28870234/1000</f>
        <v>28870.234</v>
      </c>
      <c r="E5" s="421">
        <f>39978074/1000</f>
        <v>39978.074000000001</v>
      </c>
      <c r="F5" s="423">
        <f>67123066/1000</f>
        <v>67123.066000000006</v>
      </c>
      <c r="G5" s="421">
        <f>126430537/1000</f>
        <v>126430.537</v>
      </c>
      <c r="H5" s="423">
        <f>124370900/1000</f>
        <v>124370.9</v>
      </c>
    </row>
    <row r="6" spans="1:9">
      <c r="B6" s="480" t="s">
        <v>1729</v>
      </c>
      <c r="C6" s="425">
        <f>2316694/1000</f>
        <v>2316.694</v>
      </c>
      <c r="D6" s="426">
        <f>4172355/1000</f>
        <v>4172.3549999999996</v>
      </c>
      <c r="E6" s="425">
        <f>6742484/1000</f>
        <v>6742.4840000000004</v>
      </c>
      <c r="F6" s="426">
        <f>10769785/1000</f>
        <v>10769.785</v>
      </c>
      <c r="G6" s="425">
        <f>14092249/1000</f>
        <v>14092.249</v>
      </c>
      <c r="H6" s="426">
        <f>33153272/1000</f>
        <v>33153.271999999997</v>
      </c>
    </row>
    <row r="7" spans="1:9" ht="25.5">
      <c r="B7" s="481" t="s">
        <v>1732</v>
      </c>
      <c r="C7" s="454">
        <v>0.54187273088001675</v>
      </c>
      <c r="D7" s="455">
        <v>0.46334384018789165</v>
      </c>
      <c r="E7" s="454">
        <v>0.63856005919721659</v>
      </c>
      <c r="F7" s="455">
        <v>0.25696967591118008</v>
      </c>
      <c r="G7" s="454">
        <v>0.26428530399771344</v>
      </c>
      <c r="H7" s="455">
        <v>0.2719414532767912</v>
      </c>
    </row>
    <row r="8" spans="1:9" ht="25.5">
      <c r="B8" s="481" t="s">
        <v>1733</v>
      </c>
      <c r="C8" s="454">
        <v>0.33952467689504573</v>
      </c>
      <c r="D8" s="455">
        <v>0.35581327633114773</v>
      </c>
      <c r="E8" s="454">
        <v>0.27835848160582344</v>
      </c>
      <c r="F8" s="455">
        <v>0.21424818950695543</v>
      </c>
      <c r="G8" s="454">
        <v>0.15534401159878161</v>
      </c>
      <c r="H8" s="455">
        <v>0.23424137981223611</v>
      </c>
    </row>
    <row r="9" spans="1:9" ht="39" thickBot="1">
      <c r="B9" s="482" t="s">
        <v>1734</v>
      </c>
      <c r="C9" s="411">
        <v>4.8933344226010152E-2</v>
      </c>
      <c r="D9" s="412">
        <v>8.0305376842820964E-2</v>
      </c>
      <c r="E9" s="411">
        <v>8.5131275105197191E-2</v>
      </c>
      <c r="F9" s="412">
        <v>0.12438215515915939</v>
      </c>
      <c r="G9" s="411">
        <v>7.5070387309726164E-2</v>
      </c>
      <c r="H9" s="412">
        <v>0.26988597082834853</v>
      </c>
    </row>
    <row r="11" spans="1:9">
      <c r="B11" s="1092" t="s">
        <v>1731</v>
      </c>
      <c r="C11" s="1092"/>
      <c r="D11" s="1092"/>
      <c r="E11" s="1092"/>
      <c r="F11" s="1092"/>
      <c r="G11" s="1092"/>
      <c r="H11" s="1092"/>
      <c r="I11" s="1092"/>
    </row>
    <row r="33" spans="2:2">
      <c r="B33" s="413" t="s">
        <v>2020</v>
      </c>
    </row>
    <row r="35" spans="2:2">
      <c r="B35" s="633" t="s">
        <v>971</v>
      </c>
    </row>
  </sheetData>
  <mergeCells count="2">
    <mergeCell ref="B2:I2"/>
    <mergeCell ref="B11:I11"/>
  </mergeCells>
  <phoneticPr fontId="5" type="noConversion"/>
  <hyperlinks>
    <hyperlink ref="B35" location="Содержание!B125" display="к содержанию"/>
  </hyperlinks>
  <pageMargins left="0.75" right="0.75" top="1" bottom="1" header="0.5" footer="0.5"/>
  <headerFooter alignWithMargins="0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workbookViewId="0">
      <selection activeCell="B25" sqref="B25"/>
    </sheetView>
  </sheetViews>
  <sheetFormatPr defaultColWidth="10.6640625" defaultRowHeight="12.75"/>
  <cols>
    <col min="1" max="1" width="17" style="401" customWidth="1"/>
    <col min="2" max="2" width="21.33203125" style="401" customWidth="1"/>
    <col min="3" max="6" width="13.1640625" style="401" bestFit="1" customWidth="1"/>
    <col min="7" max="7" width="16.33203125" style="401" customWidth="1"/>
    <col min="8" max="8" width="17.1640625" style="401" customWidth="1"/>
    <col min="9" max="16384" width="10.6640625" style="401"/>
  </cols>
  <sheetData>
    <row r="2" spans="1:8">
      <c r="A2" s="401" t="s">
        <v>940</v>
      </c>
      <c r="B2" s="1092" t="s">
        <v>1735</v>
      </c>
      <c r="C2" s="1092"/>
      <c r="D2" s="1092"/>
      <c r="E2" s="1092"/>
      <c r="F2" s="1092"/>
      <c r="G2" s="1092"/>
    </row>
    <row r="3" spans="1:8" ht="13.5" thickBot="1"/>
    <row r="4" spans="1:8" ht="26.25" thickBot="1">
      <c r="B4" s="483" t="s">
        <v>1703</v>
      </c>
      <c r="C4" s="484">
        <v>37622</v>
      </c>
      <c r="D4" s="485">
        <v>37987</v>
      </c>
      <c r="E4" s="486">
        <v>38353</v>
      </c>
      <c r="F4" s="487">
        <v>38718</v>
      </c>
      <c r="G4" s="488" t="s">
        <v>1692</v>
      </c>
      <c r="H4" s="489" t="s">
        <v>1693</v>
      </c>
    </row>
    <row r="5" spans="1:8">
      <c r="B5" s="490" t="s">
        <v>1736</v>
      </c>
      <c r="C5" s="491">
        <v>8.7963995468210552</v>
      </c>
      <c r="D5" s="492">
        <v>16.862811353543155</v>
      </c>
      <c r="E5" s="491">
        <v>17.281206972598831</v>
      </c>
      <c r="F5" s="492">
        <v>17.450297499369562</v>
      </c>
      <c r="G5" s="491">
        <v>25.800042364843968</v>
      </c>
      <c r="H5" s="493">
        <v>22.151429144108178</v>
      </c>
    </row>
    <row r="6" spans="1:8" ht="13.5" thickBot="1">
      <c r="B6" s="494" t="s">
        <v>1737</v>
      </c>
      <c r="C6" s="495">
        <v>32.155551932170226</v>
      </c>
      <c r="D6" s="496">
        <v>38.68120916841989</v>
      </c>
      <c r="E6" s="495">
        <v>31.679864288900937</v>
      </c>
      <c r="F6" s="496">
        <v>28.285144874701167</v>
      </c>
      <c r="G6" s="495">
        <v>43.586153238064014</v>
      </c>
      <c r="H6" s="497">
        <v>36.229206682115908</v>
      </c>
    </row>
    <row r="8" spans="1:8">
      <c r="B8" s="1092" t="s">
        <v>1735</v>
      </c>
      <c r="C8" s="1092"/>
      <c r="D8" s="1092"/>
      <c r="E8" s="1092"/>
      <c r="F8" s="1092"/>
      <c r="G8" s="1092"/>
    </row>
    <row r="23" spans="2:2">
      <c r="B23" s="413" t="s">
        <v>2020</v>
      </c>
    </row>
    <row r="25" spans="2:2">
      <c r="B25" s="633" t="s">
        <v>971</v>
      </c>
    </row>
  </sheetData>
  <mergeCells count="2">
    <mergeCell ref="B2:G2"/>
    <mergeCell ref="B8:G8"/>
  </mergeCells>
  <phoneticPr fontId="5" type="noConversion"/>
  <hyperlinks>
    <hyperlink ref="B25" location="Содержание!B126" display="к содержанию"/>
  </hyperlinks>
  <pageMargins left="0.75" right="0.75" top="1" bottom="1" header="0.5" footer="0.5"/>
  <headerFooter alignWithMargins="0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workbookViewId="0">
      <selection activeCell="B26" sqref="B26"/>
    </sheetView>
  </sheetViews>
  <sheetFormatPr defaultColWidth="10.6640625" defaultRowHeight="12.75"/>
  <cols>
    <col min="1" max="1" width="10.6640625" style="401" customWidth="1"/>
    <col min="2" max="2" width="53" style="401" bestFit="1" customWidth="1"/>
    <col min="3" max="3" width="17.5" style="401" customWidth="1"/>
    <col min="4" max="4" width="16.6640625" style="401" customWidth="1"/>
    <col min="5" max="5" width="18.83203125" style="401" customWidth="1"/>
    <col min="6" max="6" width="18" style="401" customWidth="1"/>
    <col min="7" max="7" width="18.6640625" style="401" customWidth="1"/>
    <col min="8" max="16384" width="10.6640625" style="401"/>
  </cols>
  <sheetData>
    <row r="2" spans="1:9">
      <c r="A2" s="401" t="s">
        <v>940</v>
      </c>
      <c r="B2" s="1092" t="s">
        <v>1738</v>
      </c>
      <c r="C2" s="1092"/>
      <c r="D2" s="1092"/>
      <c r="E2" s="1092"/>
      <c r="F2" s="1092"/>
      <c r="G2" s="1092"/>
      <c r="H2" s="1092"/>
      <c r="I2" s="1092"/>
    </row>
    <row r="3" spans="1:9" ht="13.5" thickBot="1">
      <c r="G3" s="414" t="s">
        <v>1747</v>
      </c>
    </row>
    <row r="4" spans="1:9" ht="13.5" thickBot="1">
      <c r="B4" s="435" t="s">
        <v>1703</v>
      </c>
      <c r="C4" s="416">
        <v>37987</v>
      </c>
      <c r="D4" s="417">
        <v>38353</v>
      </c>
      <c r="E4" s="431">
        <v>38718</v>
      </c>
      <c r="F4" s="420" t="s">
        <v>1692</v>
      </c>
      <c r="G4" s="432" t="s">
        <v>1693</v>
      </c>
    </row>
    <row r="5" spans="1:9">
      <c r="B5" s="461" t="s">
        <v>1739</v>
      </c>
      <c r="C5" s="498">
        <f>11714444/1000000</f>
        <v>11.714444</v>
      </c>
      <c r="D5" s="499">
        <f>19156712/1000000</f>
        <v>19.156711999999999</v>
      </c>
      <c r="E5" s="500">
        <f>33893607/1000000</f>
        <v>33.893607000000003</v>
      </c>
      <c r="F5" s="499">
        <f>68628264/1000000</f>
        <v>68.628264000000001</v>
      </c>
      <c r="G5" s="501">
        <f>74690917/1000000</f>
        <v>74.690916999999999</v>
      </c>
    </row>
    <row r="6" spans="1:9" ht="13.5" thickBot="1">
      <c r="B6" s="473" t="s">
        <v>1740</v>
      </c>
      <c r="C6" s="502">
        <f>1641281/1000000</f>
        <v>1.641281</v>
      </c>
      <c r="D6" s="503">
        <f>1865784/1000000</f>
        <v>1.8657840000000001</v>
      </c>
      <c r="E6" s="504">
        <f>3290657/1000000</f>
        <v>3.2906569999999999</v>
      </c>
      <c r="F6" s="503">
        <f>6509922/1000000</f>
        <v>6.5099220000000004</v>
      </c>
      <c r="G6" s="505">
        <f>7481208/1000000</f>
        <v>7.4812079999999996</v>
      </c>
    </row>
    <row r="8" spans="1:9">
      <c r="B8" s="1092" t="s">
        <v>1738</v>
      </c>
      <c r="C8" s="1092"/>
      <c r="D8" s="1092"/>
      <c r="E8" s="1092"/>
      <c r="F8" s="1092"/>
      <c r="G8" s="1092"/>
      <c r="H8" s="1092"/>
      <c r="I8" s="1092"/>
    </row>
    <row r="24" spans="2:2">
      <c r="B24" s="413" t="s">
        <v>2020</v>
      </c>
    </row>
    <row r="26" spans="2:2">
      <c r="B26" s="633" t="s">
        <v>971</v>
      </c>
    </row>
  </sheetData>
  <mergeCells count="2">
    <mergeCell ref="B2:I2"/>
    <mergeCell ref="B8:I8"/>
  </mergeCells>
  <phoneticPr fontId="5" type="noConversion"/>
  <hyperlinks>
    <hyperlink ref="B26" location="Содержание!B127" display="к содержанию"/>
  </hyperlinks>
  <pageMargins left="0.75" right="0.75" top="1" bottom="1" header="0.5" footer="0.5"/>
  <headerFooter alignWithMargins="0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topLeftCell="A10" workbookViewId="0">
      <selection activeCell="B28" sqref="B28"/>
    </sheetView>
  </sheetViews>
  <sheetFormatPr defaultColWidth="10.6640625" defaultRowHeight="12.75"/>
  <cols>
    <col min="1" max="1" width="12.6640625" style="401" customWidth="1"/>
    <col min="2" max="2" width="29.83203125" style="401" customWidth="1"/>
    <col min="3" max="4" width="13.1640625" style="401" bestFit="1" customWidth="1"/>
    <col min="5" max="5" width="16" style="401" customWidth="1"/>
    <col min="6" max="6" width="15" style="401" customWidth="1"/>
    <col min="7" max="16384" width="10.6640625" style="401"/>
  </cols>
  <sheetData>
    <row r="2" spans="1:9">
      <c r="A2" s="401" t="s">
        <v>940</v>
      </c>
      <c r="B2" s="1092" t="s">
        <v>1741</v>
      </c>
      <c r="C2" s="1092"/>
      <c r="D2" s="1092"/>
      <c r="E2" s="1092"/>
      <c r="F2" s="1092"/>
      <c r="G2" s="1092"/>
      <c r="H2" s="1092"/>
      <c r="I2" s="1092"/>
    </row>
    <row r="3" spans="1:9" ht="13.5" thickBot="1">
      <c r="F3" s="414" t="s">
        <v>1747</v>
      </c>
    </row>
    <row r="4" spans="1:9" ht="13.5" thickBot="1">
      <c r="B4" s="506" t="s">
        <v>1742</v>
      </c>
      <c r="C4" s="416">
        <v>38353</v>
      </c>
      <c r="D4" s="418">
        <v>38718</v>
      </c>
      <c r="E4" s="420" t="s">
        <v>1692</v>
      </c>
      <c r="F4" s="420" t="s">
        <v>1693</v>
      </c>
    </row>
    <row r="5" spans="1:9" ht="25.5">
      <c r="B5" s="507" t="s">
        <v>1743</v>
      </c>
      <c r="C5" s="508">
        <v>49.917698182775879</v>
      </c>
      <c r="D5" s="509">
        <v>37.658570454582062</v>
      </c>
      <c r="E5" s="509">
        <v>17.46</v>
      </c>
      <c r="F5" s="509">
        <v>11.83</v>
      </c>
    </row>
    <row r="6" spans="1:9" ht="25.5">
      <c r="B6" s="510" t="s">
        <v>1744</v>
      </c>
      <c r="C6" s="511">
        <v>21.176706490770226</v>
      </c>
      <c r="D6" s="512">
        <v>23.098451919308687</v>
      </c>
      <c r="E6" s="512">
        <v>21.96</v>
      </c>
      <c r="F6" s="512">
        <v>33.33</v>
      </c>
    </row>
    <row r="7" spans="1:9" ht="25.5">
      <c r="B7" s="510" t="s">
        <v>1745</v>
      </c>
      <c r="C7" s="513">
        <v>22.023367730504944</v>
      </c>
      <c r="D7" s="512">
        <v>27.653398852226385</v>
      </c>
      <c r="E7" s="512">
        <v>43.11</v>
      </c>
      <c r="F7" s="512">
        <v>40.22</v>
      </c>
    </row>
    <row r="8" spans="1:9" ht="13.5" thickBot="1">
      <c r="B8" s="514" t="s">
        <v>1746</v>
      </c>
      <c r="C8" s="515">
        <v>6.8822275959489545</v>
      </c>
      <c r="D8" s="516">
        <v>10.89955459798397</v>
      </c>
      <c r="E8" s="516">
        <v>11.01</v>
      </c>
      <c r="F8" s="516">
        <v>13.53</v>
      </c>
    </row>
    <row r="10" spans="1:9">
      <c r="B10" s="1092" t="s">
        <v>1741</v>
      </c>
      <c r="C10" s="1092"/>
      <c r="D10" s="1092"/>
      <c r="E10" s="1092"/>
      <c r="F10" s="1092"/>
      <c r="G10" s="1092"/>
      <c r="H10" s="1092"/>
      <c r="I10" s="1092"/>
    </row>
    <row r="26" spans="2:2">
      <c r="B26" s="517" t="s">
        <v>2020</v>
      </c>
    </row>
    <row r="28" spans="2:2">
      <c r="B28" s="633" t="s">
        <v>971</v>
      </c>
    </row>
  </sheetData>
  <mergeCells count="2">
    <mergeCell ref="B2:I2"/>
    <mergeCell ref="B10:I10"/>
  </mergeCells>
  <phoneticPr fontId="5" type="noConversion"/>
  <hyperlinks>
    <hyperlink ref="B28" location="Содержание!B128" display="к содержанию"/>
  </hyperlinks>
  <pageMargins left="0.75" right="0.75" top="1" bottom="1" header="0.5" footer="0.5"/>
  <headerFooter alignWithMargins="0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7"/>
  <sheetViews>
    <sheetView topLeftCell="A22" workbookViewId="0">
      <selection activeCell="D48" sqref="D48"/>
    </sheetView>
  </sheetViews>
  <sheetFormatPr defaultColWidth="10.6640625" defaultRowHeight="12.75"/>
  <cols>
    <col min="1" max="1" width="10.83203125" style="518" customWidth="1"/>
    <col min="2" max="2" width="11.1640625" style="518" customWidth="1"/>
    <col min="3" max="3" width="16.33203125" style="518" customWidth="1"/>
    <col min="4" max="4" width="16" style="518" customWidth="1"/>
    <col min="5" max="5" width="16.1640625" style="518" customWidth="1"/>
    <col min="6" max="6" width="18.83203125" style="518" customWidth="1"/>
    <col min="7" max="7" width="20" style="518" customWidth="1"/>
    <col min="8" max="8" width="19.5" style="518" customWidth="1"/>
    <col min="9" max="16384" width="10.6640625" style="518"/>
  </cols>
  <sheetData>
    <row r="3" spans="1:10">
      <c r="A3" s="518" t="s">
        <v>940</v>
      </c>
      <c r="B3" s="752" t="s">
        <v>1790</v>
      </c>
    </row>
    <row r="4" spans="1:10" ht="13.5" thickBot="1"/>
    <row r="5" spans="1:10" ht="78" customHeight="1" thickBot="1">
      <c r="B5" s="520"/>
      <c r="C5" s="521" t="s">
        <v>1791</v>
      </c>
      <c r="D5" s="522" t="s">
        <v>1792</v>
      </c>
      <c r="E5" s="522" t="s">
        <v>1793</v>
      </c>
      <c r="F5" s="523" t="s">
        <v>1794</v>
      </c>
      <c r="G5" s="523" t="s">
        <v>1795</v>
      </c>
      <c r="H5" s="524" t="s">
        <v>1796</v>
      </c>
    </row>
    <row r="6" spans="1:10">
      <c r="B6" s="525">
        <v>39083</v>
      </c>
      <c r="C6" s="526">
        <v>50.642015574446731</v>
      </c>
      <c r="D6" s="527">
        <v>25.382395559927673</v>
      </c>
      <c r="E6" s="527">
        <v>12.686517721883334</v>
      </c>
      <c r="F6" s="527">
        <v>41.688443794726368</v>
      </c>
      <c r="G6" s="527">
        <v>24.45317279999999</v>
      </c>
      <c r="H6" s="528">
        <v>8.4</v>
      </c>
      <c r="I6" s="529"/>
    </row>
    <row r="7" spans="1:10">
      <c r="B7" s="530">
        <v>39114</v>
      </c>
      <c r="C7" s="531">
        <v>52.350292660508366</v>
      </c>
      <c r="D7" s="532">
        <v>28.717446505638549</v>
      </c>
      <c r="E7" s="532">
        <v>13.749042732442152</v>
      </c>
      <c r="F7" s="532">
        <v>41.950206074096002</v>
      </c>
      <c r="G7" s="532">
        <v>24.800606000000002</v>
      </c>
      <c r="H7" s="533">
        <v>8.5</v>
      </c>
      <c r="I7" s="529"/>
    </row>
    <row r="8" spans="1:10">
      <c r="B8" s="530">
        <v>39142</v>
      </c>
      <c r="C8" s="531">
        <v>51.685310861002044</v>
      </c>
      <c r="D8" s="532">
        <v>28.500893813375594</v>
      </c>
      <c r="E8" s="532">
        <v>12.189331397251445</v>
      </c>
      <c r="F8" s="532">
        <v>43.68</v>
      </c>
      <c r="G8" s="532">
        <v>25.85</v>
      </c>
      <c r="H8" s="533">
        <v>7.9</v>
      </c>
      <c r="I8" s="529"/>
    </row>
    <row r="9" spans="1:10">
      <c r="B9" s="530">
        <v>39173</v>
      </c>
      <c r="C9" s="531">
        <v>49.691734637644871</v>
      </c>
      <c r="D9" s="532">
        <v>27.585657241167308</v>
      </c>
      <c r="E9" s="532">
        <v>9.8894076242024838</v>
      </c>
      <c r="F9" s="532">
        <v>43.54</v>
      </c>
      <c r="G9" s="532">
        <v>25.73</v>
      </c>
      <c r="H9" s="533">
        <v>7.8</v>
      </c>
    </row>
    <row r="10" spans="1:10">
      <c r="B10" s="530">
        <v>39203</v>
      </c>
      <c r="C10" s="531">
        <v>49.412451382225456</v>
      </c>
      <c r="D10" s="532">
        <v>28.271333989465731</v>
      </c>
      <c r="E10" s="532">
        <v>9.1376152054410351</v>
      </c>
      <c r="F10" s="532">
        <v>43.41</v>
      </c>
      <c r="G10" s="532">
        <v>25.85</v>
      </c>
      <c r="H10" s="533">
        <v>7.7</v>
      </c>
    </row>
    <row r="11" spans="1:10">
      <c r="B11" s="530">
        <v>39234</v>
      </c>
      <c r="C11" s="531">
        <v>47.933752525620015</v>
      </c>
      <c r="D11" s="532">
        <v>28.933504402228955</v>
      </c>
      <c r="E11" s="532">
        <v>7.8759300640666172</v>
      </c>
      <c r="F11" s="532">
        <v>42.6</v>
      </c>
      <c r="G11" s="532">
        <v>26.08</v>
      </c>
      <c r="H11" s="533">
        <v>7.9</v>
      </c>
    </row>
    <row r="12" spans="1:10">
      <c r="B12" s="530">
        <v>39264</v>
      </c>
      <c r="C12" s="531">
        <v>48.275991335857121</v>
      </c>
      <c r="D12" s="532">
        <v>30.067521340126554</v>
      </c>
      <c r="E12" s="532">
        <v>9.4699511600863211</v>
      </c>
      <c r="F12" s="532">
        <v>43.53</v>
      </c>
      <c r="G12" s="532">
        <v>27.02</v>
      </c>
      <c r="H12" s="533">
        <v>8.1</v>
      </c>
    </row>
    <row r="13" spans="1:10">
      <c r="B13" s="530">
        <v>39295</v>
      </c>
      <c r="C13" s="531">
        <v>47.671708553827123</v>
      </c>
      <c r="D13" s="532">
        <v>30.407624994421699</v>
      </c>
      <c r="E13" s="532">
        <v>9.5626735383202703</v>
      </c>
      <c r="F13" s="532">
        <v>44.84</v>
      </c>
      <c r="G13" s="532">
        <v>28.67</v>
      </c>
      <c r="H13" s="533">
        <v>8.8000000000000007</v>
      </c>
      <c r="I13" s="529"/>
    </row>
    <row r="14" spans="1:10">
      <c r="B14" s="530">
        <v>39326</v>
      </c>
      <c r="C14" s="531">
        <v>47.826392817843313</v>
      </c>
      <c r="D14" s="532">
        <v>31.534645419779991</v>
      </c>
      <c r="E14" s="532">
        <v>9.8813763686593532</v>
      </c>
      <c r="F14" s="532">
        <v>45.39</v>
      </c>
      <c r="G14" s="532">
        <v>28.31</v>
      </c>
      <c r="H14" s="533">
        <v>9.4</v>
      </c>
      <c r="I14" s="529"/>
    </row>
    <row r="15" spans="1:10">
      <c r="B15" s="530">
        <v>39356</v>
      </c>
      <c r="C15" s="531">
        <v>46.495249035171696</v>
      </c>
      <c r="D15" s="532">
        <v>31.126049898286976</v>
      </c>
      <c r="E15" s="532">
        <v>8.8276006304413475</v>
      </c>
      <c r="F15" s="532">
        <v>48.48</v>
      </c>
      <c r="G15" s="532">
        <v>30.18</v>
      </c>
      <c r="H15" s="533">
        <v>11.2</v>
      </c>
    </row>
    <row r="16" spans="1:10" ht="13.5" thickBot="1">
      <c r="B16" s="534">
        <v>39387</v>
      </c>
      <c r="C16" s="535">
        <v>46.99953460390666</v>
      </c>
      <c r="D16" s="536">
        <v>32.089426026945567</v>
      </c>
      <c r="E16" s="536">
        <v>9.4316270817984957</v>
      </c>
      <c r="F16" s="536">
        <v>54.4</v>
      </c>
      <c r="G16" s="536">
        <v>34.61</v>
      </c>
      <c r="H16" s="537">
        <v>11.53</v>
      </c>
      <c r="J16" s="529"/>
    </row>
    <row r="17" spans="2:8">
      <c r="F17" s="529"/>
      <c r="G17" s="529"/>
      <c r="H17" s="529"/>
    </row>
    <row r="18" spans="2:8">
      <c r="B18" s="752" t="s">
        <v>1790</v>
      </c>
    </row>
    <row r="19" spans="2:8">
      <c r="B19" s="519"/>
    </row>
    <row r="45" spans="2:2">
      <c r="B45" s="538" t="s">
        <v>2020</v>
      </c>
    </row>
    <row r="47" spans="2:2">
      <c r="B47" s="633" t="s">
        <v>971</v>
      </c>
    </row>
  </sheetData>
  <phoneticPr fontId="12" type="noConversion"/>
  <hyperlinks>
    <hyperlink ref="B47" location="Содержание!B129" display="к содержанию"/>
  </hyperlink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opLeftCell="A4" workbookViewId="0">
      <selection activeCell="J27" sqref="J27"/>
    </sheetView>
  </sheetViews>
  <sheetFormatPr defaultColWidth="10.6640625" defaultRowHeight="12.75"/>
  <cols>
    <col min="1" max="1" width="10.6640625" style="518" customWidth="1"/>
    <col min="2" max="2" width="17.33203125" style="518" customWidth="1"/>
    <col min="3" max="3" width="9" style="518" customWidth="1"/>
    <col min="4" max="5" width="9.1640625" style="518" customWidth="1"/>
    <col min="6" max="6" width="8.83203125" style="518" customWidth="1"/>
    <col min="7" max="7" width="9.33203125" style="518" customWidth="1"/>
    <col min="8" max="8" width="9.1640625" style="518" customWidth="1"/>
    <col min="9" max="9" width="8.83203125" style="518" customWidth="1"/>
    <col min="10" max="11" width="9.33203125" style="518" customWidth="1"/>
    <col min="12" max="12" width="12.83203125" style="518" customWidth="1"/>
    <col min="13" max="13" width="10.5" style="518" customWidth="1"/>
    <col min="14" max="16384" width="10.6640625" style="518"/>
  </cols>
  <sheetData>
    <row r="1" spans="1:14"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</row>
    <row r="2" spans="1:14">
      <c r="A2" s="518" t="s">
        <v>940</v>
      </c>
      <c r="B2" s="752" t="s">
        <v>1797</v>
      </c>
    </row>
    <row r="3" spans="1:14" ht="13.5" thickBot="1"/>
    <row r="4" spans="1:14" ht="28.5" customHeight="1" thickBot="1">
      <c r="B4" s="540"/>
      <c r="C4" s="541" t="s">
        <v>1337</v>
      </c>
      <c r="D4" s="542" t="s">
        <v>1338</v>
      </c>
      <c r="E4" s="542" t="s">
        <v>1798</v>
      </c>
      <c r="F4" s="542" t="s">
        <v>1799</v>
      </c>
      <c r="G4" s="542" t="s">
        <v>1339</v>
      </c>
      <c r="H4" s="542" t="s">
        <v>1340</v>
      </c>
      <c r="I4" s="542" t="s">
        <v>1982</v>
      </c>
      <c r="J4" s="542" t="s">
        <v>1985</v>
      </c>
      <c r="K4" s="543" t="s">
        <v>1341</v>
      </c>
    </row>
    <row r="5" spans="1:14" ht="20.25" customHeight="1">
      <c r="B5" s="544" t="s">
        <v>1376</v>
      </c>
      <c r="C5" s="545">
        <v>0.43414276180582034</v>
      </c>
      <c r="D5" s="546">
        <v>0.44298835510554019</v>
      </c>
      <c r="E5" s="546">
        <v>0.63303533286580183</v>
      </c>
      <c r="F5" s="546">
        <v>0.62997317993845436</v>
      </c>
      <c r="G5" s="546">
        <v>0.63028394343747574</v>
      </c>
      <c r="H5" s="546">
        <v>0.60688366714442021</v>
      </c>
      <c r="I5" s="546">
        <v>0.43620271204366562</v>
      </c>
      <c r="J5" s="546">
        <v>0.45727871164387046</v>
      </c>
      <c r="K5" s="547">
        <v>0.38029049015457606</v>
      </c>
      <c r="L5" s="548"/>
      <c r="M5" s="548"/>
    </row>
    <row r="6" spans="1:14" ht="18.75" customHeight="1">
      <c r="B6" s="549" t="s">
        <v>1377</v>
      </c>
      <c r="C6" s="550">
        <v>0.41429628718840045</v>
      </c>
      <c r="D6" s="551">
        <v>0.42373970284591728</v>
      </c>
      <c r="E6" s="551">
        <v>0.60331114482467252</v>
      </c>
      <c r="F6" s="551">
        <v>0.59895388159295904</v>
      </c>
      <c r="G6" s="551">
        <v>0.60043708149514785</v>
      </c>
      <c r="H6" s="551">
        <v>0.5761971634462455</v>
      </c>
      <c r="I6" s="551">
        <v>0.41625688270977995</v>
      </c>
      <c r="J6" s="551">
        <v>0.43429532989899844</v>
      </c>
      <c r="K6" s="552">
        <v>0.36228905722823501</v>
      </c>
      <c r="L6" s="548"/>
      <c r="M6" s="548"/>
    </row>
    <row r="7" spans="1:14">
      <c r="B7" s="553" t="s">
        <v>1721</v>
      </c>
      <c r="C7" s="554">
        <v>0.10302993728290513</v>
      </c>
      <c r="D7" s="555">
        <v>2.1276022968397361E-2</v>
      </c>
      <c r="E7" s="555">
        <v>0.34427522234420255</v>
      </c>
      <c r="F7" s="555">
        <v>0.11713218427273314</v>
      </c>
      <c r="G7" s="555">
        <v>8.9925243434085561E-2</v>
      </c>
      <c r="H7" s="555">
        <v>3.6108513590643342E-2</v>
      </c>
      <c r="I7" s="555">
        <v>-0.11844668968299901</v>
      </c>
      <c r="J7" s="555">
        <v>0.18032941441262132</v>
      </c>
      <c r="K7" s="556">
        <v>-4.1680155253271799E-3</v>
      </c>
    </row>
    <row r="8" spans="1:14" ht="24">
      <c r="B8" s="557" t="s">
        <v>1800</v>
      </c>
      <c r="C8" s="558">
        <v>0.26421691134523984</v>
      </c>
      <c r="D8" s="559">
        <v>-0.25099032163456836</v>
      </c>
      <c r="E8" s="559">
        <v>0.4548621140627348</v>
      </c>
      <c r="F8" s="559">
        <v>0.15917164960279906</v>
      </c>
      <c r="G8" s="559">
        <v>-5.3755499878646161E-2</v>
      </c>
      <c r="H8" s="559">
        <v>0.22533406004118825</v>
      </c>
      <c r="I8" s="559">
        <v>-1.1237609148255181</v>
      </c>
      <c r="J8" s="559">
        <v>0.64122885888569237</v>
      </c>
      <c r="K8" s="560">
        <v>-0.9546422777249336</v>
      </c>
    </row>
    <row r="9" spans="1:14" ht="24">
      <c r="B9" s="553" t="s">
        <v>1722</v>
      </c>
      <c r="C9" s="554">
        <v>9.4092747365651611E-2</v>
      </c>
      <c r="D9" s="555">
        <v>3.2945781746735098E-2</v>
      </c>
      <c r="E9" s="555">
        <v>0.33852374433564836</v>
      </c>
      <c r="F9" s="555">
        <v>0.11483046630867377</v>
      </c>
      <c r="G9" s="555">
        <v>9.6668979416760573E-2</v>
      </c>
      <c r="H9" s="555">
        <v>2.4929504349329779E-2</v>
      </c>
      <c r="I9" s="555">
        <v>-8.8019868838952936E-2</v>
      </c>
      <c r="J9" s="555">
        <v>0.14717007555312134</v>
      </c>
      <c r="K9" s="561">
        <v>2.977460653320825E-2</v>
      </c>
    </row>
    <row r="10" spans="1:14" ht="36.75" thickBot="1">
      <c r="B10" s="562" t="s">
        <v>1801</v>
      </c>
      <c r="C10" s="563">
        <v>6.246532108687472E-2</v>
      </c>
      <c r="D10" s="564">
        <v>0.13902854009599916</v>
      </c>
      <c r="E10" s="564">
        <v>0.73565844696592686</v>
      </c>
      <c r="F10" s="564">
        <v>-0.889360281733512</v>
      </c>
      <c r="G10" s="564">
        <v>0.10090976913392993</v>
      </c>
      <c r="H10" s="564">
        <v>-0.11408693290783721</v>
      </c>
      <c r="I10" s="564">
        <v>-0.60762768643373832</v>
      </c>
      <c r="J10" s="564">
        <v>0.55140825399484761</v>
      </c>
      <c r="K10" s="565">
        <v>-1.5816142609882422</v>
      </c>
    </row>
    <row r="12" spans="1:14">
      <c r="B12" s="752" t="s">
        <v>1802</v>
      </c>
    </row>
    <row r="31" spans="2:2">
      <c r="B31" s="538" t="s">
        <v>2020</v>
      </c>
    </row>
    <row r="32" spans="2:2">
      <c r="B32" s="538"/>
    </row>
    <row r="33" spans="2:2">
      <c r="B33" s="566" t="s">
        <v>1803</v>
      </c>
    </row>
    <row r="34" spans="2:2">
      <c r="B34" s="566" t="s">
        <v>1804</v>
      </c>
    </row>
    <row r="35" spans="2:2">
      <c r="B35" s="567"/>
    </row>
    <row r="36" spans="2:2">
      <c r="B36" s="633" t="s">
        <v>971</v>
      </c>
    </row>
  </sheetData>
  <phoneticPr fontId="49" type="noConversion"/>
  <hyperlinks>
    <hyperlink ref="B36" location="Содержание!B130" display="к содержанию"/>
  </hyperlinks>
  <pageMargins left="0.75" right="0.75" top="1" bottom="1" header="0.5" footer="0.5"/>
  <pageSetup paperSize="9" scale="60" orientation="landscape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2:G29"/>
  <sheetViews>
    <sheetView workbookViewId="0">
      <selection activeCell="K24" sqref="K24"/>
    </sheetView>
  </sheetViews>
  <sheetFormatPr defaultRowHeight="12.75"/>
  <cols>
    <col min="1" max="1" width="10.33203125" bestFit="1" customWidth="1"/>
    <col min="2" max="5" width="16.1640625" style="45" customWidth="1"/>
  </cols>
  <sheetData>
    <row r="2" spans="1:7">
      <c r="A2" t="s">
        <v>940</v>
      </c>
      <c r="B2" s="26" t="s">
        <v>2095</v>
      </c>
      <c r="G2" s="26" t="s">
        <v>2095</v>
      </c>
    </row>
    <row r="3" spans="1:7" ht="13.5" thickBot="1"/>
    <row r="4" spans="1:7" ht="13.5" thickBot="1">
      <c r="B4" s="746" t="s">
        <v>2067</v>
      </c>
      <c r="C4" s="746" t="s">
        <v>889</v>
      </c>
      <c r="D4" s="746" t="s">
        <v>890</v>
      </c>
      <c r="E4" s="746" t="s">
        <v>891</v>
      </c>
    </row>
    <row r="5" spans="1:7">
      <c r="B5" s="732">
        <v>38716</v>
      </c>
      <c r="C5" s="745">
        <v>4.5362499999999999</v>
      </c>
      <c r="D5" s="745">
        <v>2.4866299999999999</v>
      </c>
      <c r="E5" s="745">
        <v>6.53</v>
      </c>
    </row>
    <row r="6" spans="1:7">
      <c r="B6" s="648">
        <v>38748</v>
      </c>
      <c r="C6" s="656">
        <v>4.68</v>
      </c>
      <c r="D6" s="656">
        <v>2.5496300000000001</v>
      </c>
      <c r="E6" s="656">
        <v>5.61</v>
      </c>
    </row>
    <row r="7" spans="1:7">
      <c r="B7" s="648">
        <v>38776</v>
      </c>
      <c r="C7" s="656">
        <v>4.8224999999999998</v>
      </c>
      <c r="D7" s="656">
        <v>2.6636299999999999</v>
      </c>
      <c r="E7" s="656">
        <v>5.9</v>
      </c>
    </row>
    <row r="8" spans="1:7">
      <c r="B8" s="648">
        <v>38807</v>
      </c>
      <c r="C8" s="656">
        <v>5</v>
      </c>
      <c r="D8" s="656">
        <v>2.8170000000000002</v>
      </c>
      <c r="E8" s="656">
        <v>6.31</v>
      </c>
    </row>
    <row r="9" spans="1:7">
      <c r="B9" s="648">
        <v>38835</v>
      </c>
      <c r="C9" s="656">
        <v>5.13</v>
      </c>
      <c r="D9" s="656">
        <v>2.8515000000000001</v>
      </c>
      <c r="E9" s="656">
        <v>5.64</v>
      </c>
    </row>
    <row r="10" spans="1:7">
      <c r="B10" s="648">
        <v>38868</v>
      </c>
      <c r="C10" s="656">
        <v>5.23813</v>
      </c>
      <c r="D10" s="656">
        <v>2.9276299999999997</v>
      </c>
      <c r="E10" s="656">
        <v>5.0199999999999996</v>
      </c>
    </row>
    <row r="11" spans="1:7">
      <c r="B11" s="648">
        <v>38898</v>
      </c>
      <c r="C11" s="656">
        <v>5.4806299999999997</v>
      </c>
      <c r="D11" s="656">
        <v>3.0576300000000001</v>
      </c>
      <c r="E11" s="656">
        <v>5.07</v>
      </c>
    </row>
    <row r="12" spans="1:7">
      <c r="B12" s="648">
        <v>38929</v>
      </c>
      <c r="C12" s="656">
        <v>5.46563</v>
      </c>
      <c r="D12" s="656">
        <v>3.1626300000000001</v>
      </c>
      <c r="E12" s="656">
        <v>4.6900000000000004</v>
      </c>
    </row>
    <row r="13" spans="1:7">
      <c r="B13" s="648">
        <v>38960</v>
      </c>
      <c r="C13" s="656">
        <v>5.3975</v>
      </c>
      <c r="D13" s="656">
        <v>3.26363</v>
      </c>
      <c r="E13" s="656">
        <v>4.55</v>
      </c>
    </row>
    <row r="14" spans="1:7">
      <c r="B14" s="648">
        <v>38989</v>
      </c>
      <c r="C14" s="656">
        <v>5.37</v>
      </c>
      <c r="D14" s="656">
        <v>3.4171300000000002</v>
      </c>
      <c r="E14" s="656">
        <v>4.57</v>
      </c>
    </row>
    <row r="15" spans="1:7">
      <c r="B15" s="648">
        <v>39021</v>
      </c>
      <c r="C15" s="656">
        <v>5.3706300000000002</v>
      </c>
      <c r="D15" s="656">
        <v>3.5655000000000001</v>
      </c>
      <c r="E15" s="656">
        <v>5.64</v>
      </c>
    </row>
    <row r="16" spans="1:7">
      <c r="B16" s="648">
        <v>39051</v>
      </c>
      <c r="C16" s="656">
        <v>5.37</v>
      </c>
      <c r="D16" s="656">
        <v>3.6357499999999998</v>
      </c>
      <c r="E16" s="656">
        <v>6.31</v>
      </c>
    </row>
    <row r="17" spans="2:7">
      <c r="B17" s="648">
        <v>39080</v>
      </c>
      <c r="C17" s="656">
        <v>5.36</v>
      </c>
      <c r="D17" s="656">
        <v>3.7231300000000003</v>
      </c>
      <c r="E17" s="656">
        <v>5.85</v>
      </c>
    </row>
    <row r="18" spans="2:7">
      <c r="B18" s="648">
        <v>39113</v>
      </c>
      <c r="C18" s="656">
        <v>5.36</v>
      </c>
      <c r="D18" s="656">
        <v>3.7814999999999999</v>
      </c>
      <c r="E18" s="656">
        <v>5.71</v>
      </c>
    </row>
    <row r="19" spans="2:7">
      <c r="B19" s="648">
        <v>39141</v>
      </c>
      <c r="C19" s="656">
        <v>5.3481300000000003</v>
      </c>
      <c r="D19" s="656">
        <v>3.8497500000000002</v>
      </c>
      <c r="E19" s="656">
        <v>5.42</v>
      </c>
    </row>
    <row r="20" spans="2:7">
      <c r="B20" s="648">
        <v>39171</v>
      </c>
      <c r="C20" s="656">
        <v>5.35</v>
      </c>
      <c r="D20" s="656">
        <v>3.9273799999999999</v>
      </c>
      <c r="E20" s="656">
        <v>5.76</v>
      </c>
      <c r="G20" s="85" t="s">
        <v>906</v>
      </c>
    </row>
    <row r="21" spans="2:7">
      <c r="B21" s="648">
        <v>39202</v>
      </c>
      <c r="C21" s="656">
        <v>5.3550000000000004</v>
      </c>
      <c r="D21" s="656">
        <v>4.0196300000000003</v>
      </c>
      <c r="E21" s="656">
        <v>5.48</v>
      </c>
    </row>
    <row r="22" spans="2:7">
      <c r="B22" s="648">
        <v>39233</v>
      </c>
      <c r="C22" s="656">
        <v>5.36</v>
      </c>
      <c r="D22" s="656">
        <v>4.1208799999999997</v>
      </c>
      <c r="E22" s="656">
        <v>4.95</v>
      </c>
    </row>
    <row r="23" spans="2:7">
      <c r="B23" s="648">
        <v>39262</v>
      </c>
      <c r="C23" s="656">
        <v>5.36</v>
      </c>
      <c r="D23" s="656">
        <v>4.1743800000000002</v>
      </c>
      <c r="E23" s="656">
        <v>4.9000000000000004</v>
      </c>
    </row>
    <row r="24" spans="2:7">
      <c r="B24" s="648">
        <v>39294</v>
      </c>
      <c r="C24" s="656">
        <v>5.3586600000000004</v>
      </c>
      <c r="D24" s="656">
        <v>4.26</v>
      </c>
      <c r="E24" s="656">
        <v>4.99</v>
      </c>
    </row>
    <row r="25" spans="2:7">
      <c r="B25" s="648">
        <v>39325</v>
      </c>
      <c r="C25" s="656">
        <v>5.6212499999999999</v>
      </c>
      <c r="D25" s="656">
        <v>4.7424999999999997</v>
      </c>
      <c r="E25" s="656">
        <v>6.62</v>
      </c>
    </row>
    <row r="26" spans="2:7">
      <c r="B26" s="648">
        <v>39353</v>
      </c>
      <c r="C26" s="656">
        <v>5.2287499999999998</v>
      </c>
      <c r="D26" s="656">
        <v>4.78688</v>
      </c>
      <c r="E26" s="656">
        <v>7.45</v>
      </c>
    </row>
    <row r="27" spans="2:7" ht="13.5" thickBot="1">
      <c r="B27" s="649">
        <v>39386</v>
      </c>
      <c r="C27" s="657">
        <v>4.8937499999999998</v>
      </c>
      <c r="D27" s="657">
        <v>4.6031300000000002</v>
      </c>
      <c r="E27" s="657">
        <v>7.28</v>
      </c>
    </row>
    <row r="28" spans="2:7">
      <c r="B28" s="1"/>
    </row>
    <row r="29" spans="2:7">
      <c r="B29" s="633" t="s">
        <v>971</v>
      </c>
    </row>
  </sheetData>
  <phoneticPr fontId="9" type="noConversion"/>
  <hyperlinks>
    <hyperlink ref="B29" location="Содержание!B13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4"/>
  <sheetViews>
    <sheetView topLeftCell="A7" workbookViewId="0">
      <selection activeCell="B34" sqref="B34"/>
    </sheetView>
  </sheetViews>
  <sheetFormatPr defaultColWidth="10.6640625" defaultRowHeight="12.75"/>
  <cols>
    <col min="1" max="1" width="10" style="518" customWidth="1"/>
    <col min="2" max="2" width="27" style="518" customWidth="1"/>
    <col min="3" max="16384" width="10.6640625" style="518"/>
  </cols>
  <sheetData>
    <row r="3" spans="1:3">
      <c r="A3" s="518" t="s">
        <v>940</v>
      </c>
      <c r="B3" s="752" t="s">
        <v>1805</v>
      </c>
    </row>
    <row r="4" spans="1:3" ht="13.5" thickBot="1"/>
    <row r="5" spans="1:3">
      <c r="B5" s="753" t="s">
        <v>1806</v>
      </c>
      <c r="C5" s="568">
        <v>26.56</v>
      </c>
    </row>
    <row r="6" spans="1:3" ht="25.5">
      <c r="B6" s="754" t="s">
        <v>1807</v>
      </c>
      <c r="C6" s="569">
        <v>8.64</v>
      </c>
    </row>
    <row r="7" spans="1:3">
      <c r="B7" s="754" t="s">
        <v>1808</v>
      </c>
      <c r="C7" s="569">
        <v>0.33</v>
      </c>
    </row>
    <row r="8" spans="1:3">
      <c r="B8" s="754" t="s">
        <v>1809</v>
      </c>
      <c r="C8" s="570">
        <v>44.66</v>
      </c>
    </row>
    <row r="9" spans="1:3">
      <c r="B9" s="754" t="s">
        <v>1810</v>
      </c>
      <c r="C9" s="570">
        <v>15.74</v>
      </c>
    </row>
    <row r="10" spans="1:3">
      <c r="B10" s="754" t="s">
        <v>1811</v>
      </c>
      <c r="C10" s="570">
        <v>1.39</v>
      </c>
    </row>
    <row r="11" spans="1:3" ht="26.25" thickBot="1">
      <c r="B11" s="755" t="s">
        <v>1812</v>
      </c>
      <c r="C11" s="571">
        <v>0.02</v>
      </c>
    </row>
    <row r="13" spans="1:3">
      <c r="B13" s="752" t="s">
        <v>1805</v>
      </c>
    </row>
    <row r="32" spans="2:2">
      <c r="B32" s="538" t="s">
        <v>2020</v>
      </c>
    </row>
    <row r="34" spans="2:2">
      <c r="B34" s="633" t="s">
        <v>971</v>
      </c>
    </row>
  </sheetData>
  <phoneticPr fontId="49" type="noConversion"/>
  <hyperlinks>
    <hyperlink ref="B34" location="Содержание!B131" display="к содержанию"/>
  </hyperlinks>
  <pageMargins left="0.75" right="0.75" top="1" bottom="1" header="0.5" footer="0.5"/>
  <headerFooter alignWithMargins="0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8"/>
  <sheetViews>
    <sheetView topLeftCell="A10" workbookViewId="0">
      <selection activeCell="K30" sqref="K30"/>
    </sheetView>
  </sheetViews>
  <sheetFormatPr defaultColWidth="10.6640625" defaultRowHeight="12.75"/>
  <cols>
    <col min="1" max="1" width="10.6640625" style="518" customWidth="1"/>
    <col min="2" max="2" width="9.5" style="518" customWidth="1"/>
    <col min="3" max="3" width="10.1640625" style="518" customWidth="1"/>
    <col min="4" max="4" width="14.6640625" style="518" customWidth="1"/>
    <col min="5" max="5" width="10.6640625" style="518" customWidth="1"/>
    <col min="6" max="6" width="14.33203125" style="518" customWidth="1"/>
    <col min="7" max="7" width="13.6640625" style="518" customWidth="1"/>
    <col min="8" max="8" width="13" style="518" customWidth="1"/>
    <col min="9" max="9" width="12.6640625" style="518" customWidth="1"/>
    <col min="10" max="11" width="13.1640625" style="518" customWidth="1"/>
    <col min="12" max="16384" width="10.6640625" style="518"/>
  </cols>
  <sheetData>
    <row r="2" spans="1:3">
      <c r="A2" s="518" t="s">
        <v>940</v>
      </c>
      <c r="B2" s="752" t="s">
        <v>1813</v>
      </c>
    </row>
    <row r="3" spans="1:3" ht="13.5" thickBot="1"/>
    <row r="4" spans="1:3" ht="13.5" thickBot="1">
      <c r="B4" s="756" t="s">
        <v>2067</v>
      </c>
      <c r="C4" s="572" t="s">
        <v>1814</v>
      </c>
    </row>
    <row r="5" spans="1:3">
      <c r="B5" s="573" t="s">
        <v>1815</v>
      </c>
      <c r="C5" s="574">
        <v>87.5</v>
      </c>
    </row>
    <row r="6" spans="1:3">
      <c r="B6" s="575" t="s">
        <v>1816</v>
      </c>
      <c r="C6" s="576">
        <v>78.900000000000006</v>
      </c>
    </row>
    <row r="7" spans="1:3">
      <c r="B7" s="577" t="s">
        <v>1350</v>
      </c>
      <c r="C7" s="576">
        <v>57.1</v>
      </c>
    </row>
    <row r="8" spans="1:3">
      <c r="B8" s="575" t="s">
        <v>1351</v>
      </c>
      <c r="C8" s="576">
        <v>32.6</v>
      </c>
    </row>
    <row r="9" spans="1:3">
      <c r="B9" s="575" t="s">
        <v>1352</v>
      </c>
      <c r="C9" s="576">
        <v>5.8</v>
      </c>
    </row>
    <row r="10" spans="1:3">
      <c r="B10" s="575" t="s">
        <v>1353</v>
      </c>
      <c r="C10" s="576">
        <v>9.8000000000000007</v>
      </c>
    </row>
    <row r="11" spans="1:3">
      <c r="B11" s="575" t="s">
        <v>1817</v>
      </c>
      <c r="C11" s="576">
        <v>10.8</v>
      </c>
    </row>
    <row r="12" spans="1:3">
      <c r="B12" s="575" t="s">
        <v>1354</v>
      </c>
      <c r="C12" s="576">
        <v>20.8</v>
      </c>
    </row>
    <row r="13" spans="1:3" ht="13.5" thickBot="1">
      <c r="B13" s="578" t="s">
        <v>1355</v>
      </c>
      <c r="C13" s="579">
        <v>22.5</v>
      </c>
    </row>
    <row r="15" spans="1:3">
      <c r="B15" s="752" t="s">
        <v>1813</v>
      </c>
    </row>
    <row r="34" spans="2:2">
      <c r="B34" s="538" t="s">
        <v>2020</v>
      </c>
    </row>
    <row r="36" spans="2:2">
      <c r="B36" s="566" t="s">
        <v>1818</v>
      </c>
    </row>
    <row r="38" spans="2:2">
      <c r="B38" s="633" t="s">
        <v>971</v>
      </c>
    </row>
  </sheetData>
  <phoneticPr fontId="49" type="noConversion"/>
  <hyperlinks>
    <hyperlink ref="B38" location="Содержание!B132" display="к содержанию"/>
  </hyperlinks>
  <pageMargins left="0.75" right="0.75" top="1" bottom="1" header="0.5" footer="0.5"/>
  <headerFooter alignWithMargins="0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9"/>
  <sheetViews>
    <sheetView topLeftCell="A7" workbookViewId="0">
      <selection activeCell="B29" sqref="B29"/>
    </sheetView>
  </sheetViews>
  <sheetFormatPr defaultColWidth="10.6640625" defaultRowHeight="12.75"/>
  <cols>
    <col min="1" max="1" width="10.6640625" style="518" customWidth="1"/>
    <col min="2" max="2" width="35.33203125" style="518" customWidth="1"/>
    <col min="3" max="3" width="14.5" style="518" customWidth="1"/>
    <col min="4" max="4" width="20.33203125" style="518" customWidth="1"/>
    <col min="5" max="16384" width="10.6640625" style="518"/>
  </cols>
  <sheetData>
    <row r="2" spans="1:3">
      <c r="A2" s="518" t="s">
        <v>940</v>
      </c>
      <c r="B2" s="752" t="s">
        <v>1819</v>
      </c>
    </row>
    <row r="3" spans="1:3" ht="13.5" thickBot="1"/>
    <row r="4" spans="1:3">
      <c r="B4" s="580" t="s">
        <v>1820</v>
      </c>
      <c r="C4" s="581">
        <v>12.8</v>
      </c>
    </row>
    <row r="5" spans="1:3">
      <c r="B5" s="582" t="s">
        <v>1821</v>
      </c>
      <c r="C5" s="583">
        <v>18.89</v>
      </c>
    </row>
    <row r="6" spans="1:3" ht="13.5" thickBot="1">
      <c r="B6" s="584" t="s">
        <v>1822</v>
      </c>
      <c r="C6" s="585">
        <v>68.3</v>
      </c>
    </row>
    <row r="8" spans="1:3">
      <c r="B8" s="752" t="s">
        <v>1819</v>
      </c>
    </row>
    <row r="27" spans="2:2">
      <c r="B27" s="538" t="s">
        <v>2020</v>
      </c>
    </row>
    <row r="29" spans="2:2">
      <c r="B29" s="633" t="s">
        <v>971</v>
      </c>
    </row>
  </sheetData>
  <phoneticPr fontId="49" type="noConversion"/>
  <hyperlinks>
    <hyperlink ref="B29" location="Содержание!B133" display="к содержанию"/>
  </hyperlinks>
  <pageMargins left="0.75" right="0.75" top="1" bottom="1" header="0.5" footer="0.5"/>
  <headerFooter alignWithMargins="0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9"/>
  <sheetViews>
    <sheetView topLeftCell="A4" workbookViewId="0">
      <selection activeCell="H19" sqref="H19"/>
    </sheetView>
  </sheetViews>
  <sheetFormatPr defaultColWidth="10.6640625" defaultRowHeight="12.75"/>
  <cols>
    <col min="1" max="1" width="10.6640625" style="518" customWidth="1"/>
    <col min="2" max="2" width="28.33203125" style="518" customWidth="1"/>
    <col min="3" max="3" width="23.33203125" style="518" customWidth="1"/>
    <col min="4" max="4" width="21.1640625" style="518" customWidth="1"/>
    <col min="5" max="16384" width="10.6640625" style="518"/>
  </cols>
  <sheetData>
    <row r="2" spans="1:3">
      <c r="A2" s="518" t="s">
        <v>940</v>
      </c>
      <c r="B2" s="752" t="s">
        <v>1823</v>
      </c>
    </row>
    <row r="3" spans="1:3" ht="13.5" thickBot="1"/>
    <row r="4" spans="1:3">
      <c r="B4" s="580" t="s">
        <v>1824</v>
      </c>
      <c r="C4" s="586">
        <v>92.5</v>
      </c>
    </row>
    <row r="5" spans="1:3">
      <c r="B5" s="582" t="s">
        <v>1825</v>
      </c>
      <c r="C5" s="587">
        <v>3.1</v>
      </c>
    </row>
    <row r="6" spans="1:3" ht="13.5" thickBot="1">
      <c r="B6" s="584" t="s">
        <v>1826</v>
      </c>
      <c r="C6" s="588">
        <v>4.4000000000000004</v>
      </c>
    </row>
    <row r="8" spans="1:3">
      <c r="B8" s="752" t="s">
        <v>1823</v>
      </c>
    </row>
    <row r="27" spans="2:2">
      <c r="B27" s="538" t="s">
        <v>2020</v>
      </c>
    </row>
    <row r="29" spans="2:2">
      <c r="B29" s="633" t="s">
        <v>971</v>
      </c>
    </row>
  </sheetData>
  <phoneticPr fontId="49" type="noConversion"/>
  <hyperlinks>
    <hyperlink ref="B29" location="Содержание!B134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workbookViewId="0">
      <selection activeCell="B11" sqref="B11"/>
    </sheetView>
  </sheetViews>
  <sheetFormatPr defaultColWidth="10.6640625" defaultRowHeight="12.75"/>
  <cols>
    <col min="1" max="1" width="12.1640625" style="518" customWidth="1"/>
    <col min="2" max="2" width="32.1640625" style="518" customWidth="1"/>
    <col min="3" max="3" width="12.33203125" style="518" customWidth="1"/>
    <col min="4" max="4" width="12.6640625" style="518" customWidth="1"/>
    <col min="5" max="16384" width="10.6640625" style="518"/>
  </cols>
  <sheetData>
    <row r="2" spans="1:4">
      <c r="A2" s="518" t="s">
        <v>940</v>
      </c>
      <c r="B2" s="752" t="s">
        <v>1827</v>
      </c>
    </row>
    <row r="3" spans="1:4" ht="13.5" thickBot="1"/>
    <row r="4" spans="1:4" ht="18.75" customHeight="1" thickBot="1">
      <c r="B4" s="589"/>
      <c r="C4" s="590" t="s">
        <v>1828</v>
      </c>
      <c r="D4" s="590" t="s">
        <v>1929</v>
      </c>
    </row>
    <row r="5" spans="1:4" ht="24.75" customHeight="1" thickBot="1">
      <c r="B5" s="591" t="s">
        <v>1829</v>
      </c>
      <c r="C5" s="592" t="s">
        <v>1830</v>
      </c>
      <c r="D5" s="593" t="s">
        <v>1831</v>
      </c>
    </row>
    <row r="6" spans="1:4" ht="25.5" customHeight="1" thickBot="1">
      <c r="B6" s="591" t="s">
        <v>1832</v>
      </c>
      <c r="C6" s="592" t="s">
        <v>1833</v>
      </c>
      <c r="D6" s="593" t="s">
        <v>1834</v>
      </c>
    </row>
    <row r="7" spans="1:4" ht="28.5" customHeight="1" thickBot="1">
      <c r="B7" s="591" t="s">
        <v>1835</v>
      </c>
      <c r="C7" s="592" t="s">
        <v>1836</v>
      </c>
      <c r="D7" s="593" t="s">
        <v>1837</v>
      </c>
    </row>
    <row r="9" spans="1:4">
      <c r="B9" s="538" t="s">
        <v>2020</v>
      </c>
    </row>
    <row r="11" spans="1:4">
      <c r="B11" s="633" t="s">
        <v>971</v>
      </c>
    </row>
  </sheetData>
  <phoneticPr fontId="49" type="noConversion"/>
  <hyperlinks>
    <hyperlink ref="B11" location="Содержание!B135" display="к содержанию"/>
  </hyperlinks>
  <pageMargins left="0.75" right="0.75" top="1" bottom="1" header="0.5" footer="0.5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topLeftCell="A22" workbookViewId="0">
      <selection activeCell="B27" sqref="B27"/>
    </sheetView>
  </sheetViews>
  <sheetFormatPr defaultRowHeight="12.75"/>
  <cols>
    <col min="1" max="1" width="16.6640625" style="594" customWidth="1"/>
    <col min="2" max="2" width="22" style="594" customWidth="1"/>
    <col min="3" max="8" width="12.33203125" style="594" customWidth="1"/>
    <col min="9" max="16384" width="9.33203125" style="594"/>
  </cols>
  <sheetData>
    <row r="2" spans="1:9">
      <c r="A2" s="594" t="s">
        <v>941</v>
      </c>
      <c r="B2" s="595" t="s">
        <v>1002</v>
      </c>
    </row>
    <row r="3" spans="1:9" ht="13.5" thickBot="1">
      <c r="B3" s="1095"/>
      <c r="C3" s="1095"/>
      <c r="D3" s="1095"/>
      <c r="E3" s="1095"/>
      <c r="F3" s="1095"/>
      <c r="G3" s="1095"/>
      <c r="H3" s="1095"/>
    </row>
    <row r="4" spans="1:9" ht="26.25" thickBot="1">
      <c r="B4" s="1041" t="s">
        <v>1703</v>
      </c>
      <c r="C4" s="1042">
        <v>2002</v>
      </c>
      <c r="D4" s="1042">
        <v>2003</v>
      </c>
      <c r="E4" s="1042">
        <v>2004</v>
      </c>
      <c r="F4" s="1042">
        <v>2005</v>
      </c>
      <c r="G4" s="1042">
        <v>2006</v>
      </c>
      <c r="H4" s="1043" t="s">
        <v>1868</v>
      </c>
    </row>
    <row r="5" spans="1:9" ht="25.5">
      <c r="B5" s="1038" t="s">
        <v>1869</v>
      </c>
      <c r="C5" s="1039">
        <v>15462.09</v>
      </c>
      <c r="D5" s="1039">
        <v>22411.9</v>
      </c>
      <c r="E5" s="1039">
        <v>30044</v>
      </c>
      <c r="F5" s="1039">
        <v>51705.7</v>
      </c>
      <c r="G5" s="1039">
        <v>94707.1</v>
      </c>
      <c r="H5" s="1040">
        <v>122279.7</v>
      </c>
    </row>
    <row r="6" spans="1:9" ht="27" customHeight="1" thickBot="1">
      <c r="B6" s="1035" t="s">
        <v>1870</v>
      </c>
      <c r="C6" s="1036">
        <v>11525.2</v>
      </c>
      <c r="D6" s="1036">
        <v>12830.2</v>
      </c>
      <c r="E6" s="1036">
        <v>17408.7</v>
      </c>
      <c r="F6" s="1036">
        <v>23221.7</v>
      </c>
      <c r="G6" s="1036">
        <v>24100.6</v>
      </c>
      <c r="H6" s="1037">
        <v>19525.5</v>
      </c>
    </row>
    <row r="7" spans="1:9">
      <c r="B7" s="598"/>
    </row>
    <row r="8" spans="1:9">
      <c r="B8" s="1096" t="s">
        <v>1002</v>
      </c>
      <c r="C8" s="1097"/>
      <c r="D8" s="1097"/>
      <c r="E8" s="1097"/>
      <c r="F8" s="1097"/>
      <c r="G8" s="1097"/>
      <c r="H8" s="1097"/>
      <c r="I8" s="1098"/>
    </row>
    <row r="9" spans="1:9">
      <c r="B9" s="599"/>
      <c r="C9" s="600"/>
      <c r="D9" s="600"/>
      <c r="E9" s="600"/>
      <c r="F9" s="600"/>
      <c r="G9" s="600"/>
      <c r="H9" s="600"/>
      <c r="I9" s="601"/>
    </row>
    <row r="10" spans="1:9">
      <c r="B10" s="599"/>
      <c r="C10" s="600"/>
      <c r="D10" s="600"/>
      <c r="E10" s="600"/>
      <c r="F10" s="600"/>
      <c r="G10" s="600"/>
      <c r="H10" s="600"/>
      <c r="I10" s="601"/>
    </row>
    <row r="11" spans="1:9">
      <c r="B11" s="599"/>
      <c r="C11" s="600"/>
      <c r="D11" s="600"/>
      <c r="E11" s="600"/>
      <c r="F11" s="600"/>
      <c r="G11" s="600"/>
      <c r="H11" s="600"/>
      <c r="I11" s="601"/>
    </row>
    <row r="12" spans="1:9">
      <c r="B12" s="599"/>
      <c r="C12" s="600"/>
      <c r="D12" s="600"/>
      <c r="E12" s="600"/>
      <c r="F12" s="600"/>
      <c r="G12" s="600"/>
      <c r="H12" s="600"/>
      <c r="I12" s="601"/>
    </row>
    <row r="13" spans="1:9">
      <c r="B13" s="599"/>
      <c r="C13" s="600"/>
      <c r="D13" s="600"/>
      <c r="E13" s="600"/>
      <c r="F13" s="600"/>
      <c r="G13" s="600"/>
      <c r="H13" s="600"/>
      <c r="I13" s="601"/>
    </row>
    <row r="14" spans="1:9">
      <c r="B14" s="599"/>
      <c r="C14" s="600"/>
      <c r="D14" s="600"/>
      <c r="E14" s="600"/>
      <c r="F14" s="600"/>
      <c r="G14" s="600"/>
      <c r="H14" s="600"/>
      <c r="I14" s="601"/>
    </row>
    <row r="15" spans="1:9">
      <c r="B15" s="599"/>
      <c r="C15" s="600"/>
      <c r="D15" s="600"/>
      <c r="E15" s="600"/>
      <c r="F15" s="600"/>
      <c r="G15" s="600"/>
      <c r="H15" s="600"/>
      <c r="I15" s="601"/>
    </row>
    <row r="16" spans="1:9">
      <c r="B16" s="599"/>
      <c r="C16" s="600"/>
      <c r="D16" s="600"/>
      <c r="E16" s="600"/>
      <c r="F16" s="600"/>
      <c r="G16" s="600"/>
      <c r="H16" s="600"/>
      <c r="I16" s="601"/>
    </row>
    <row r="17" spans="2:9">
      <c r="B17" s="599"/>
      <c r="C17" s="600"/>
      <c r="D17" s="600"/>
      <c r="E17" s="600"/>
      <c r="F17" s="600"/>
      <c r="G17" s="600"/>
      <c r="H17" s="600"/>
      <c r="I17" s="601"/>
    </row>
    <row r="18" spans="2:9">
      <c r="B18" s="599"/>
      <c r="C18" s="600"/>
      <c r="D18" s="600"/>
      <c r="E18" s="600"/>
      <c r="F18" s="600"/>
      <c r="G18" s="600"/>
      <c r="H18" s="600"/>
      <c r="I18" s="601"/>
    </row>
    <row r="19" spans="2:9">
      <c r="B19" s="599"/>
      <c r="C19" s="600"/>
      <c r="D19" s="600"/>
      <c r="E19" s="600"/>
      <c r="F19" s="600"/>
      <c r="G19" s="600"/>
      <c r="H19" s="600"/>
      <c r="I19" s="601"/>
    </row>
    <row r="20" spans="2:9">
      <c r="B20" s="599"/>
      <c r="C20" s="600"/>
      <c r="D20" s="600"/>
      <c r="E20" s="600"/>
      <c r="F20" s="600"/>
      <c r="G20" s="600"/>
      <c r="H20" s="600"/>
      <c r="I20" s="601"/>
    </row>
    <row r="21" spans="2:9" ht="22.5">
      <c r="B21" s="602" t="s">
        <v>1871</v>
      </c>
      <c r="C21" s="603">
        <v>0.50570679976844291</v>
      </c>
      <c r="D21" s="603">
        <v>0.44947493922869519</v>
      </c>
      <c r="E21" s="603">
        <v>0.34053783605411053</v>
      </c>
      <c r="F21" s="603">
        <v>0.72100010630804345</v>
      </c>
      <c r="G21" s="603">
        <v>0.83165526416917013</v>
      </c>
      <c r="H21" s="603">
        <v>0.6307981021569079</v>
      </c>
      <c r="I21" s="601"/>
    </row>
    <row r="22" spans="2:9" ht="22.5">
      <c r="B22" s="602" t="s">
        <v>1872</v>
      </c>
      <c r="C22" s="603">
        <v>7.2149252901048552E-2</v>
      </c>
      <c r="D22" s="603">
        <v>0.1132317925913124</v>
      </c>
      <c r="E22" s="603">
        <v>0.35684836333639081</v>
      </c>
      <c r="F22" s="603">
        <v>0.33391227754443015</v>
      </c>
      <c r="G22" s="603">
        <v>3.7848725845847503E-2</v>
      </c>
      <c r="H22" s="603">
        <v>-3.7258357112371264E-2</v>
      </c>
      <c r="I22" s="601"/>
    </row>
    <row r="23" spans="2:9">
      <c r="B23" s="604" t="s">
        <v>1873</v>
      </c>
      <c r="C23" s="605"/>
      <c r="D23" s="605"/>
      <c r="E23" s="605"/>
      <c r="F23" s="605"/>
      <c r="G23" s="605"/>
      <c r="H23" s="605"/>
      <c r="I23" s="606"/>
    </row>
    <row r="25" spans="2:9">
      <c r="B25" s="607" t="s">
        <v>1071</v>
      </c>
    </row>
    <row r="27" spans="2:9">
      <c r="B27" s="633" t="s">
        <v>971</v>
      </c>
    </row>
  </sheetData>
  <mergeCells count="2">
    <mergeCell ref="B3:H3"/>
    <mergeCell ref="B8:I8"/>
  </mergeCells>
  <phoneticPr fontId="56" type="noConversion"/>
  <hyperlinks>
    <hyperlink ref="B27" location="Содержание!B138" display="к содержанию"/>
  </hyperlinks>
  <pageMargins left="0.75" right="0.75" top="1" bottom="1" header="0.5" footer="0.5"/>
  <headerFooter alignWithMargins="0"/>
  <drawing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topLeftCell="A28" workbookViewId="0">
      <selection activeCell="B30" sqref="B30"/>
    </sheetView>
  </sheetViews>
  <sheetFormatPr defaultRowHeight="12.75"/>
  <cols>
    <col min="1" max="1" width="16.6640625" style="594" customWidth="1"/>
    <col min="2" max="2" width="22" style="594" customWidth="1"/>
    <col min="3" max="8" width="12.33203125" style="594" customWidth="1"/>
    <col min="9" max="16384" width="9.33203125" style="594"/>
  </cols>
  <sheetData>
    <row r="2" spans="1:9">
      <c r="A2" s="594" t="s">
        <v>941</v>
      </c>
      <c r="B2" s="595" t="s">
        <v>1003</v>
      </c>
    </row>
    <row r="3" spans="1:9">
      <c r="B3" s="1095"/>
      <c r="C3" s="1095"/>
      <c r="D3" s="1095"/>
      <c r="E3" s="1095"/>
      <c r="F3" s="1095"/>
      <c r="G3" s="1095"/>
      <c r="H3" s="1095"/>
    </row>
    <row r="4" spans="1:9" ht="25.5">
      <c r="B4" s="608" t="s">
        <v>1703</v>
      </c>
      <c r="C4" s="609">
        <v>2002</v>
      </c>
      <c r="D4" s="609">
        <v>2003</v>
      </c>
      <c r="E4" s="609">
        <v>2004</v>
      </c>
      <c r="F4" s="609">
        <v>2005</v>
      </c>
      <c r="G4" s="609">
        <v>2006</v>
      </c>
      <c r="H4" s="608" t="s">
        <v>1868</v>
      </c>
    </row>
    <row r="5" spans="1:9" ht="25.5">
      <c r="B5" s="597" t="s">
        <v>1869</v>
      </c>
      <c r="C5" s="610">
        <v>14786.2</v>
      </c>
      <c r="D5" s="610">
        <v>21595.200000000001</v>
      </c>
      <c r="E5" s="610">
        <v>29101.200000000001</v>
      </c>
      <c r="F5" s="610">
        <v>50257.599999999999</v>
      </c>
      <c r="G5" s="610">
        <v>92775.8</v>
      </c>
      <c r="H5" s="610">
        <v>120384.7</v>
      </c>
    </row>
    <row r="6" spans="1:9" ht="38.25">
      <c r="B6" s="597" t="s">
        <v>1870</v>
      </c>
      <c r="C6" s="610">
        <v>3216.7</v>
      </c>
      <c r="D6" s="610">
        <v>3641.3</v>
      </c>
      <c r="E6" s="610">
        <v>6196.6</v>
      </c>
      <c r="F6" s="610">
        <v>7935.5</v>
      </c>
      <c r="G6" s="610">
        <v>8293.2000000000007</v>
      </c>
      <c r="H6" s="610">
        <v>6902.9</v>
      </c>
    </row>
    <row r="7" spans="1:9">
      <c r="B7" s="598"/>
    </row>
    <row r="8" spans="1:9">
      <c r="B8" s="1096" t="s">
        <v>1003</v>
      </c>
      <c r="C8" s="1097"/>
      <c r="D8" s="1097"/>
      <c r="E8" s="1097"/>
      <c r="F8" s="1097"/>
      <c r="G8" s="1097"/>
      <c r="H8" s="1097"/>
      <c r="I8" s="1098"/>
    </row>
    <row r="9" spans="1:9">
      <c r="B9" s="599"/>
      <c r="C9" s="600"/>
      <c r="D9" s="600"/>
      <c r="E9" s="600"/>
      <c r="F9" s="600"/>
      <c r="G9" s="600"/>
      <c r="H9" s="600"/>
      <c r="I9" s="601"/>
    </row>
    <row r="10" spans="1:9">
      <c r="B10" s="599"/>
      <c r="C10" s="600"/>
      <c r="D10" s="600"/>
      <c r="E10" s="600"/>
      <c r="F10" s="600"/>
      <c r="G10" s="600"/>
      <c r="H10" s="600"/>
      <c r="I10" s="601"/>
    </row>
    <row r="11" spans="1:9">
      <c r="B11" s="599"/>
      <c r="C11" s="600"/>
      <c r="D11" s="600"/>
      <c r="E11" s="600"/>
      <c r="F11" s="600"/>
      <c r="G11" s="600"/>
      <c r="H11" s="600"/>
      <c r="I11" s="601"/>
    </row>
    <row r="12" spans="1:9">
      <c r="B12" s="599"/>
      <c r="C12" s="600"/>
      <c r="D12" s="600"/>
      <c r="E12" s="600"/>
      <c r="F12" s="600"/>
      <c r="G12" s="600"/>
      <c r="H12" s="600"/>
      <c r="I12" s="601"/>
    </row>
    <row r="13" spans="1:9">
      <c r="B13" s="599"/>
      <c r="C13" s="600"/>
      <c r="D13" s="600"/>
      <c r="E13" s="600"/>
      <c r="F13" s="600"/>
      <c r="G13" s="600"/>
      <c r="H13" s="600"/>
      <c r="I13" s="601"/>
    </row>
    <row r="14" spans="1:9">
      <c r="B14" s="599"/>
      <c r="C14" s="600"/>
      <c r="D14" s="600"/>
      <c r="E14" s="600"/>
      <c r="F14" s="600"/>
      <c r="G14" s="600"/>
      <c r="H14" s="600"/>
      <c r="I14" s="601"/>
    </row>
    <row r="15" spans="1:9">
      <c r="B15" s="599"/>
      <c r="C15" s="600"/>
      <c r="D15" s="600"/>
      <c r="E15" s="600"/>
      <c r="F15" s="600"/>
      <c r="G15" s="600"/>
      <c r="H15" s="600"/>
      <c r="I15" s="601"/>
    </row>
    <row r="16" spans="1:9">
      <c r="B16" s="599"/>
      <c r="C16" s="600"/>
      <c r="D16" s="600"/>
      <c r="E16" s="600"/>
      <c r="F16" s="600"/>
      <c r="G16" s="600"/>
      <c r="H16" s="600"/>
      <c r="I16" s="601"/>
    </row>
    <row r="17" spans="2:9">
      <c r="B17" s="599"/>
      <c r="C17" s="600"/>
      <c r="D17" s="600"/>
      <c r="E17" s="600"/>
      <c r="F17" s="600"/>
      <c r="G17" s="600"/>
      <c r="H17" s="600"/>
      <c r="I17" s="601"/>
    </row>
    <row r="18" spans="2:9">
      <c r="B18" s="599"/>
      <c r="C18" s="600"/>
      <c r="D18" s="600"/>
      <c r="E18" s="600"/>
      <c r="F18" s="600"/>
      <c r="G18" s="600"/>
      <c r="H18" s="600"/>
      <c r="I18" s="601"/>
    </row>
    <row r="19" spans="2:9">
      <c r="B19" s="599"/>
      <c r="C19" s="600"/>
      <c r="D19" s="600"/>
      <c r="E19" s="600"/>
      <c r="F19" s="600"/>
      <c r="G19" s="600"/>
      <c r="H19" s="600"/>
      <c r="I19" s="601"/>
    </row>
    <row r="20" spans="2:9" ht="22.5">
      <c r="B20" s="602" t="s">
        <v>1871</v>
      </c>
      <c r="C20" s="603">
        <v>0.52300671960626099</v>
      </c>
      <c r="D20" s="603">
        <v>0.46049788173156514</v>
      </c>
      <c r="E20" s="603">
        <v>0.3475782825963275</v>
      </c>
      <c r="F20" s="603">
        <v>0.72699259182878906</v>
      </c>
      <c r="G20" s="603">
        <v>0.84600343527532729</v>
      </c>
      <c r="H20" s="603">
        <v>0.63931942819796861</v>
      </c>
      <c r="I20" s="601"/>
    </row>
    <row r="21" spans="2:9" ht="22.5">
      <c r="B21" s="602" t="s">
        <v>1872</v>
      </c>
      <c r="C21" s="603">
        <v>-0.13882376626425852</v>
      </c>
      <c r="D21" s="603">
        <v>0.13198856722908275</v>
      </c>
      <c r="E21" s="603">
        <v>0.70176844017831053</v>
      </c>
      <c r="F21" s="603">
        <v>0.28061354003926958</v>
      </c>
      <c r="G21" s="603">
        <v>4.5077888729450281E-2</v>
      </c>
      <c r="H21" s="603">
        <v>1.2468954851594138E-2</v>
      </c>
      <c r="I21" s="601"/>
    </row>
    <row r="22" spans="2:9" ht="4.5" customHeight="1">
      <c r="B22" s="611"/>
      <c r="C22" s="600"/>
      <c r="D22" s="600"/>
      <c r="E22" s="600"/>
      <c r="F22" s="600"/>
      <c r="G22" s="600"/>
      <c r="H22" s="600"/>
      <c r="I22" s="601"/>
    </row>
    <row r="23" spans="2:9" ht="22.5">
      <c r="B23" s="602" t="s">
        <v>1899</v>
      </c>
      <c r="C23" s="612">
        <v>72</v>
      </c>
      <c r="D23" s="612">
        <v>69</v>
      </c>
      <c r="E23" s="612">
        <v>52</v>
      </c>
      <c r="F23" s="612">
        <v>51</v>
      </c>
      <c r="G23" s="612">
        <v>50</v>
      </c>
      <c r="H23" s="612">
        <v>48</v>
      </c>
      <c r="I23" s="601"/>
    </row>
    <row r="24" spans="2:9" ht="22.5">
      <c r="B24" s="602" t="s">
        <v>1901</v>
      </c>
      <c r="C24" s="613">
        <v>4.5966741365861914</v>
      </c>
      <c r="D24" s="613">
        <v>5.9306542785390102</v>
      </c>
      <c r="E24" s="613">
        <v>4.696303397487358</v>
      </c>
      <c r="F24" s="613">
        <v>6.3332777007748451</v>
      </c>
      <c r="G24" s="613">
        <v>11.186967515307963</v>
      </c>
      <c r="H24" s="613">
        <v>17.439713577953906</v>
      </c>
      <c r="I24" s="601"/>
    </row>
    <row r="25" spans="2:9">
      <c r="B25" s="602" t="s">
        <v>1900</v>
      </c>
      <c r="C25" s="603">
        <v>0.76851921818549307</v>
      </c>
      <c r="D25" s="603">
        <v>0.29020550561444081</v>
      </c>
      <c r="E25" s="603">
        <v>-0.20813064176044482</v>
      </c>
      <c r="F25" s="603">
        <v>0.34856655644592938</v>
      </c>
      <c r="G25" s="603">
        <v>0.76637880791794311</v>
      </c>
      <c r="H25" s="603">
        <v>0.61913056231759422</v>
      </c>
      <c r="I25" s="601"/>
    </row>
    <row r="26" spans="2:9">
      <c r="B26" s="604" t="s">
        <v>1873</v>
      </c>
      <c r="C26" s="605"/>
      <c r="D26" s="605"/>
      <c r="E26" s="605"/>
      <c r="F26" s="605"/>
      <c r="G26" s="605"/>
      <c r="H26" s="605"/>
      <c r="I26" s="606"/>
    </row>
    <row r="28" spans="2:9">
      <c r="B28" s="607" t="s">
        <v>1071</v>
      </c>
    </row>
    <row r="30" spans="2:9">
      <c r="B30" s="633" t="s">
        <v>971</v>
      </c>
    </row>
  </sheetData>
  <mergeCells count="2">
    <mergeCell ref="B3:H3"/>
    <mergeCell ref="B8:I8"/>
  </mergeCells>
  <phoneticPr fontId="56" type="noConversion"/>
  <hyperlinks>
    <hyperlink ref="B30" location="Содержание!B139" display="к содержанию"/>
  </hyperlinks>
  <pageMargins left="0.75" right="0.75" top="1" bottom="1" header="0.5" footer="0.5"/>
  <headerFooter alignWithMargins="0"/>
  <drawing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topLeftCell="A16" workbookViewId="0">
      <selection activeCell="B18" sqref="B18"/>
    </sheetView>
  </sheetViews>
  <sheetFormatPr defaultRowHeight="12.75"/>
  <cols>
    <col min="1" max="1" width="16.6640625" style="594" customWidth="1"/>
    <col min="2" max="2" width="27.83203125" style="594" customWidth="1"/>
    <col min="3" max="8" width="12.33203125" style="594" customWidth="1"/>
    <col min="9" max="16384" width="9.33203125" style="594"/>
  </cols>
  <sheetData>
    <row r="2" spans="1:8">
      <c r="A2" s="594" t="s">
        <v>941</v>
      </c>
      <c r="B2" s="595" t="s">
        <v>1004</v>
      </c>
    </row>
    <row r="3" spans="1:8">
      <c r="B3" s="1095"/>
      <c r="C3" s="1095"/>
      <c r="D3" s="1095"/>
      <c r="E3" s="1095"/>
      <c r="F3" s="1095"/>
      <c r="G3" s="1095"/>
      <c r="H3" s="1095"/>
    </row>
    <row r="4" spans="1:8" ht="25.5">
      <c r="B4" s="614" t="s">
        <v>1874</v>
      </c>
      <c r="C4" s="614">
        <v>2002</v>
      </c>
      <c r="D4" s="614">
        <v>2003</v>
      </c>
      <c r="E4" s="614">
        <v>2004</v>
      </c>
      <c r="F4" s="614">
        <v>2005</v>
      </c>
      <c r="G4" s="614">
        <v>2006</v>
      </c>
      <c r="H4" s="614" t="s">
        <v>1868</v>
      </c>
    </row>
    <row r="5" spans="1:8" ht="25.5">
      <c r="B5" s="615" t="s">
        <v>1878</v>
      </c>
      <c r="C5" s="616">
        <v>4808.5</v>
      </c>
      <c r="D5" s="616">
        <v>6415.4</v>
      </c>
      <c r="E5" s="616">
        <v>9112.2999999999993</v>
      </c>
      <c r="F5" s="616">
        <v>14569.9</v>
      </c>
      <c r="G5" s="616">
        <v>30214.5</v>
      </c>
      <c r="H5" s="616">
        <v>39749.1</v>
      </c>
    </row>
    <row r="6" spans="1:8">
      <c r="B6" s="617" t="s">
        <v>1875</v>
      </c>
      <c r="C6" s="618">
        <v>0.53200000000000003</v>
      </c>
      <c r="D6" s="618">
        <v>0.33400000000000002</v>
      </c>
      <c r="E6" s="618">
        <v>0.42</v>
      </c>
      <c r="F6" s="618">
        <v>0.59899999999999998</v>
      </c>
      <c r="G6" s="618">
        <v>1.0740000000000001</v>
      </c>
      <c r="H6" s="618">
        <v>0.66600000000000004</v>
      </c>
    </row>
    <row r="7" spans="1:8">
      <c r="B7" s="619" t="s">
        <v>1876</v>
      </c>
      <c r="C7" s="618">
        <v>0.32500000000000001</v>
      </c>
      <c r="D7" s="618">
        <v>0.29699999999999999</v>
      </c>
      <c r="E7" s="618">
        <v>0.313</v>
      </c>
      <c r="F7" s="618">
        <v>0.28999999999999998</v>
      </c>
      <c r="G7" s="618">
        <v>0.32600000000000001</v>
      </c>
      <c r="H7" s="618">
        <v>0.33</v>
      </c>
    </row>
    <row r="8" spans="1:8" ht="14.25" customHeight="1">
      <c r="B8" s="615" t="s">
        <v>1877</v>
      </c>
      <c r="C8" s="616">
        <v>2902.8</v>
      </c>
      <c r="D8" s="616">
        <v>4834.8999999999996</v>
      </c>
      <c r="E8" s="616">
        <v>6876.6</v>
      </c>
      <c r="F8" s="616">
        <v>11541.9</v>
      </c>
      <c r="G8" s="616">
        <v>18942.7</v>
      </c>
      <c r="H8" s="616">
        <v>24389.5</v>
      </c>
    </row>
    <row r="9" spans="1:8">
      <c r="B9" s="619" t="s">
        <v>1875</v>
      </c>
      <c r="C9" s="618">
        <v>0.33</v>
      </c>
      <c r="D9" s="618">
        <v>0.66600000000000004</v>
      </c>
      <c r="E9" s="618">
        <v>0.42199999999999999</v>
      </c>
      <c r="F9" s="618">
        <v>0.67800000000000005</v>
      </c>
      <c r="G9" s="618">
        <v>0.64100000000000001</v>
      </c>
      <c r="H9" s="618">
        <v>0.60699999999999998</v>
      </c>
    </row>
    <row r="10" spans="1:8">
      <c r="B10" s="619" t="s">
        <v>1876</v>
      </c>
      <c r="C10" s="618">
        <v>0.19600000000000001</v>
      </c>
      <c r="D10" s="618">
        <v>0.224</v>
      </c>
      <c r="E10" s="618">
        <v>0.23599999999999999</v>
      </c>
      <c r="F10" s="618">
        <v>0.23</v>
      </c>
      <c r="G10" s="618">
        <v>0.20399999999999999</v>
      </c>
      <c r="H10" s="618">
        <v>0.20300000000000001</v>
      </c>
    </row>
    <row r="11" spans="1:8" ht="25.5">
      <c r="B11" s="615" t="s">
        <v>1879</v>
      </c>
      <c r="C11" s="616">
        <v>7074.9</v>
      </c>
      <c r="D11" s="616">
        <v>10344.9</v>
      </c>
      <c r="E11" s="616">
        <v>13112.4</v>
      </c>
      <c r="F11" s="616">
        <v>24145.8</v>
      </c>
      <c r="G11" s="616">
        <v>43618.6</v>
      </c>
      <c r="H11" s="616">
        <v>56246.1</v>
      </c>
    </row>
    <row r="12" spans="1:8">
      <c r="B12" s="619" t="s">
        <v>1875</v>
      </c>
      <c r="C12" s="618">
        <v>0.61299999999999999</v>
      </c>
      <c r="D12" s="618">
        <v>0.46200000000000002</v>
      </c>
      <c r="E12" s="618">
        <v>0.26800000000000002</v>
      </c>
      <c r="F12" s="618">
        <v>0.84099999999999997</v>
      </c>
      <c r="G12" s="618">
        <v>0.80600000000000005</v>
      </c>
      <c r="H12" s="618">
        <v>0.63500000000000001</v>
      </c>
    </row>
    <row r="13" spans="1:8">
      <c r="B13" s="619" t="s">
        <v>1876</v>
      </c>
      <c r="C13" s="618">
        <v>0.47799999999999998</v>
      </c>
      <c r="D13" s="618">
        <v>0.47899999999999998</v>
      </c>
      <c r="E13" s="618">
        <v>0.45100000000000001</v>
      </c>
      <c r="F13" s="618">
        <v>0.48</v>
      </c>
      <c r="G13" s="618">
        <v>0.47</v>
      </c>
      <c r="H13" s="618">
        <v>0.46700000000000003</v>
      </c>
    </row>
    <row r="14" spans="1:8">
      <c r="B14" s="620" t="s">
        <v>1880</v>
      </c>
      <c r="C14" s="621"/>
      <c r="D14" s="621"/>
      <c r="E14" s="621"/>
      <c r="F14" s="621"/>
      <c r="G14" s="621"/>
      <c r="H14" s="621"/>
    </row>
    <row r="15" spans="1:8">
      <c r="C15" s="621"/>
      <c r="D15" s="621"/>
      <c r="E15" s="621"/>
      <c r="F15" s="621"/>
      <c r="G15" s="621"/>
      <c r="H15" s="621"/>
    </row>
    <row r="16" spans="1:8">
      <c r="B16" s="622" t="s">
        <v>1071</v>
      </c>
    </row>
    <row r="18" spans="2:2">
      <c r="B18" s="633" t="s">
        <v>971</v>
      </c>
    </row>
  </sheetData>
  <mergeCells count="1">
    <mergeCell ref="B3:H3"/>
  </mergeCells>
  <phoneticPr fontId="56" type="noConversion"/>
  <hyperlinks>
    <hyperlink ref="B18" location="Содержание!B140" display="к содержанию"/>
  </hyperlinks>
  <pageMargins left="0.75" right="0.75" top="1" bottom="1" header="0.5" footer="0.5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topLeftCell="A28" workbookViewId="0">
      <selection activeCell="B30" sqref="B30"/>
    </sheetView>
  </sheetViews>
  <sheetFormatPr defaultRowHeight="12.75"/>
  <cols>
    <col min="1" max="1" width="16.6640625" style="594" customWidth="1"/>
    <col min="2" max="2" width="22" style="594" customWidth="1"/>
    <col min="3" max="8" width="12.33203125" style="594" customWidth="1"/>
    <col min="9" max="16384" width="9.33203125" style="594"/>
  </cols>
  <sheetData>
    <row r="2" spans="1:9">
      <c r="A2" s="594" t="s">
        <v>941</v>
      </c>
      <c r="B2" s="595" t="s">
        <v>1005</v>
      </c>
    </row>
    <row r="3" spans="1:9">
      <c r="B3" s="1095"/>
      <c r="C3" s="1095"/>
      <c r="D3" s="1095"/>
      <c r="E3" s="1095"/>
      <c r="F3" s="1095"/>
      <c r="G3" s="1095"/>
      <c r="H3" s="1095"/>
    </row>
    <row r="4" spans="1:9" ht="25.5">
      <c r="B4" s="608" t="s">
        <v>1703</v>
      </c>
      <c r="C4" s="609">
        <v>2002</v>
      </c>
      <c r="D4" s="609">
        <v>2003</v>
      </c>
      <c r="E4" s="609">
        <v>2004</v>
      </c>
      <c r="F4" s="609">
        <v>2005</v>
      </c>
      <c r="G4" s="609">
        <v>2006</v>
      </c>
      <c r="H4" s="608" t="s">
        <v>1868</v>
      </c>
    </row>
    <row r="5" spans="1:9" ht="25.5">
      <c r="B5" s="597" t="s">
        <v>1869</v>
      </c>
      <c r="C5" s="610">
        <v>675.9</v>
      </c>
      <c r="D5" s="610">
        <v>816.7</v>
      </c>
      <c r="E5" s="610">
        <v>942.8</v>
      </c>
      <c r="F5" s="610">
        <v>1448.1</v>
      </c>
      <c r="G5" s="610">
        <v>1931.3</v>
      </c>
      <c r="H5" s="610">
        <v>1895</v>
      </c>
    </row>
    <row r="6" spans="1:9" ht="38.25">
      <c r="B6" s="597" t="s">
        <v>1870</v>
      </c>
      <c r="C6" s="610">
        <v>8308.5</v>
      </c>
      <c r="D6" s="610">
        <v>9189</v>
      </c>
      <c r="E6" s="610">
        <v>11212.1</v>
      </c>
      <c r="F6" s="610">
        <v>15286.2</v>
      </c>
      <c r="G6" s="610">
        <v>15807.4</v>
      </c>
      <c r="H6" s="610">
        <v>12622.6</v>
      </c>
    </row>
    <row r="7" spans="1:9">
      <c r="B7" s="598"/>
    </row>
    <row r="8" spans="1:9">
      <c r="B8" s="1096" t="s">
        <v>1005</v>
      </c>
      <c r="C8" s="1097"/>
      <c r="D8" s="1097"/>
      <c r="E8" s="1097"/>
      <c r="F8" s="1097"/>
      <c r="G8" s="1097"/>
      <c r="H8" s="1097"/>
      <c r="I8" s="1098"/>
    </row>
    <row r="9" spans="1:9">
      <c r="B9" s="599"/>
      <c r="C9" s="600"/>
      <c r="D9" s="600"/>
      <c r="E9" s="600"/>
      <c r="F9" s="600"/>
      <c r="G9" s="600"/>
      <c r="H9" s="600"/>
      <c r="I9" s="601"/>
    </row>
    <row r="10" spans="1:9">
      <c r="B10" s="599"/>
      <c r="C10" s="600"/>
      <c r="D10" s="600"/>
      <c r="E10" s="600"/>
      <c r="F10" s="600"/>
      <c r="G10" s="600"/>
      <c r="H10" s="600"/>
      <c r="I10" s="601"/>
    </row>
    <row r="11" spans="1:9">
      <c r="B11" s="599"/>
      <c r="C11" s="600"/>
      <c r="D11" s="600"/>
      <c r="E11" s="600"/>
      <c r="F11" s="600"/>
      <c r="G11" s="600"/>
      <c r="H11" s="600"/>
      <c r="I11" s="601"/>
    </row>
    <row r="12" spans="1:9">
      <c r="B12" s="599"/>
      <c r="C12" s="600"/>
      <c r="D12" s="600"/>
      <c r="E12" s="600"/>
      <c r="F12" s="600"/>
      <c r="G12" s="600"/>
      <c r="H12" s="600"/>
      <c r="I12" s="601"/>
    </row>
    <row r="13" spans="1:9">
      <c r="B13" s="599"/>
      <c r="C13" s="600"/>
      <c r="D13" s="600"/>
      <c r="E13" s="600"/>
      <c r="F13" s="600"/>
      <c r="G13" s="600"/>
      <c r="H13" s="600"/>
      <c r="I13" s="601"/>
    </row>
    <row r="14" spans="1:9">
      <c r="B14" s="599"/>
      <c r="C14" s="600"/>
      <c r="D14" s="600"/>
      <c r="E14" s="600"/>
      <c r="F14" s="600"/>
      <c r="G14" s="600"/>
      <c r="H14" s="600"/>
      <c r="I14" s="601"/>
    </row>
    <row r="15" spans="1:9">
      <c r="B15" s="599"/>
      <c r="C15" s="600"/>
      <c r="D15" s="600"/>
      <c r="E15" s="600"/>
      <c r="F15" s="600"/>
      <c r="G15" s="600"/>
      <c r="H15" s="600"/>
      <c r="I15" s="601"/>
    </row>
    <row r="16" spans="1:9">
      <c r="B16" s="599"/>
      <c r="C16" s="600"/>
      <c r="D16" s="600"/>
      <c r="E16" s="600"/>
      <c r="F16" s="600"/>
      <c r="G16" s="600"/>
      <c r="H16" s="600"/>
      <c r="I16" s="601"/>
    </row>
    <row r="17" spans="2:9">
      <c r="B17" s="599"/>
      <c r="C17" s="600"/>
      <c r="D17" s="600"/>
      <c r="E17" s="600"/>
      <c r="F17" s="600"/>
      <c r="G17" s="600"/>
      <c r="H17" s="600"/>
      <c r="I17" s="601"/>
    </row>
    <row r="18" spans="2:9">
      <c r="B18" s="599"/>
      <c r="C18" s="600"/>
      <c r="D18" s="600"/>
      <c r="E18" s="600"/>
      <c r="F18" s="600"/>
      <c r="G18" s="600"/>
      <c r="H18" s="600"/>
      <c r="I18" s="601"/>
    </row>
    <row r="19" spans="2:9">
      <c r="B19" s="599"/>
      <c r="C19" s="600"/>
      <c r="D19" s="600"/>
      <c r="E19" s="600"/>
      <c r="F19" s="600"/>
      <c r="G19" s="600"/>
      <c r="H19" s="600"/>
      <c r="I19" s="601"/>
    </row>
    <row r="20" spans="2:9" ht="22.5">
      <c r="B20" s="602" t="s">
        <v>1871</v>
      </c>
      <c r="C20" s="603">
        <v>0.20601221881566095</v>
      </c>
      <c r="D20" s="603">
        <v>0.20832761184548301</v>
      </c>
      <c r="E20" s="603">
        <v>0.15437141582125852</v>
      </c>
      <c r="F20" s="603">
        <v>0.53602359900560093</v>
      </c>
      <c r="G20" s="603">
        <v>0.33369038320055783</v>
      </c>
      <c r="H20" s="603">
        <v>0.22596128963925352</v>
      </c>
      <c r="I20" s="601"/>
    </row>
    <row r="21" spans="2:9" ht="22.5">
      <c r="B21" s="602" t="s">
        <v>1872</v>
      </c>
      <c r="C21" s="603">
        <v>0.18449540701067768</v>
      </c>
      <c r="D21" s="603">
        <v>0.10596992865626408</v>
      </c>
      <c r="E21" s="603">
        <v>0.22016767947624119</v>
      </c>
      <c r="F21" s="603">
        <v>0.36336914354456512</v>
      </c>
      <c r="G21" s="603">
        <v>3.4095866773368615E-2</v>
      </c>
      <c r="H21" s="603">
        <v>-6.2440602305159694E-2</v>
      </c>
      <c r="I21" s="601"/>
    </row>
    <row r="22" spans="2:9" ht="4.5" customHeight="1">
      <c r="B22" s="611"/>
      <c r="C22" s="600"/>
      <c r="D22" s="600"/>
      <c r="E22" s="600"/>
      <c r="F22" s="600"/>
      <c r="G22" s="600"/>
      <c r="H22" s="600"/>
      <c r="I22" s="601"/>
    </row>
    <row r="23" spans="2:9" ht="22.5">
      <c r="B23" s="602" t="s">
        <v>1899</v>
      </c>
      <c r="C23" s="612">
        <v>51</v>
      </c>
      <c r="D23" s="612">
        <v>47</v>
      </c>
      <c r="E23" s="612">
        <v>32</v>
      </c>
      <c r="F23" s="612">
        <v>34</v>
      </c>
      <c r="G23" s="612">
        <v>33</v>
      </c>
      <c r="H23" s="612">
        <v>33</v>
      </c>
      <c r="I23" s="601"/>
    </row>
    <row r="24" spans="2:9" ht="22.5">
      <c r="B24" s="602" t="s">
        <v>1901</v>
      </c>
      <c r="C24" s="613">
        <v>81.348350874014599</v>
      </c>
      <c r="D24" s="613">
        <v>88.877152978828192</v>
      </c>
      <c r="E24" s="613">
        <v>84.084545627673478</v>
      </c>
      <c r="F24" s="613">
        <v>94.732851339133958</v>
      </c>
      <c r="G24" s="613">
        <v>122.1785105847063</v>
      </c>
      <c r="H24" s="613">
        <v>150.12813639874761</v>
      </c>
      <c r="I24" s="601"/>
    </row>
    <row r="25" spans="2:9">
      <c r="B25" s="602" t="s">
        <v>1900</v>
      </c>
      <c r="C25" s="603">
        <v>1.816538221898676E-2</v>
      </c>
      <c r="D25" s="603">
        <v>9.2550150358592528E-2</v>
      </c>
      <c r="E25" s="603">
        <v>-5.3923952225341666E-2</v>
      </c>
      <c r="F25" s="603">
        <v>0.12663808351431424</v>
      </c>
      <c r="G25" s="603">
        <v>0.28971638515682041</v>
      </c>
      <c r="H25" s="603">
        <v>0.30760919537844922</v>
      </c>
      <c r="I25" s="601"/>
    </row>
    <row r="26" spans="2:9">
      <c r="B26" s="604" t="s">
        <v>1873</v>
      </c>
      <c r="C26" s="605"/>
      <c r="D26" s="605"/>
      <c r="E26" s="605"/>
      <c r="F26" s="605"/>
      <c r="G26" s="605"/>
      <c r="H26" s="605"/>
      <c r="I26" s="606"/>
    </row>
    <row r="28" spans="2:9">
      <c r="B28" s="607" t="s">
        <v>1071</v>
      </c>
    </row>
    <row r="30" spans="2:9">
      <c r="B30" s="633" t="s">
        <v>971</v>
      </c>
    </row>
  </sheetData>
  <mergeCells count="2">
    <mergeCell ref="B3:H3"/>
    <mergeCell ref="B8:I8"/>
  </mergeCells>
  <phoneticPr fontId="56" type="noConversion"/>
  <hyperlinks>
    <hyperlink ref="B30" location="Содержание!B141" display="к содержанию"/>
  </hyperlinks>
  <pageMargins left="0.75" right="0.75" top="1" bottom="1" header="0.5" footer="0.5"/>
  <headerFooter alignWithMargins="0"/>
  <drawing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workbookViewId="0">
      <selection activeCell="B18" sqref="B18"/>
    </sheetView>
  </sheetViews>
  <sheetFormatPr defaultRowHeight="12.75"/>
  <cols>
    <col min="1" max="1" width="16.6640625" style="594" customWidth="1"/>
    <col min="2" max="2" width="27.83203125" style="594" customWidth="1"/>
    <col min="3" max="8" width="12.33203125" style="594" customWidth="1"/>
    <col min="9" max="16384" width="9.33203125" style="594"/>
  </cols>
  <sheetData>
    <row r="2" spans="1:8">
      <c r="A2" s="594" t="s">
        <v>941</v>
      </c>
      <c r="B2" s="595" t="s">
        <v>1881</v>
      </c>
    </row>
    <row r="3" spans="1:8">
      <c r="B3" s="1095"/>
      <c r="C3" s="1095"/>
      <c r="D3" s="1095"/>
      <c r="E3" s="1095"/>
      <c r="F3" s="1095"/>
      <c r="G3" s="1095"/>
      <c r="H3" s="1095"/>
    </row>
    <row r="4" spans="1:8" ht="25.5">
      <c r="B4" s="614" t="s">
        <v>1874</v>
      </c>
      <c r="C4" s="623">
        <v>2002</v>
      </c>
      <c r="D4" s="623">
        <v>2003</v>
      </c>
      <c r="E4" s="623">
        <v>2004</v>
      </c>
      <c r="F4" s="623">
        <v>2005</v>
      </c>
      <c r="G4" s="623">
        <v>2006</v>
      </c>
      <c r="H4" s="623" t="s">
        <v>1868</v>
      </c>
    </row>
    <row r="5" spans="1:8" ht="25.5">
      <c r="B5" s="615" t="s">
        <v>1878</v>
      </c>
      <c r="C5" s="624">
        <v>262.8</v>
      </c>
      <c r="D5" s="624">
        <v>316.8</v>
      </c>
      <c r="E5" s="624">
        <v>384.4</v>
      </c>
      <c r="F5" s="624">
        <v>558.79999999999995</v>
      </c>
      <c r="G5" s="624">
        <v>824.8</v>
      </c>
      <c r="H5" s="624">
        <v>877.8</v>
      </c>
    </row>
    <row r="6" spans="1:8">
      <c r="B6" s="617" t="s">
        <v>1875</v>
      </c>
      <c r="C6" s="618">
        <v>0.13900000000000001</v>
      </c>
      <c r="D6" s="618">
        <v>0.20499999999999999</v>
      </c>
      <c r="E6" s="618">
        <v>0.214</v>
      </c>
      <c r="F6" s="618">
        <v>0.45400000000000001</v>
      </c>
      <c r="G6" s="618">
        <v>0.47599999999999998</v>
      </c>
      <c r="H6" s="618">
        <v>0.35099999999999998</v>
      </c>
    </row>
    <row r="7" spans="1:8">
      <c r="B7" s="619" t="s">
        <v>1876</v>
      </c>
      <c r="C7" s="618">
        <v>0.38900000000000001</v>
      </c>
      <c r="D7" s="618">
        <v>0.38800000000000001</v>
      </c>
      <c r="E7" s="618">
        <v>0.40799999999999997</v>
      </c>
      <c r="F7" s="618">
        <v>0.38600000000000001</v>
      </c>
      <c r="G7" s="618">
        <v>0.42699999999999999</v>
      </c>
      <c r="H7" s="618">
        <v>0.46300000000000002</v>
      </c>
    </row>
    <row r="8" spans="1:8" ht="14.25" customHeight="1">
      <c r="B8" s="615" t="s">
        <v>1877</v>
      </c>
      <c r="C8" s="624">
        <v>132.6</v>
      </c>
      <c r="D8" s="624">
        <v>186.2</v>
      </c>
      <c r="E8" s="624">
        <v>240.3</v>
      </c>
      <c r="F8" s="624">
        <v>413.9</v>
      </c>
      <c r="G8" s="624">
        <v>590.1</v>
      </c>
      <c r="H8" s="624">
        <v>595.1</v>
      </c>
    </row>
    <row r="9" spans="1:8">
      <c r="B9" s="619" t="s">
        <v>1875</v>
      </c>
      <c r="C9" s="618">
        <v>0.14899999999999999</v>
      </c>
      <c r="D9" s="618">
        <v>0.40400000000000003</v>
      </c>
      <c r="E9" s="618">
        <v>0.28999999999999998</v>
      </c>
      <c r="F9" s="618">
        <v>0.72299999999999998</v>
      </c>
      <c r="G9" s="618">
        <v>0.42599999999999999</v>
      </c>
      <c r="H9" s="618">
        <v>0.25700000000000001</v>
      </c>
    </row>
    <row r="10" spans="1:8">
      <c r="B10" s="619" t="s">
        <v>1876</v>
      </c>
      <c r="C10" s="618">
        <v>0.19600000000000001</v>
      </c>
      <c r="D10" s="618">
        <v>0.22800000000000001</v>
      </c>
      <c r="E10" s="618">
        <v>0.255</v>
      </c>
      <c r="F10" s="618">
        <v>0.28599999999999998</v>
      </c>
      <c r="G10" s="618">
        <v>0.30599999999999999</v>
      </c>
      <c r="H10" s="618">
        <v>0.314</v>
      </c>
    </row>
    <row r="11" spans="1:8" ht="25.5">
      <c r="B11" s="615" t="s">
        <v>1879</v>
      </c>
      <c r="C11" s="624">
        <v>280.5</v>
      </c>
      <c r="D11" s="624">
        <v>313.7</v>
      </c>
      <c r="E11" s="624">
        <v>318.10000000000002</v>
      </c>
      <c r="F11" s="624">
        <v>475.4</v>
      </c>
      <c r="G11" s="624">
        <v>516.4</v>
      </c>
      <c r="H11" s="624">
        <v>422.1</v>
      </c>
    </row>
    <row r="12" spans="1:8">
      <c r="B12" s="619" t="s">
        <v>1875</v>
      </c>
      <c r="C12" s="618">
        <v>0.309</v>
      </c>
      <c r="D12" s="618">
        <v>0.11799999999999999</v>
      </c>
      <c r="E12" s="618">
        <v>1.4E-2</v>
      </c>
      <c r="F12" s="618">
        <v>0.495</v>
      </c>
      <c r="G12" s="618">
        <v>8.5999999999999993E-2</v>
      </c>
      <c r="H12" s="618">
        <v>-1E-3</v>
      </c>
    </row>
    <row r="13" spans="1:8">
      <c r="B13" s="619" t="s">
        <v>1876</v>
      </c>
      <c r="C13" s="618">
        <v>0.41499999999999998</v>
      </c>
      <c r="D13" s="618">
        <v>0.38400000000000001</v>
      </c>
      <c r="E13" s="618">
        <v>0.33700000000000002</v>
      </c>
      <c r="F13" s="618">
        <v>0.32800000000000001</v>
      </c>
      <c r="G13" s="618">
        <v>0.26700000000000002</v>
      </c>
      <c r="H13" s="618">
        <v>0.223</v>
      </c>
    </row>
    <row r="14" spans="1:8">
      <c r="B14" s="620" t="s">
        <v>1880</v>
      </c>
      <c r="C14" s="621"/>
      <c r="D14" s="621"/>
      <c r="E14" s="621"/>
      <c r="F14" s="621"/>
      <c r="G14" s="621"/>
      <c r="H14" s="621"/>
    </row>
    <row r="15" spans="1:8">
      <c r="C15" s="621"/>
      <c r="D15" s="621"/>
      <c r="E15" s="621"/>
      <c r="F15" s="621"/>
      <c r="G15" s="621"/>
      <c r="H15" s="621"/>
    </row>
    <row r="16" spans="1:8">
      <c r="B16" s="622" t="s">
        <v>1071</v>
      </c>
    </row>
    <row r="18" spans="2:2">
      <c r="B18" s="633" t="s">
        <v>971</v>
      </c>
    </row>
  </sheetData>
  <mergeCells count="1">
    <mergeCell ref="B3:H3"/>
  </mergeCells>
  <phoneticPr fontId="56" type="noConversion"/>
  <hyperlinks>
    <hyperlink ref="B18" location="Содержание!B142" display="к содержанию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P29"/>
  <sheetViews>
    <sheetView workbookViewId="0">
      <selection activeCell="N24" sqref="N24"/>
    </sheetView>
  </sheetViews>
  <sheetFormatPr defaultRowHeight="12.75"/>
  <cols>
    <col min="1" max="2" width="10.33203125" bestFit="1" customWidth="1"/>
    <col min="3" max="3" width="13" customWidth="1"/>
    <col min="6" max="6" width="8.1640625" bestFit="1" customWidth="1"/>
    <col min="7" max="7" width="12.6640625" customWidth="1"/>
    <col min="8" max="8" width="12.1640625" customWidth="1"/>
    <col min="9" max="9" width="12.5" customWidth="1"/>
    <col min="10" max="16" width="9.33203125" style="27"/>
  </cols>
  <sheetData>
    <row r="1" spans="1:16">
      <c r="B1" s="26"/>
    </row>
    <row r="2" spans="1:16">
      <c r="A2" t="s">
        <v>940</v>
      </c>
      <c r="B2" s="43" t="s">
        <v>2096</v>
      </c>
      <c r="K2" s="43" t="s">
        <v>2096</v>
      </c>
    </row>
    <row r="3" spans="1:16" ht="13.5" thickBot="1">
      <c r="B3" s="26"/>
      <c r="C3" s="47"/>
      <c r="D3" s="47"/>
      <c r="E3" s="47"/>
      <c r="F3" s="47"/>
      <c r="G3" s="47"/>
      <c r="H3" s="47"/>
      <c r="I3" s="47"/>
    </row>
    <row r="4" spans="1:16" ht="51.75" thickBot="1">
      <c r="B4" s="730" t="s">
        <v>2067</v>
      </c>
      <c r="C4" s="731" t="s">
        <v>898</v>
      </c>
      <c r="D4" s="731" t="s">
        <v>895</v>
      </c>
      <c r="E4" s="731" t="s">
        <v>896</v>
      </c>
      <c r="F4" s="731" t="s">
        <v>900</v>
      </c>
      <c r="G4" s="731" t="s">
        <v>957</v>
      </c>
      <c r="H4" s="731" t="s">
        <v>897</v>
      </c>
      <c r="I4" s="731" t="s">
        <v>899</v>
      </c>
    </row>
    <row r="5" spans="1:16">
      <c r="B5" s="747">
        <v>38748</v>
      </c>
      <c r="C5" s="695">
        <v>1280.08</v>
      </c>
      <c r="D5" s="695">
        <v>5760.3</v>
      </c>
      <c r="E5" s="695">
        <v>16649.82</v>
      </c>
      <c r="F5" s="695">
        <v>5674.15</v>
      </c>
      <c r="G5" s="695">
        <v>1315.96</v>
      </c>
      <c r="H5" s="695">
        <v>1313.2139999999999</v>
      </c>
      <c r="I5" s="695">
        <v>783.77</v>
      </c>
    </row>
    <row r="6" spans="1:16">
      <c r="B6" s="652">
        <v>38776</v>
      </c>
      <c r="C6" s="654">
        <v>1280.6600000000001</v>
      </c>
      <c r="D6" s="654">
        <v>5791.5</v>
      </c>
      <c r="E6" s="654">
        <v>16205.43</v>
      </c>
      <c r="F6" s="654">
        <v>5796.04</v>
      </c>
      <c r="G6" s="654">
        <v>1453.44</v>
      </c>
      <c r="H6" s="654">
        <v>1309.451</v>
      </c>
      <c r="I6" s="654">
        <v>782.11</v>
      </c>
      <c r="J6" s="28"/>
      <c r="K6" s="28"/>
      <c r="L6" s="28"/>
      <c r="M6" s="28"/>
      <c r="N6" s="28"/>
      <c r="O6" s="28"/>
      <c r="P6" s="28"/>
    </row>
    <row r="7" spans="1:16">
      <c r="B7" s="652">
        <v>38807</v>
      </c>
      <c r="C7" s="654">
        <v>1294.83</v>
      </c>
      <c r="D7" s="654">
        <v>5964.6</v>
      </c>
      <c r="E7" s="654">
        <v>17059.66</v>
      </c>
      <c r="F7" s="654">
        <v>5970.08</v>
      </c>
      <c r="G7" s="654">
        <v>1434.99</v>
      </c>
      <c r="H7" s="654">
        <v>1335.069</v>
      </c>
      <c r="I7" s="654">
        <v>787.8</v>
      </c>
      <c r="J7" s="28"/>
      <c r="K7" s="28"/>
      <c r="L7" s="28"/>
      <c r="M7" s="28"/>
      <c r="N7" s="28"/>
      <c r="O7" s="28"/>
      <c r="P7" s="28"/>
    </row>
    <row r="8" spans="1:16">
      <c r="B8" s="652">
        <v>38835</v>
      </c>
      <c r="C8" s="654">
        <v>1310.6099999999999</v>
      </c>
      <c r="D8" s="654">
        <v>6023.1</v>
      </c>
      <c r="E8" s="654">
        <v>16906.23</v>
      </c>
      <c r="F8" s="654">
        <v>6009.89</v>
      </c>
      <c r="G8" s="654">
        <v>1657.28</v>
      </c>
      <c r="H8" s="654">
        <v>1373.384</v>
      </c>
      <c r="I8" s="654">
        <v>841.59</v>
      </c>
      <c r="J8" s="28"/>
      <c r="K8" s="28"/>
      <c r="L8" s="28"/>
      <c r="M8" s="28"/>
      <c r="N8" s="28"/>
      <c r="O8" s="28"/>
      <c r="P8" s="28"/>
    </row>
    <row r="9" spans="1:16">
      <c r="B9" s="652">
        <v>38868</v>
      </c>
      <c r="C9" s="654">
        <v>1270.0899999999999</v>
      </c>
      <c r="D9" s="654">
        <v>5723.8</v>
      </c>
      <c r="E9" s="654">
        <v>15467.33</v>
      </c>
      <c r="F9" s="654">
        <v>5692.86</v>
      </c>
      <c r="G9" s="654">
        <v>1461.22</v>
      </c>
      <c r="H9" s="654">
        <v>1322.2460000000001</v>
      </c>
      <c r="I9" s="654">
        <v>751</v>
      </c>
      <c r="J9" s="28"/>
      <c r="K9" s="28"/>
      <c r="L9" s="28"/>
      <c r="M9" s="28"/>
      <c r="N9" s="28"/>
      <c r="O9" s="28"/>
      <c r="P9" s="28"/>
    </row>
    <row r="10" spans="1:16">
      <c r="B10" s="652">
        <v>38898</v>
      </c>
      <c r="C10" s="654">
        <v>1270.2</v>
      </c>
      <c r="D10" s="654">
        <v>5833.4</v>
      </c>
      <c r="E10" s="654">
        <v>15505.18</v>
      </c>
      <c r="F10" s="654">
        <v>5683.31</v>
      </c>
      <c r="G10" s="654">
        <v>1494.63</v>
      </c>
      <c r="H10" s="654">
        <v>1319.934</v>
      </c>
      <c r="I10" s="654">
        <v>747.54</v>
      </c>
      <c r="J10" s="28"/>
      <c r="K10" s="28"/>
      <c r="L10" s="28"/>
      <c r="M10" s="28"/>
      <c r="N10" s="28"/>
      <c r="O10" s="28"/>
      <c r="P10" s="28"/>
    </row>
    <row r="11" spans="1:16">
      <c r="B11" s="652">
        <v>38929</v>
      </c>
      <c r="C11" s="654">
        <v>1276.6600000000001</v>
      </c>
      <c r="D11" s="654">
        <v>5928.3</v>
      </c>
      <c r="E11" s="654">
        <v>15456.81</v>
      </c>
      <c r="F11" s="654">
        <v>5681.97</v>
      </c>
      <c r="G11" s="654">
        <v>1551.09</v>
      </c>
      <c r="H11" s="654">
        <v>1327.2329999999999</v>
      </c>
      <c r="I11" s="654">
        <v>755.84</v>
      </c>
      <c r="J11" s="28"/>
      <c r="K11" s="28"/>
      <c r="L11" s="28"/>
      <c r="M11" s="28"/>
      <c r="N11" s="28"/>
      <c r="O11" s="28"/>
      <c r="P11" s="28"/>
    </row>
    <row r="12" spans="1:16">
      <c r="B12" s="652">
        <v>38960</v>
      </c>
      <c r="C12" s="654">
        <v>1303.82</v>
      </c>
      <c r="D12" s="654">
        <v>5906.1</v>
      </c>
      <c r="E12" s="654">
        <v>16140.76</v>
      </c>
      <c r="F12" s="654">
        <v>5859.57</v>
      </c>
      <c r="G12" s="654">
        <v>1626.69</v>
      </c>
      <c r="H12" s="654">
        <v>1358.8720000000001</v>
      </c>
      <c r="I12" s="654">
        <v>773.13</v>
      </c>
      <c r="J12" s="28"/>
      <c r="K12" s="28"/>
      <c r="L12" s="28"/>
      <c r="M12" s="28"/>
      <c r="N12" s="28"/>
      <c r="O12" s="28"/>
      <c r="P12" s="28"/>
    </row>
    <row r="13" spans="1:16">
      <c r="B13" s="652">
        <v>38989</v>
      </c>
      <c r="C13" s="654">
        <v>1335.85</v>
      </c>
      <c r="D13" s="654">
        <v>5960.8</v>
      </c>
      <c r="E13" s="654">
        <v>16127.58</v>
      </c>
      <c r="F13" s="654">
        <v>6004.33</v>
      </c>
      <c r="G13" s="654">
        <v>1549.99</v>
      </c>
      <c r="H13" s="654">
        <v>1373.3679999999999</v>
      </c>
      <c r="I13" s="654">
        <v>778.17</v>
      </c>
      <c r="J13" s="28"/>
      <c r="K13" s="28"/>
      <c r="L13" s="28"/>
      <c r="M13" s="28"/>
      <c r="N13" s="28"/>
      <c r="O13" s="28"/>
      <c r="P13" s="28"/>
    </row>
    <row r="14" spans="1:16">
      <c r="B14" s="652">
        <v>39021</v>
      </c>
      <c r="C14" s="654">
        <v>1377.94</v>
      </c>
      <c r="D14" s="654">
        <v>6129.2</v>
      </c>
      <c r="E14" s="654">
        <v>16399.39</v>
      </c>
      <c r="F14" s="654">
        <v>6268.92</v>
      </c>
      <c r="G14" s="654">
        <v>1613.57</v>
      </c>
      <c r="H14" s="654">
        <v>1422.9259999999999</v>
      </c>
      <c r="I14" s="654">
        <v>814.43</v>
      </c>
      <c r="J14" s="28"/>
      <c r="K14" s="28"/>
      <c r="L14" s="28"/>
      <c r="M14" s="28"/>
      <c r="N14" s="28"/>
      <c r="O14" s="28"/>
      <c r="P14" s="28"/>
    </row>
    <row r="15" spans="1:16">
      <c r="B15" s="652">
        <v>39051</v>
      </c>
      <c r="C15" s="654">
        <v>1400.63</v>
      </c>
      <c r="D15" s="654">
        <v>6048.8</v>
      </c>
      <c r="E15" s="654">
        <v>16274.33</v>
      </c>
      <c r="F15" s="654">
        <v>6309.19</v>
      </c>
      <c r="G15" s="654">
        <v>1776.68</v>
      </c>
      <c r="H15" s="654">
        <v>1455.1659999999999</v>
      </c>
      <c r="I15" s="654">
        <v>874.09</v>
      </c>
      <c r="J15" s="28"/>
      <c r="K15" s="28"/>
      <c r="L15" s="28"/>
      <c r="M15" s="28"/>
      <c r="N15" s="28"/>
      <c r="O15" s="28"/>
      <c r="P15" s="28"/>
    </row>
    <row r="16" spans="1:16">
      <c r="B16" s="652">
        <v>39080</v>
      </c>
      <c r="C16" s="654">
        <v>1418.3</v>
      </c>
      <c r="D16" s="654">
        <v>6220.8</v>
      </c>
      <c r="E16" s="654">
        <v>17225.830000000002</v>
      </c>
      <c r="F16" s="654">
        <v>6596.92</v>
      </c>
      <c r="G16" s="654">
        <v>1921.92</v>
      </c>
      <c r="H16" s="654">
        <v>1483.578</v>
      </c>
      <c r="I16" s="654">
        <v>912.65</v>
      </c>
      <c r="J16" s="28"/>
      <c r="K16" s="28"/>
      <c r="L16" s="28"/>
      <c r="M16" s="28"/>
      <c r="N16" s="28"/>
      <c r="O16" s="28"/>
      <c r="P16" s="28"/>
    </row>
    <row r="17" spans="2:16">
      <c r="B17" s="652">
        <v>39113</v>
      </c>
      <c r="C17" s="654">
        <v>1438.24</v>
      </c>
      <c r="D17" s="654">
        <v>6203.1</v>
      </c>
      <c r="E17" s="654">
        <v>17383.419999999998</v>
      </c>
      <c r="F17" s="654">
        <v>6789.11</v>
      </c>
      <c r="G17" s="654">
        <v>1842.93</v>
      </c>
      <c r="H17" s="654">
        <v>1500.232</v>
      </c>
      <c r="I17" s="654">
        <v>901.48</v>
      </c>
      <c r="J17" s="28"/>
      <c r="K17" s="28"/>
      <c r="L17" s="28"/>
      <c r="M17" s="28"/>
      <c r="N17" s="28"/>
      <c r="O17" s="28"/>
      <c r="P17" s="28"/>
    </row>
    <row r="18" spans="2:16">
      <c r="B18" s="652">
        <v>39141</v>
      </c>
      <c r="C18" s="654">
        <v>1406.82</v>
      </c>
      <c r="D18" s="654">
        <v>6171.5</v>
      </c>
      <c r="E18" s="654">
        <v>17604.12</v>
      </c>
      <c r="F18" s="654">
        <v>6715.44</v>
      </c>
      <c r="G18" s="654">
        <v>1858.14</v>
      </c>
      <c r="H18" s="654">
        <v>1490.44</v>
      </c>
      <c r="I18" s="654">
        <v>895.54</v>
      </c>
      <c r="J18" s="28"/>
      <c r="K18" s="28"/>
      <c r="L18" s="28"/>
      <c r="M18" s="28"/>
      <c r="N18" s="28"/>
      <c r="O18" s="28"/>
      <c r="P18" s="28"/>
    </row>
    <row r="19" spans="2:16">
      <c r="B19" s="652">
        <v>39171</v>
      </c>
      <c r="C19" s="654">
        <v>1420.86</v>
      </c>
      <c r="D19" s="654">
        <v>6308</v>
      </c>
      <c r="E19" s="654">
        <v>17287.650000000001</v>
      </c>
      <c r="F19" s="654">
        <v>6917.03</v>
      </c>
      <c r="G19" s="654">
        <v>1935.72</v>
      </c>
      <c r="H19" s="654">
        <v>1514.181</v>
      </c>
      <c r="I19" s="654">
        <v>929.03</v>
      </c>
      <c r="J19" s="28"/>
      <c r="K19" s="28"/>
      <c r="L19" s="28"/>
      <c r="M19" s="28"/>
      <c r="N19" s="28"/>
      <c r="O19" s="28"/>
      <c r="P19" s="28"/>
    </row>
    <row r="20" spans="2:16">
      <c r="B20" s="652">
        <v>39202</v>
      </c>
      <c r="C20" s="654">
        <v>1482.37</v>
      </c>
      <c r="D20" s="654">
        <v>6449.2</v>
      </c>
      <c r="E20" s="654">
        <v>17400.41</v>
      </c>
      <c r="F20" s="654">
        <v>7408.87</v>
      </c>
      <c r="G20" s="654">
        <v>1935.51</v>
      </c>
      <c r="H20" s="654">
        <v>1577.86</v>
      </c>
      <c r="I20" s="654">
        <v>969.93</v>
      </c>
      <c r="J20" s="28"/>
      <c r="K20" s="28"/>
      <c r="L20" s="28"/>
      <c r="M20" s="28"/>
      <c r="N20" s="28"/>
      <c r="O20" s="28"/>
      <c r="P20" s="28"/>
    </row>
    <row r="21" spans="2:16">
      <c r="B21" s="652">
        <v>39233</v>
      </c>
      <c r="C21" s="654">
        <v>1530.62</v>
      </c>
      <c r="D21" s="654">
        <v>6621.4</v>
      </c>
      <c r="E21" s="654">
        <v>17875.75</v>
      </c>
      <c r="F21" s="654">
        <v>7883.04</v>
      </c>
      <c r="G21" s="654">
        <v>1780.33</v>
      </c>
      <c r="H21" s="654">
        <v>1616.8710000000001</v>
      </c>
      <c r="I21" s="654">
        <v>1014.78</v>
      </c>
      <c r="J21" s="28"/>
      <c r="K21" s="28"/>
      <c r="L21" s="28"/>
      <c r="M21" s="28"/>
      <c r="N21" s="28"/>
      <c r="O21" s="28"/>
      <c r="P21" s="28"/>
    </row>
    <row r="22" spans="2:16">
      <c r="B22" s="652">
        <v>39262</v>
      </c>
      <c r="C22" s="654">
        <v>1503.35</v>
      </c>
      <c r="D22" s="654">
        <v>6607.9</v>
      </c>
      <c r="E22" s="654">
        <v>18138.36</v>
      </c>
      <c r="F22" s="654">
        <v>8007.32</v>
      </c>
      <c r="G22" s="654">
        <v>1897.7</v>
      </c>
      <c r="H22" s="654">
        <v>1602.36</v>
      </c>
      <c r="I22" s="654">
        <v>1059.69</v>
      </c>
      <c r="J22" s="28"/>
      <c r="K22" s="85" t="s">
        <v>906</v>
      </c>
      <c r="L22" s="28"/>
      <c r="M22" s="28"/>
      <c r="N22" s="28"/>
      <c r="O22" s="28"/>
      <c r="P22" s="28"/>
    </row>
    <row r="23" spans="2:16">
      <c r="B23" s="652">
        <v>39294</v>
      </c>
      <c r="C23" s="654">
        <v>1455.27</v>
      </c>
      <c r="D23" s="654">
        <v>6360.1</v>
      </c>
      <c r="E23" s="654">
        <v>17248.89</v>
      </c>
      <c r="F23" s="654">
        <v>7584.14</v>
      </c>
      <c r="G23" s="654">
        <v>1993.96</v>
      </c>
      <c r="H23" s="654">
        <v>1565.8109999999999</v>
      </c>
      <c r="I23" s="654">
        <v>1112.77</v>
      </c>
      <c r="J23" s="28"/>
      <c r="K23" s="28"/>
      <c r="L23" s="28"/>
      <c r="M23" s="28"/>
      <c r="N23" s="28"/>
      <c r="O23" s="28"/>
      <c r="P23" s="28"/>
    </row>
    <row r="24" spans="2:16">
      <c r="B24" s="652">
        <v>39325</v>
      </c>
      <c r="C24" s="654">
        <v>1473.99</v>
      </c>
      <c r="D24" s="654">
        <v>6303.3</v>
      </c>
      <c r="E24" s="654">
        <v>16569.09</v>
      </c>
      <c r="F24" s="654">
        <v>7638.17</v>
      </c>
      <c r="G24" s="654">
        <v>1919.89</v>
      </c>
      <c r="H24" s="654">
        <v>1561.585</v>
      </c>
      <c r="I24" s="654">
        <v>1086.98</v>
      </c>
      <c r="J24" s="28"/>
      <c r="K24" s="28"/>
      <c r="L24" s="28"/>
      <c r="M24" s="28"/>
      <c r="N24" s="28"/>
      <c r="O24" s="28"/>
      <c r="P24" s="28"/>
    </row>
    <row r="25" spans="2:16">
      <c r="B25" s="652">
        <v>39353</v>
      </c>
      <c r="C25" s="654">
        <v>1526.75</v>
      </c>
      <c r="D25" s="654">
        <v>6466.8</v>
      </c>
      <c r="E25" s="654">
        <v>16785.689999999999</v>
      </c>
      <c r="F25" s="654">
        <v>7861.51</v>
      </c>
      <c r="G25" s="654">
        <v>2071.8000000000002</v>
      </c>
      <c r="H25" s="654">
        <v>1633.576</v>
      </c>
      <c r="I25" s="654">
        <v>1204.9000000000001</v>
      </c>
      <c r="J25" s="28"/>
      <c r="K25" s="28"/>
      <c r="L25" s="28"/>
      <c r="M25" s="28"/>
      <c r="N25" s="28"/>
      <c r="O25" s="28"/>
      <c r="P25" s="28"/>
    </row>
    <row r="26" spans="2:16" ht="13.5" thickBot="1">
      <c r="B26" s="653">
        <v>39386</v>
      </c>
      <c r="C26" s="655">
        <v>1549.38</v>
      </c>
      <c r="D26" s="655">
        <v>6721.6</v>
      </c>
      <c r="E26" s="655">
        <v>16737.63</v>
      </c>
      <c r="F26" s="655">
        <v>8019.22</v>
      </c>
      <c r="G26" s="655">
        <v>2223.06</v>
      </c>
      <c r="H26" s="655">
        <v>1682.3510000000001</v>
      </c>
      <c r="I26" s="655">
        <v>1337.63</v>
      </c>
      <c r="J26" s="28"/>
      <c r="K26" s="28"/>
      <c r="L26" s="28"/>
      <c r="M26" s="28"/>
      <c r="N26" s="28"/>
      <c r="O26" s="28"/>
      <c r="P26" s="28"/>
    </row>
    <row r="28" spans="2:16">
      <c r="B28" s="633" t="s">
        <v>971</v>
      </c>
      <c r="E28" s="25"/>
    </row>
    <row r="29" spans="2:16">
      <c r="B29" s="1"/>
    </row>
  </sheetData>
  <phoneticPr fontId="9" type="noConversion"/>
  <hyperlinks>
    <hyperlink ref="B28" location="Содержание!B14" display="к содержанию"/>
  </hyperlinks>
  <pageMargins left="0.75" right="0.75" top="1" bottom="1" header="0.5" footer="0.5"/>
  <headerFooter alignWithMargins="0"/>
  <drawing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topLeftCell="A22" workbookViewId="0">
      <selection activeCell="B25" sqref="B25"/>
    </sheetView>
  </sheetViews>
  <sheetFormatPr defaultRowHeight="12.75"/>
  <cols>
    <col min="1" max="1" width="16.6640625" style="594" customWidth="1"/>
    <col min="2" max="2" width="39.5" style="594" customWidth="1"/>
    <col min="3" max="8" width="12.33203125" style="594" customWidth="1"/>
    <col min="9" max="16384" width="9.33203125" style="594"/>
  </cols>
  <sheetData>
    <row r="2" spans="1:8">
      <c r="A2" s="594" t="s">
        <v>941</v>
      </c>
      <c r="B2" s="595" t="s">
        <v>1006</v>
      </c>
    </row>
    <row r="3" spans="1:8">
      <c r="B3" s="1095"/>
      <c r="C3" s="1095"/>
      <c r="D3" s="1095"/>
      <c r="E3" s="1095"/>
      <c r="F3" s="1095"/>
      <c r="G3" s="1095"/>
      <c r="H3" s="1095"/>
    </row>
    <row r="4" spans="1:8" ht="25.5">
      <c r="B4" s="614" t="s">
        <v>1703</v>
      </c>
      <c r="C4" s="614">
        <v>2002</v>
      </c>
      <c r="D4" s="614">
        <v>2003</v>
      </c>
      <c r="E4" s="614">
        <v>2004</v>
      </c>
      <c r="F4" s="614">
        <v>2005</v>
      </c>
      <c r="G4" s="614">
        <v>2006</v>
      </c>
      <c r="H4" s="614" t="s">
        <v>1868</v>
      </c>
    </row>
    <row r="5" spans="1:8" ht="25.5">
      <c r="B5" s="625" t="s">
        <v>1902</v>
      </c>
      <c r="C5" s="624">
        <v>58.7</v>
      </c>
      <c r="D5" s="624">
        <v>86</v>
      </c>
      <c r="E5" s="624">
        <v>115.5</v>
      </c>
      <c r="F5" s="624">
        <v>201</v>
      </c>
      <c r="G5" s="624">
        <v>372.6</v>
      </c>
      <c r="H5" s="624">
        <v>573.29999999999995</v>
      </c>
    </row>
    <row r="6" spans="1:8">
      <c r="B6" s="626" t="s">
        <v>1875</v>
      </c>
      <c r="C6" s="618">
        <v>0.52300000000000002</v>
      </c>
      <c r="D6" s="618">
        <v>0.46600000000000003</v>
      </c>
      <c r="E6" s="618">
        <v>0.34200000000000003</v>
      </c>
      <c r="F6" s="618">
        <v>0.74099999999999999</v>
      </c>
      <c r="G6" s="618">
        <v>0.85299999999999998</v>
      </c>
      <c r="H6" s="618">
        <v>0.624</v>
      </c>
    </row>
    <row r="7" spans="1:8" ht="29.25" customHeight="1">
      <c r="B7" s="625" t="s">
        <v>1909</v>
      </c>
      <c r="C7" s="624">
        <v>49.2</v>
      </c>
      <c r="D7" s="624">
        <v>67.099999999999994</v>
      </c>
      <c r="E7" s="624">
        <v>83.4</v>
      </c>
      <c r="F7" s="624">
        <v>143</v>
      </c>
      <c r="G7" s="624">
        <v>350.5</v>
      </c>
      <c r="H7" s="624">
        <v>589.9</v>
      </c>
    </row>
    <row r="8" spans="1:8" ht="25.5">
      <c r="B8" s="626" t="s">
        <v>1875</v>
      </c>
      <c r="C8" s="618">
        <v>9.6000000000000002E-2</v>
      </c>
      <c r="D8" s="618">
        <v>0.36199999999999999</v>
      </c>
      <c r="E8" s="618">
        <v>0.24299999999999999</v>
      </c>
      <c r="F8" s="618">
        <v>0.71499999999999997</v>
      </c>
      <c r="G8" s="627" t="s">
        <v>1887</v>
      </c>
      <c r="H8" s="618">
        <v>0.79300000000000004</v>
      </c>
    </row>
    <row r="9" spans="1:8" ht="26.25" customHeight="1">
      <c r="B9" s="626" t="s">
        <v>1882</v>
      </c>
      <c r="C9" s="618">
        <v>0.83899999999999997</v>
      </c>
      <c r="D9" s="618">
        <v>0.77900000000000003</v>
      </c>
      <c r="E9" s="618">
        <v>0.72199999999999998</v>
      </c>
      <c r="F9" s="618">
        <v>0.71099999999999997</v>
      </c>
      <c r="G9" s="618">
        <v>0.94099999999999995</v>
      </c>
      <c r="H9" s="618">
        <v>1.0289999999999999</v>
      </c>
    </row>
    <row r="10" spans="1:8" ht="28.5">
      <c r="B10" s="625" t="s">
        <v>1910</v>
      </c>
      <c r="C10" s="628">
        <v>0.93</v>
      </c>
      <c r="D10" s="628">
        <v>0.82</v>
      </c>
      <c r="E10" s="628">
        <v>0.74</v>
      </c>
      <c r="F10" s="628">
        <v>0.78</v>
      </c>
      <c r="G10" s="628">
        <v>1.04</v>
      </c>
      <c r="H10" s="628">
        <v>1.17</v>
      </c>
    </row>
    <row r="11" spans="1:8" ht="29.25" customHeight="1">
      <c r="B11" s="625" t="s">
        <v>1911</v>
      </c>
      <c r="C11" s="628">
        <v>1.21</v>
      </c>
      <c r="D11" s="628">
        <v>1.3</v>
      </c>
      <c r="E11" s="628">
        <v>1.42</v>
      </c>
      <c r="F11" s="628">
        <v>1.43</v>
      </c>
      <c r="G11" s="628">
        <v>1.07</v>
      </c>
      <c r="H11" s="628">
        <v>0.98</v>
      </c>
    </row>
    <row r="12" spans="1:8">
      <c r="B12" s="1100" t="s">
        <v>1883</v>
      </c>
      <c r="C12" s="1100"/>
      <c r="D12" s="1100"/>
      <c r="E12" s="1100"/>
      <c r="F12" s="1100"/>
      <c r="G12" s="1100"/>
      <c r="H12" s="1100"/>
    </row>
    <row r="13" spans="1:8">
      <c r="B13" s="626" t="s">
        <v>1884</v>
      </c>
      <c r="C13" s="629">
        <v>239</v>
      </c>
      <c r="D13" s="629">
        <v>163</v>
      </c>
      <c r="E13" s="629">
        <v>2185</v>
      </c>
      <c r="F13" s="629">
        <v>27</v>
      </c>
      <c r="G13" s="629">
        <v>39</v>
      </c>
      <c r="H13" s="629">
        <v>18</v>
      </c>
    </row>
    <row r="14" spans="1:8">
      <c r="B14" s="626" t="s">
        <v>1885</v>
      </c>
      <c r="C14" s="630">
        <v>133890.1</v>
      </c>
      <c r="D14" s="630">
        <v>18206.400000000001</v>
      </c>
      <c r="E14" s="630">
        <v>8995.1</v>
      </c>
      <c r="F14" s="630">
        <v>716.6</v>
      </c>
      <c r="G14" s="630">
        <v>48088.6</v>
      </c>
      <c r="H14" s="630">
        <v>71585.600000000006</v>
      </c>
    </row>
    <row r="15" spans="1:8" ht="42.75" customHeight="1">
      <c r="B15" s="625" t="s">
        <v>1886</v>
      </c>
      <c r="C15" s="596">
        <v>20</v>
      </c>
      <c r="D15" s="596">
        <v>27</v>
      </c>
      <c r="E15" s="596">
        <v>12</v>
      </c>
      <c r="F15" s="596">
        <v>8</v>
      </c>
      <c r="G15" s="596">
        <v>12</v>
      </c>
      <c r="H15" s="596">
        <v>7</v>
      </c>
    </row>
    <row r="16" spans="1:8" ht="38.25">
      <c r="B16" s="625" t="s">
        <v>1888</v>
      </c>
      <c r="C16" s="596">
        <v>48</v>
      </c>
      <c r="D16" s="596">
        <v>33</v>
      </c>
      <c r="E16" s="596">
        <v>27</v>
      </c>
      <c r="F16" s="596">
        <v>9</v>
      </c>
      <c r="G16" s="596">
        <v>17</v>
      </c>
      <c r="H16" s="596">
        <v>16</v>
      </c>
    </row>
    <row r="17" spans="2:8">
      <c r="B17" s="620" t="s">
        <v>1880</v>
      </c>
      <c r="C17" s="621"/>
      <c r="D17" s="621"/>
      <c r="E17" s="621"/>
      <c r="F17" s="621"/>
      <c r="G17" s="621"/>
      <c r="H17" s="621"/>
    </row>
    <row r="19" spans="2:8">
      <c r="B19" s="622" t="s">
        <v>1071</v>
      </c>
    </row>
    <row r="21" spans="2:8" ht="16.5" customHeight="1">
      <c r="B21" s="1101" t="s">
        <v>1912</v>
      </c>
      <c r="C21" s="1101"/>
      <c r="D21" s="1101"/>
      <c r="E21" s="1101"/>
      <c r="F21" s="1101"/>
      <c r="G21" s="1101"/>
      <c r="H21" s="1101"/>
    </row>
    <row r="22" spans="2:8" ht="26.25" customHeight="1">
      <c r="B22" s="1099" t="s">
        <v>1913</v>
      </c>
      <c r="C22" s="1099"/>
      <c r="D22" s="1099"/>
      <c r="E22" s="1099"/>
      <c r="F22" s="1099"/>
      <c r="G22" s="1099"/>
      <c r="H22" s="1099"/>
    </row>
    <row r="23" spans="2:8">
      <c r="B23" s="1099" t="s">
        <v>1914</v>
      </c>
      <c r="C23" s="1099"/>
      <c r="D23" s="1099"/>
      <c r="E23" s="1099"/>
      <c r="F23" s="1099"/>
      <c r="G23" s="1099"/>
      <c r="H23" s="1099"/>
    </row>
    <row r="25" spans="2:8">
      <c r="B25" s="633" t="s">
        <v>971</v>
      </c>
    </row>
  </sheetData>
  <mergeCells count="5">
    <mergeCell ref="B23:H23"/>
    <mergeCell ref="B3:H3"/>
    <mergeCell ref="B12:H12"/>
    <mergeCell ref="B21:H21"/>
    <mergeCell ref="B22:H22"/>
  </mergeCells>
  <phoneticPr fontId="56" type="noConversion"/>
  <hyperlinks>
    <hyperlink ref="B25" location="Содержание!B143" display="к содержанию"/>
  </hyperlinks>
  <pageMargins left="0.75" right="0.75" top="1" bottom="1" header="0.5" footer="0.5"/>
  <headerFooter alignWithMargins="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opLeftCell="A19" workbookViewId="0">
      <selection activeCell="B19" sqref="B19"/>
    </sheetView>
  </sheetViews>
  <sheetFormatPr defaultRowHeight="12.75"/>
  <cols>
    <col min="1" max="1" width="16.6640625" style="594" customWidth="1"/>
    <col min="2" max="2" width="37.5" style="594" customWidth="1"/>
    <col min="3" max="8" width="12.33203125" style="594" customWidth="1"/>
    <col min="9" max="16384" width="9.33203125" style="594"/>
  </cols>
  <sheetData>
    <row r="2" spans="1:8">
      <c r="A2" s="594" t="s">
        <v>941</v>
      </c>
      <c r="B2" s="595" t="s">
        <v>1007</v>
      </c>
    </row>
    <row r="3" spans="1:8">
      <c r="B3" s="1095"/>
      <c r="C3" s="1095"/>
      <c r="D3" s="1095"/>
      <c r="E3" s="1095"/>
      <c r="F3" s="1095"/>
      <c r="G3" s="1095"/>
      <c r="H3" s="1095"/>
    </row>
    <row r="4" spans="1:8" ht="25.5">
      <c r="B4" s="614" t="s">
        <v>1703</v>
      </c>
      <c r="C4" s="614">
        <v>2002</v>
      </c>
      <c r="D4" s="614">
        <v>2003</v>
      </c>
      <c r="E4" s="614">
        <v>2004</v>
      </c>
      <c r="F4" s="614">
        <v>2005</v>
      </c>
      <c r="G4" s="614">
        <v>2006</v>
      </c>
      <c r="H4" s="614" t="s">
        <v>1868</v>
      </c>
    </row>
    <row r="5" spans="1:8" ht="25.5">
      <c r="B5" s="615" t="s">
        <v>1889</v>
      </c>
      <c r="C5" s="596">
        <v>2.7</v>
      </c>
      <c r="D5" s="596">
        <v>3.3</v>
      </c>
      <c r="E5" s="596">
        <v>3.7</v>
      </c>
      <c r="F5" s="596">
        <v>5.8</v>
      </c>
      <c r="G5" s="596">
        <v>7.8</v>
      </c>
      <c r="H5" s="624">
        <v>9</v>
      </c>
    </row>
    <row r="6" spans="1:8">
      <c r="B6" s="619" t="s">
        <v>1875</v>
      </c>
      <c r="C6" s="631">
        <v>0.19600000000000001</v>
      </c>
      <c r="D6" s="631">
        <v>0.218</v>
      </c>
      <c r="E6" s="631">
        <v>0.14499999999999999</v>
      </c>
      <c r="F6" s="631">
        <v>0.54800000000000004</v>
      </c>
      <c r="G6" s="631">
        <v>0.33900000000000002</v>
      </c>
      <c r="H6" s="631">
        <v>0.214</v>
      </c>
    </row>
    <row r="7" spans="1:8" ht="29.25" customHeight="1">
      <c r="B7" s="615" t="s">
        <v>1890</v>
      </c>
      <c r="C7" s="596">
        <v>0.77</v>
      </c>
      <c r="D7" s="596">
        <v>0.91</v>
      </c>
      <c r="E7" s="596">
        <v>0.98</v>
      </c>
      <c r="F7" s="596">
        <v>1.24</v>
      </c>
      <c r="G7" s="596">
        <v>1.72</v>
      </c>
      <c r="H7" s="596">
        <v>2.21</v>
      </c>
    </row>
    <row r="8" spans="1:8" ht="14.25" customHeight="1">
      <c r="B8" s="619" t="s">
        <v>1875</v>
      </c>
      <c r="C8" s="631">
        <v>0.114</v>
      </c>
      <c r="D8" s="631">
        <v>0.17199999999999999</v>
      </c>
      <c r="E8" s="631">
        <v>8.1000000000000003E-2</v>
      </c>
      <c r="F8" s="631">
        <v>0.26600000000000001</v>
      </c>
      <c r="G8" s="631">
        <v>0.38400000000000001</v>
      </c>
      <c r="H8" s="631">
        <v>0.313</v>
      </c>
    </row>
    <row r="9" spans="1:8" ht="38.25">
      <c r="B9" s="619" t="s">
        <v>1891</v>
      </c>
      <c r="C9" s="631">
        <v>1.4E-2</v>
      </c>
      <c r="D9" s="631">
        <v>1.0999999999999999E-2</v>
      </c>
      <c r="E9" s="631">
        <v>8.9999999999999993E-3</v>
      </c>
      <c r="F9" s="631">
        <v>7.0000000000000001E-3</v>
      </c>
      <c r="G9" s="631">
        <v>5.0000000000000001E-3</v>
      </c>
      <c r="H9" s="631">
        <v>4.0000000000000001E-3</v>
      </c>
    </row>
    <row r="10" spans="1:8">
      <c r="B10" s="1102" t="s">
        <v>1892</v>
      </c>
      <c r="C10" s="1103"/>
      <c r="D10" s="1103"/>
      <c r="E10" s="1103"/>
      <c r="F10" s="1103"/>
      <c r="G10" s="1103"/>
      <c r="H10" s="1104"/>
    </row>
    <row r="11" spans="1:8">
      <c r="B11" s="619" t="s">
        <v>1884</v>
      </c>
      <c r="C11" s="632">
        <v>392</v>
      </c>
      <c r="D11" s="632">
        <v>515</v>
      </c>
      <c r="E11" s="632">
        <v>164</v>
      </c>
      <c r="F11" s="632">
        <v>141</v>
      </c>
      <c r="G11" s="632">
        <v>156</v>
      </c>
      <c r="H11" s="632" t="s">
        <v>1718</v>
      </c>
    </row>
    <row r="12" spans="1:8">
      <c r="B12" s="619" t="s">
        <v>1893</v>
      </c>
      <c r="C12" s="632">
        <v>57.9</v>
      </c>
      <c r="D12" s="632">
        <v>107.4</v>
      </c>
      <c r="E12" s="632">
        <v>27.8</v>
      </c>
      <c r="F12" s="632">
        <v>44.9</v>
      </c>
      <c r="G12" s="632">
        <v>83.9</v>
      </c>
      <c r="H12" s="632" t="s">
        <v>1718</v>
      </c>
    </row>
    <row r="13" spans="1:8" ht="38.25">
      <c r="B13" s="615" t="s">
        <v>1898</v>
      </c>
      <c r="C13" s="596">
        <v>8</v>
      </c>
      <c r="D13" s="596">
        <v>9</v>
      </c>
      <c r="E13" s="596">
        <v>5</v>
      </c>
      <c r="F13" s="596">
        <v>4</v>
      </c>
      <c r="G13" s="596">
        <v>1</v>
      </c>
      <c r="H13" s="596" t="s">
        <v>1718</v>
      </c>
    </row>
    <row r="14" spans="1:8" ht="38.25">
      <c r="B14" s="615" t="s">
        <v>1903</v>
      </c>
      <c r="C14" s="596">
        <v>16</v>
      </c>
      <c r="D14" s="596">
        <v>10</v>
      </c>
      <c r="E14" s="596">
        <v>5</v>
      </c>
      <c r="F14" s="596">
        <v>4</v>
      </c>
      <c r="G14" s="596">
        <v>1</v>
      </c>
      <c r="H14" s="596" t="s">
        <v>1718</v>
      </c>
    </row>
    <row r="15" spans="1:8">
      <c r="B15" s="620" t="s">
        <v>1880</v>
      </c>
      <c r="C15" s="621"/>
      <c r="D15" s="621"/>
      <c r="E15" s="621"/>
      <c r="F15" s="621"/>
      <c r="G15" s="621"/>
      <c r="H15" s="621"/>
    </row>
    <row r="17" spans="2:2">
      <c r="B17" s="622" t="s">
        <v>1071</v>
      </c>
    </row>
    <row r="19" spans="2:2">
      <c r="B19" s="633" t="s">
        <v>971</v>
      </c>
    </row>
  </sheetData>
  <mergeCells count="2">
    <mergeCell ref="B3:H3"/>
    <mergeCell ref="B10:H10"/>
  </mergeCells>
  <phoneticPr fontId="56" type="noConversion"/>
  <hyperlinks>
    <hyperlink ref="B19" location="Содержание!B144" display="к содержанию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2:H42"/>
  <sheetViews>
    <sheetView workbookViewId="0">
      <selection activeCell="F4" sqref="B4:F4"/>
    </sheetView>
  </sheetViews>
  <sheetFormatPr defaultRowHeight="12.75"/>
  <cols>
    <col min="1" max="1" width="10.33203125" bestFit="1" customWidth="1"/>
    <col min="2" max="2" width="10.1640625" bestFit="1" customWidth="1"/>
    <col min="3" max="3" width="6.1640625" style="45" bestFit="1" customWidth="1"/>
    <col min="4" max="4" width="17.1640625" style="45" bestFit="1" customWidth="1"/>
    <col min="5" max="5" width="8.33203125" style="45" bestFit="1" customWidth="1"/>
    <col min="6" max="6" width="10.33203125" style="45" bestFit="1" customWidth="1"/>
  </cols>
  <sheetData>
    <row r="2" spans="1:8">
      <c r="A2" t="s">
        <v>940</v>
      </c>
      <c r="B2" s="26" t="s">
        <v>958</v>
      </c>
      <c r="H2" s="26" t="s">
        <v>958</v>
      </c>
    </row>
    <row r="3" spans="1:8" ht="13.5" thickBot="1"/>
    <row r="4" spans="1:8" ht="13.5" thickBot="1">
      <c r="B4" s="746" t="s">
        <v>2067</v>
      </c>
      <c r="C4" s="746" t="s">
        <v>2076</v>
      </c>
      <c r="D4" s="746" t="s">
        <v>905</v>
      </c>
      <c r="E4" s="746" t="s">
        <v>2072</v>
      </c>
      <c r="F4" s="746" t="s">
        <v>904</v>
      </c>
    </row>
    <row r="5" spans="1:8">
      <c r="B5" s="732">
        <v>38352</v>
      </c>
      <c r="C5" s="733">
        <v>4.218</v>
      </c>
      <c r="D5" s="733">
        <v>4.5369999999999999</v>
      </c>
      <c r="E5" s="733">
        <v>1.4410000000000001</v>
      </c>
      <c r="F5" s="733">
        <v>3.6819999999999999</v>
      </c>
    </row>
    <row r="6" spans="1:8">
      <c r="B6" s="648">
        <v>38383</v>
      </c>
      <c r="C6" s="650">
        <v>4.1280000000000001</v>
      </c>
      <c r="D6" s="650">
        <v>4.6059999999999999</v>
      </c>
      <c r="E6" s="650">
        <v>1.33</v>
      </c>
      <c r="F6" s="650">
        <v>3.5419999999999998</v>
      </c>
    </row>
    <row r="7" spans="1:8">
      <c r="B7" s="648">
        <v>38411</v>
      </c>
      <c r="C7" s="650">
        <v>4.3769999999999998</v>
      </c>
      <c r="D7" s="650">
        <v>4.7359999999999998</v>
      </c>
      <c r="E7" s="650">
        <v>1.4750000000000001</v>
      </c>
      <c r="F7" s="650">
        <v>3.7029999999999998</v>
      </c>
    </row>
    <row r="8" spans="1:8">
      <c r="B8" s="648">
        <v>38442</v>
      </c>
      <c r="C8" s="650">
        <v>4.4809999999999999</v>
      </c>
      <c r="D8" s="650">
        <v>4.6989999999999998</v>
      </c>
      <c r="E8" s="650">
        <v>1.33</v>
      </c>
      <c r="F8" s="650">
        <v>3.62</v>
      </c>
    </row>
    <row r="9" spans="1:8">
      <c r="B9" s="648">
        <v>38471</v>
      </c>
      <c r="C9" s="650">
        <v>4.1980000000000004</v>
      </c>
      <c r="D9" s="650">
        <v>4.5309999999999997</v>
      </c>
      <c r="E9" s="650">
        <v>1.244</v>
      </c>
      <c r="F9" s="650">
        <v>3.3879999999999999</v>
      </c>
    </row>
    <row r="10" spans="1:8">
      <c r="B10" s="648">
        <v>38503</v>
      </c>
      <c r="C10" s="650">
        <v>3.9809999999999999</v>
      </c>
      <c r="D10" s="650">
        <v>4.3150000000000004</v>
      </c>
      <c r="E10" s="650">
        <v>1.2490000000000001</v>
      </c>
      <c r="F10" s="650">
        <v>3.2690000000000001</v>
      </c>
    </row>
    <row r="11" spans="1:8">
      <c r="B11" s="648">
        <v>38533</v>
      </c>
      <c r="C11" s="650">
        <v>3.9130000000000003</v>
      </c>
      <c r="D11" s="650">
        <v>4.173</v>
      </c>
      <c r="E11" s="650">
        <v>1.1739999999999999</v>
      </c>
      <c r="F11" s="650">
        <v>3.1269999999999998</v>
      </c>
    </row>
    <row r="12" spans="1:8">
      <c r="B12" s="648">
        <v>38562</v>
      </c>
      <c r="C12" s="650">
        <v>4.2759999999999998</v>
      </c>
      <c r="D12" s="650">
        <v>4.3150000000000004</v>
      </c>
      <c r="E12" s="650">
        <v>1.3129999999999999</v>
      </c>
      <c r="F12" s="650">
        <v>3.2429999999999999</v>
      </c>
    </row>
    <row r="13" spans="1:8">
      <c r="B13" s="648">
        <v>38595</v>
      </c>
      <c r="C13" s="650">
        <v>4.0140000000000002</v>
      </c>
      <c r="D13" s="650">
        <v>4.1589999999999998</v>
      </c>
      <c r="E13" s="650">
        <v>1.349</v>
      </c>
      <c r="F13" s="650">
        <v>3.1</v>
      </c>
    </row>
    <row r="14" spans="1:8">
      <c r="B14" s="648">
        <v>38625</v>
      </c>
      <c r="C14" s="650">
        <v>4.3239999999999998</v>
      </c>
      <c r="D14" s="650">
        <v>4.2869999999999999</v>
      </c>
      <c r="E14" s="650">
        <v>1.484</v>
      </c>
      <c r="F14" s="650">
        <v>3.1390000000000002</v>
      </c>
    </row>
    <row r="15" spans="1:8">
      <c r="B15" s="648">
        <v>38656</v>
      </c>
      <c r="C15" s="650">
        <v>4.5510000000000002</v>
      </c>
      <c r="D15" s="650">
        <v>4.335</v>
      </c>
      <c r="E15" s="650">
        <v>1.554</v>
      </c>
      <c r="F15" s="650">
        <v>3.403</v>
      </c>
    </row>
    <row r="16" spans="1:8">
      <c r="B16" s="648">
        <v>38686</v>
      </c>
      <c r="C16" s="650">
        <v>4.484</v>
      </c>
      <c r="D16" s="650">
        <v>4.2309999999999999</v>
      </c>
      <c r="E16" s="650">
        <v>1.44</v>
      </c>
      <c r="F16" s="650">
        <v>3.456</v>
      </c>
    </row>
    <row r="17" spans="2:8">
      <c r="B17" s="648">
        <v>38716</v>
      </c>
      <c r="C17" s="650">
        <v>4.391</v>
      </c>
      <c r="D17" s="650">
        <v>4.0999999999999996</v>
      </c>
      <c r="E17" s="650">
        <v>1.48</v>
      </c>
      <c r="F17" s="650">
        <v>3.3090000000000002</v>
      </c>
    </row>
    <row r="18" spans="2:8">
      <c r="B18" s="648">
        <v>38748</v>
      </c>
      <c r="C18" s="650">
        <v>4.5149999999999997</v>
      </c>
      <c r="D18" s="650">
        <v>4.1500000000000004</v>
      </c>
      <c r="E18" s="650">
        <v>1.57</v>
      </c>
      <c r="F18" s="650">
        <v>3.468</v>
      </c>
    </row>
    <row r="19" spans="2:8">
      <c r="B19" s="648">
        <v>38776</v>
      </c>
      <c r="C19" s="650">
        <v>4.5510000000000002</v>
      </c>
      <c r="D19" s="650">
        <v>4.1900000000000004</v>
      </c>
      <c r="E19" s="650">
        <v>1.595</v>
      </c>
      <c r="F19" s="650">
        <v>3.49</v>
      </c>
    </row>
    <row r="20" spans="2:8">
      <c r="B20" s="648">
        <v>38807</v>
      </c>
      <c r="C20" s="650">
        <v>4.8469999999999995</v>
      </c>
      <c r="D20" s="650">
        <v>4.3979999999999997</v>
      </c>
      <c r="E20" s="650">
        <v>1.78</v>
      </c>
      <c r="F20" s="650">
        <v>3.7720000000000002</v>
      </c>
      <c r="H20" s="85" t="s">
        <v>906</v>
      </c>
    </row>
    <row r="21" spans="2:8">
      <c r="B21" s="648">
        <v>38835</v>
      </c>
      <c r="C21" s="650">
        <v>5.05</v>
      </c>
      <c r="D21" s="650">
        <v>4.6349999999999998</v>
      </c>
      <c r="E21" s="650">
        <v>1.93</v>
      </c>
      <c r="F21" s="650">
        <v>3.9529999999999998</v>
      </c>
    </row>
    <row r="22" spans="2:8">
      <c r="B22" s="648">
        <v>38868</v>
      </c>
      <c r="C22" s="650">
        <v>5.1189999999999998</v>
      </c>
      <c r="D22" s="650">
        <v>4.5910000000000002</v>
      </c>
      <c r="E22" s="650">
        <v>1.84</v>
      </c>
      <c r="F22" s="650">
        <v>3.9820000000000002</v>
      </c>
      <c r="H22" s="633" t="s">
        <v>971</v>
      </c>
    </row>
    <row r="23" spans="2:8">
      <c r="B23" s="648">
        <v>38898</v>
      </c>
      <c r="C23" s="650">
        <v>5.1360000000000001</v>
      </c>
      <c r="D23" s="650">
        <v>4.71</v>
      </c>
      <c r="E23" s="650">
        <v>1.93</v>
      </c>
      <c r="F23" s="650">
        <v>4.0709999999999997</v>
      </c>
    </row>
    <row r="24" spans="2:8">
      <c r="B24" s="648">
        <v>38929</v>
      </c>
      <c r="C24" s="650">
        <v>4.9790000000000001</v>
      </c>
      <c r="D24" s="650">
        <v>4.6050000000000004</v>
      </c>
      <c r="E24" s="650">
        <v>1.929</v>
      </c>
      <c r="F24" s="650">
        <v>3.9210000000000003</v>
      </c>
    </row>
    <row r="25" spans="2:8">
      <c r="B25" s="648">
        <v>38960</v>
      </c>
      <c r="C25" s="650">
        <v>4.726</v>
      </c>
      <c r="D25" s="650">
        <v>4.516</v>
      </c>
      <c r="E25" s="650">
        <v>1.63</v>
      </c>
      <c r="F25" s="650">
        <v>3.76</v>
      </c>
    </row>
    <row r="26" spans="2:8">
      <c r="B26" s="648">
        <v>38989</v>
      </c>
      <c r="C26" s="650">
        <v>4.6280000000000001</v>
      </c>
      <c r="D26" s="650">
        <v>4.5229999999999997</v>
      </c>
      <c r="E26" s="650">
        <v>1.675</v>
      </c>
      <c r="F26" s="650">
        <v>3.7090000000000001</v>
      </c>
    </row>
    <row r="27" spans="2:8">
      <c r="B27" s="648">
        <v>39021</v>
      </c>
      <c r="C27" s="650">
        <v>4.5979999999999999</v>
      </c>
      <c r="D27" s="650">
        <v>4.5110000000000001</v>
      </c>
      <c r="E27" s="650">
        <v>1.72</v>
      </c>
      <c r="F27" s="650">
        <v>3.7410000000000001</v>
      </c>
    </row>
    <row r="28" spans="2:8">
      <c r="B28" s="648">
        <v>39051</v>
      </c>
      <c r="C28" s="650">
        <v>4.4580000000000002</v>
      </c>
      <c r="D28" s="650">
        <v>4.5129999999999999</v>
      </c>
      <c r="E28" s="650">
        <v>1.655</v>
      </c>
      <c r="F28" s="650">
        <v>3.6949999999999998</v>
      </c>
    </row>
    <row r="29" spans="2:8">
      <c r="B29" s="648">
        <v>39080</v>
      </c>
      <c r="C29" s="650">
        <v>4.702</v>
      </c>
      <c r="D29" s="650">
        <v>4.7409999999999997</v>
      </c>
      <c r="E29" s="650">
        <v>1.6850000000000001</v>
      </c>
      <c r="F29" s="650">
        <v>3.948</v>
      </c>
    </row>
    <row r="30" spans="2:8">
      <c r="B30" s="648">
        <v>39113</v>
      </c>
      <c r="C30" s="650">
        <v>4.8079999999999998</v>
      </c>
      <c r="D30" s="650">
        <v>4.976</v>
      </c>
      <c r="E30" s="650">
        <v>1.704</v>
      </c>
      <c r="F30" s="650">
        <v>4.0999999999999996</v>
      </c>
    </row>
    <row r="31" spans="2:8">
      <c r="B31" s="648">
        <v>39141</v>
      </c>
      <c r="C31" s="650">
        <v>4.5659999999999998</v>
      </c>
      <c r="D31" s="650">
        <v>4.7969999999999997</v>
      </c>
      <c r="E31" s="650">
        <v>1.6360000000000001</v>
      </c>
      <c r="F31" s="650">
        <v>3.9569999999999999</v>
      </c>
    </row>
    <row r="32" spans="2:8">
      <c r="B32" s="648">
        <v>39171</v>
      </c>
      <c r="C32" s="650">
        <v>4.6440000000000001</v>
      </c>
      <c r="D32" s="650">
        <v>4.9690000000000003</v>
      </c>
      <c r="E32" s="650">
        <v>1.659</v>
      </c>
      <c r="F32" s="650">
        <v>4.0570000000000004</v>
      </c>
    </row>
    <row r="33" spans="2:6">
      <c r="B33" s="648">
        <v>39202</v>
      </c>
      <c r="C33" s="650">
        <v>4.6219999999999999</v>
      </c>
      <c r="D33" s="650">
        <v>5.0430000000000001</v>
      </c>
      <c r="E33" s="650">
        <v>1.66</v>
      </c>
      <c r="F33" s="650">
        <v>4.1539999999999999</v>
      </c>
    </row>
    <row r="34" spans="2:6">
      <c r="B34" s="648">
        <v>39233</v>
      </c>
      <c r="C34" s="650">
        <v>4.8879999999999999</v>
      </c>
      <c r="D34" s="650">
        <v>5.2549999999999999</v>
      </c>
      <c r="E34" s="650">
        <v>1.7530000000000001</v>
      </c>
      <c r="F34" s="650">
        <v>4.4219999999999997</v>
      </c>
    </row>
    <row r="35" spans="2:6">
      <c r="B35" s="648">
        <v>39262</v>
      </c>
      <c r="C35" s="650">
        <v>5.024</v>
      </c>
      <c r="D35" s="650">
        <v>5.4630000000000001</v>
      </c>
      <c r="E35" s="650">
        <v>1.879</v>
      </c>
      <c r="F35" s="650">
        <v>4.5739999999999998</v>
      </c>
    </row>
    <row r="36" spans="2:6">
      <c r="B36" s="648">
        <v>39294</v>
      </c>
      <c r="C36" s="650">
        <v>4.7389999999999999</v>
      </c>
      <c r="D36" s="650">
        <v>5.2089999999999996</v>
      </c>
      <c r="E36" s="650">
        <v>1.8</v>
      </c>
      <c r="F36" s="650">
        <v>4.3469999999999995</v>
      </c>
    </row>
    <row r="37" spans="2:6">
      <c r="B37" s="648">
        <v>39325</v>
      </c>
      <c r="C37" s="650">
        <v>4.5289999999999999</v>
      </c>
      <c r="D37" s="650">
        <v>5.0359999999999996</v>
      </c>
      <c r="E37" s="650">
        <v>1.613</v>
      </c>
      <c r="F37" s="650">
        <v>4.242</v>
      </c>
    </row>
    <row r="38" spans="2:6">
      <c r="B38" s="648">
        <v>39353</v>
      </c>
      <c r="C38" s="650">
        <v>4.5869999999999997</v>
      </c>
      <c r="D38" s="650">
        <v>5.0110000000000001</v>
      </c>
      <c r="E38" s="650">
        <v>1.6850000000000001</v>
      </c>
      <c r="F38" s="650">
        <v>4.3289999999999997</v>
      </c>
    </row>
    <row r="39" spans="2:6" ht="13.5" thickBot="1">
      <c r="B39" s="649">
        <v>39386</v>
      </c>
      <c r="C39" s="651">
        <v>4.4710000000000001</v>
      </c>
      <c r="D39" s="651">
        <v>4.9279999999999999</v>
      </c>
      <c r="E39" s="651">
        <v>1.61</v>
      </c>
      <c r="F39" s="651">
        <v>4.2389999999999999</v>
      </c>
    </row>
    <row r="42" spans="2:6">
      <c r="B42" s="1"/>
    </row>
  </sheetData>
  <phoneticPr fontId="9" type="noConversion"/>
  <hyperlinks>
    <hyperlink ref="H22" location="Содержание!B15" display="к содержанию"/>
  </hyperlinks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2:AE695"/>
  <sheetViews>
    <sheetView workbookViewId="0">
      <selection activeCell="J21" sqref="J21"/>
    </sheetView>
  </sheetViews>
  <sheetFormatPr defaultColWidth="9" defaultRowHeight="12.75"/>
  <cols>
    <col min="1" max="1" width="10.33203125" style="2" bestFit="1" customWidth="1"/>
    <col min="2" max="2" width="11" style="63" customWidth="1"/>
    <col min="3" max="3" width="10.1640625" style="63" customWidth="1"/>
    <col min="4" max="4" width="9.6640625" style="63" customWidth="1"/>
    <col min="5" max="5" width="10.1640625" style="63" customWidth="1"/>
    <col min="6" max="6" width="10.5" style="63" customWidth="1"/>
    <col min="7" max="7" width="10.83203125" style="63" customWidth="1"/>
    <col min="8" max="8" width="12.83203125" style="63" customWidth="1"/>
    <col min="9" max="9" width="9.33203125" customWidth="1"/>
    <col min="10" max="20" width="9" style="2" customWidth="1"/>
    <col min="21" max="31" width="9.33203125" customWidth="1"/>
    <col min="32" max="16384" width="9" style="2"/>
  </cols>
  <sheetData>
    <row r="2" spans="1:10">
      <c r="A2" s="2" t="s">
        <v>940</v>
      </c>
      <c r="B2" s="43" t="s">
        <v>909</v>
      </c>
      <c r="J2" s="43" t="s">
        <v>909</v>
      </c>
    </row>
    <row r="3" spans="1:10" ht="13.5" thickBot="1">
      <c r="B3" s="42"/>
    </row>
    <row r="4" spans="1:10" ht="39" thickBot="1">
      <c r="B4" s="737" t="s">
        <v>2084</v>
      </c>
      <c r="C4" s="738" t="s">
        <v>2087</v>
      </c>
      <c r="D4" s="738" t="s">
        <v>2085</v>
      </c>
      <c r="E4" s="738" t="s">
        <v>2086</v>
      </c>
      <c r="F4" s="738" t="s">
        <v>2088</v>
      </c>
      <c r="G4" s="738" t="s">
        <v>2098</v>
      </c>
      <c r="H4" s="738" t="s">
        <v>793</v>
      </c>
    </row>
    <row r="5" spans="1:10">
      <c r="B5" s="735" t="s">
        <v>2099</v>
      </c>
      <c r="C5" s="736">
        <v>358</v>
      </c>
      <c r="D5" s="736">
        <v>231</v>
      </c>
      <c r="E5" s="736">
        <v>215</v>
      </c>
      <c r="F5" s="736">
        <v>458</v>
      </c>
      <c r="G5" s="736">
        <v>217</v>
      </c>
      <c r="H5" s="736">
        <v>422</v>
      </c>
    </row>
    <row r="6" spans="1:10">
      <c r="B6" s="645" t="s">
        <v>2100</v>
      </c>
      <c r="C6" s="644">
        <v>359</v>
      </c>
      <c r="D6" s="644">
        <v>218</v>
      </c>
      <c r="E6" s="644">
        <v>211</v>
      </c>
      <c r="F6" s="644">
        <v>447</v>
      </c>
      <c r="G6" s="644">
        <v>211</v>
      </c>
      <c r="H6" s="644">
        <v>429</v>
      </c>
    </row>
    <row r="7" spans="1:10">
      <c r="B7" s="645" t="s">
        <v>2101</v>
      </c>
      <c r="C7" s="644">
        <v>370</v>
      </c>
      <c r="D7" s="644">
        <v>230</v>
      </c>
      <c r="E7" s="644">
        <v>223</v>
      </c>
      <c r="F7" s="644">
        <v>444</v>
      </c>
      <c r="G7" s="644">
        <v>222</v>
      </c>
      <c r="H7" s="644">
        <v>442</v>
      </c>
    </row>
    <row r="8" spans="1:10">
      <c r="B8" s="645" t="s">
        <v>2102</v>
      </c>
      <c r="C8" s="644">
        <v>374</v>
      </c>
      <c r="D8" s="644">
        <v>239</v>
      </c>
      <c r="E8" s="644">
        <v>226</v>
      </c>
      <c r="F8" s="644">
        <v>448</v>
      </c>
      <c r="G8" s="644">
        <v>226</v>
      </c>
      <c r="H8" s="644">
        <v>445</v>
      </c>
    </row>
    <row r="9" spans="1:10">
      <c r="B9" s="645" t="s">
        <v>2103</v>
      </c>
      <c r="C9" s="644">
        <v>370</v>
      </c>
      <c r="D9" s="644">
        <v>237</v>
      </c>
      <c r="E9" s="644">
        <v>220</v>
      </c>
      <c r="F9" s="644">
        <v>443</v>
      </c>
      <c r="G9" s="644">
        <v>220</v>
      </c>
      <c r="H9" s="644">
        <v>443</v>
      </c>
    </row>
    <row r="10" spans="1:10">
      <c r="B10" s="645" t="s">
        <v>2104</v>
      </c>
      <c r="C10" s="644">
        <v>376</v>
      </c>
      <c r="D10" s="644">
        <v>235</v>
      </c>
      <c r="E10" s="644">
        <v>222</v>
      </c>
      <c r="F10" s="644">
        <v>440</v>
      </c>
      <c r="G10" s="644">
        <v>222</v>
      </c>
      <c r="H10" s="644">
        <v>453</v>
      </c>
    </row>
    <row r="11" spans="1:10">
      <c r="B11" s="645" t="s">
        <v>2105</v>
      </c>
      <c r="C11" s="644">
        <v>377</v>
      </c>
      <c r="D11" s="644">
        <v>238</v>
      </c>
      <c r="E11" s="644">
        <v>224</v>
      </c>
      <c r="F11" s="644">
        <v>440</v>
      </c>
      <c r="G11" s="644">
        <v>226</v>
      </c>
      <c r="H11" s="644">
        <v>452</v>
      </c>
    </row>
    <row r="12" spans="1:10">
      <c r="B12" s="645" t="s">
        <v>2106</v>
      </c>
      <c r="C12" s="644">
        <v>369</v>
      </c>
      <c r="D12" s="644">
        <v>231</v>
      </c>
      <c r="E12" s="644">
        <v>216</v>
      </c>
      <c r="F12" s="644">
        <v>438</v>
      </c>
      <c r="G12" s="644">
        <v>220</v>
      </c>
      <c r="H12" s="644">
        <v>443</v>
      </c>
    </row>
    <row r="13" spans="1:10">
      <c r="B13" s="645" t="s">
        <v>2107</v>
      </c>
      <c r="C13" s="644">
        <v>371</v>
      </c>
      <c r="D13" s="644">
        <v>228</v>
      </c>
      <c r="E13" s="644">
        <v>213</v>
      </c>
      <c r="F13" s="644">
        <v>441</v>
      </c>
      <c r="G13" s="644">
        <v>218</v>
      </c>
      <c r="H13" s="644">
        <v>446</v>
      </c>
    </row>
    <row r="14" spans="1:10">
      <c r="B14" s="645" t="s">
        <v>2108</v>
      </c>
      <c r="C14" s="644">
        <v>375</v>
      </c>
      <c r="D14" s="644">
        <v>223</v>
      </c>
      <c r="E14" s="644">
        <v>216</v>
      </c>
      <c r="F14" s="644">
        <v>441</v>
      </c>
      <c r="G14" s="644">
        <v>221</v>
      </c>
      <c r="H14" s="644">
        <v>452</v>
      </c>
    </row>
    <row r="15" spans="1:10">
      <c r="B15" s="645" t="s">
        <v>2109</v>
      </c>
      <c r="C15" s="644">
        <v>383</v>
      </c>
      <c r="D15" s="644">
        <v>234</v>
      </c>
      <c r="E15" s="644">
        <v>226</v>
      </c>
      <c r="F15" s="644">
        <v>444</v>
      </c>
      <c r="G15" s="644">
        <v>229</v>
      </c>
      <c r="H15" s="644">
        <v>460</v>
      </c>
    </row>
    <row r="16" spans="1:10">
      <c r="B16" s="645" t="s">
        <v>2110</v>
      </c>
      <c r="C16" s="644">
        <v>382</v>
      </c>
      <c r="D16" s="644">
        <v>231</v>
      </c>
      <c r="E16" s="644">
        <v>224</v>
      </c>
      <c r="F16" s="644">
        <v>441</v>
      </c>
      <c r="G16" s="644">
        <v>228</v>
      </c>
      <c r="H16" s="644">
        <v>459</v>
      </c>
    </row>
    <row r="17" spans="2:10">
      <c r="B17" s="645" t="s">
        <v>2111</v>
      </c>
      <c r="C17" s="644">
        <v>381</v>
      </c>
      <c r="D17" s="644">
        <v>237</v>
      </c>
      <c r="E17" s="644">
        <v>226</v>
      </c>
      <c r="F17" s="644">
        <v>443</v>
      </c>
      <c r="G17" s="644">
        <v>230</v>
      </c>
      <c r="H17" s="644">
        <v>456</v>
      </c>
    </row>
    <row r="18" spans="2:10">
      <c r="B18" s="645" t="s">
        <v>2112</v>
      </c>
      <c r="C18" s="644">
        <v>378</v>
      </c>
      <c r="D18" s="644">
        <v>223</v>
      </c>
      <c r="E18" s="644">
        <v>221</v>
      </c>
      <c r="F18" s="644">
        <v>447</v>
      </c>
      <c r="G18" s="644">
        <v>226</v>
      </c>
      <c r="H18" s="644">
        <v>452</v>
      </c>
    </row>
    <row r="19" spans="2:10">
      <c r="B19" s="645" t="s">
        <v>2113</v>
      </c>
      <c r="C19" s="644">
        <v>375</v>
      </c>
      <c r="D19" s="644">
        <v>218</v>
      </c>
      <c r="E19" s="644">
        <v>216</v>
      </c>
      <c r="F19" s="644">
        <v>447</v>
      </c>
      <c r="G19" s="644">
        <v>222</v>
      </c>
      <c r="H19" s="644">
        <v>450</v>
      </c>
      <c r="J19" s="85" t="s">
        <v>959</v>
      </c>
    </row>
    <row r="20" spans="2:10">
      <c r="B20" s="645" t="s">
        <v>2114</v>
      </c>
      <c r="C20" s="644">
        <v>368</v>
      </c>
      <c r="D20" s="644">
        <v>204</v>
      </c>
      <c r="E20" s="644">
        <v>209</v>
      </c>
      <c r="F20" s="644">
        <v>435</v>
      </c>
      <c r="G20" s="644">
        <v>215</v>
      </c>
      <c r="H20" s="644">
        <v>443</v>
      </c>
    </row>
    <row r="21" spans="2:10">
      <c r="B21" s="645" t="s">
        <v>2115</v>
      </c>
      <c r="C21" s="644">
        <v>365</v>
      </c>
      <c r="D21" s="644">
        <v>202</v>
      </c>
      <c r="E21" s="644">
        <v>207</v>
      </c>
      <c r="F21" s="644">
        <v>429</v>
      </c>
      <c r="G21" s="644">
        <v>213</v>
      </c>
      <c r="H21" s="644">
        <v>439</v>
      </c>
      <c r="J21" s="633" t="s">
        <v>971</v>
      </c>
    </row>
    <row r="22" spans="2:10">
      <c r="B22" s="645" t="s">
        <v>2116</v>
      </c>
      <c r="C22" s="644">
        <v>365</v>
      </c>
      <c r="D22" s="644">
        <v>200</v>
      </c>
      <c r="E22" s="644">
        <v>208</v>
      </c>
      <c r="F22" s="644">
        <v>422</v>
      </c>
      <c r="G22" s="644">
        <v>214</v>
      </c>
      <c r="H22" s="644">
        <v>440</v>
      </c>
    </row>
    <row r="23" spans="2:10">
      <c r="B23" s="645" t="s">
        <v>2117</v>
      </c>
      <c r="C23" s="644">
        <v>369</v>
      </c>
      <c r="D23" s="644">
        <v>203</v>
      </c>
      <c r="E23" s="644">
        <v>209</v>
      </c>
      <c r="F23" s="644">
        <v>429</v>
      </c>
      <c r="G23" s="644">
        <v>215</v>
      </c>
      <c r="H23" s="644">
        <v>445</v>
      </c>
    </row>
    <row r="24" spans="2:10">
      <c r="B24" s="645" t="s">
        <v>2118</v>
      </c>
      <c r="C24" s="644">
        <v>366</v>
      </c>
      <c r="D24" s="644">
        <v>192</v>
      </c>
      <c r="E24" s="644">
        <v>205</v>
      </c>
      <c r="F24" s="644">
        <v>435</v>
      </c>
      <c r="G24" s="644">
        <v>213</v>
      </c>
      <c r="H24" s="644">
        <v>439</v>
      </c>
    </row>
    <row r="25" spans="2:10">
      <c r="B25" s="645" t="s">
        <v>2119</v>
      </c>
      <c r="C25" s="644">
        <v>368</v>
      </c>
      <c r="D25" s="644">
        <v>191</v>
      </c>
      <c r="E25" s="644">
        <v>204</v>
      </c>
      <c r="F25" s="644">
        <v>434</v>
      </c>
      <c r="G25" s="644">
        <v>211</v>
      </c>
      <c r="H25" s="644">
        <v>443</v>
      </c>
    </row>
    <row r="26" spans="2:10">
      <c r="B26" s="645" t="s">
        <v>2120</v>
      </c>
      <c r="C26" s="644">
        <v>368</v>
      </c>
      <c r="D26" s="644">
        <v>190</v>
      </c>
      <c r="E26" s="644">
        <v>204</v>
      </c>
      <c r="F26" s="644">
        <v>425</v>
      </c>
      <c r="G26" s="644">
        <v>211</v>
      </c>
      <c r="H26" s="644">
        <v>445</v>
      </c>
    </row>
    <row r="27" spans="2:10">
      <c r="B27" s="645" t="s">
        <v>2121</v>
      </c>
      <c r="C27" s="644">
        <v>365</v>
      </c>
      <c r="D27" s="644">
        <v>184</v>
      </c>
      <c r="E27" s="644">
        <v>199</v>
      </c>
      <c r="F27" s="644">
        <v>421</v>
      </c>
      <c r="G27" s="644">
        <v>206</v>
      </c>
      <c r="H27" s="644">
        <v>442</v>
      </c>
    </row>
    <row r="28" spans="2:10">
      <c r="B28" s="645" t="s">
        <v>2122</v>
      </c>
      <c r="C28" s="644">
        <v>360</v>
      </c>
      <c r="D28" s="644">
        <v>187</v>
      </c>
      <c r="E28" s="644">
        <v>199</v>
      </c>
      <c r="F28" s="644">
        <v>409</v>
      </c>
      <c r="G28" s="644">
        <v>206</v>
      </c>
      <c r="H28" s="644">
        <v>435</v>
      </c>
    </row>
    <row r="29" spans="2:10">
      <c r="B29" s="645" t="s">
        <v>2123</v>
      </c>
      <c r="C29" s="644">
        <v>357</v>
      </c>
      <c r="D29" s="644">
        <v>183</v>
      </c>
      <c r="E29" s="644">
        <v>194</v>
      </c>
      <c r="F29" s="644">
        <v>412</v>
      </c>
      <c r="G29" s="644">
        <v>203</v>
      </c>
      <c r="H29" s="644">
        <v>431</v>
      </c>
    </row>
    <row r="30" spans="2:10">
      <c r="B30" s="645" t="s">
        <v>2124</v>
      </c>
      <c r="C30" s="644">
        <v>358</v>
      </c>
      <c r="D30" s="644">
        <v>182</v>
      </c>
      <c r="E30" s="644">
        <v>190</v>
      </c>
      <c r="F30" s="644">
        <v>412</v>
      </c>
      <c r="G30" s="644">
        <v>201</v>
      </c>
      <c r="H30" s="644">
        <v>435</v>
      </c>
    </row>
    <row r="31" spans="2:10">
      <c r="B31" s="645" t="s">
        <v>2125</v>
      </c>
      <c r="C31" s="644">
        <v>362</v>
      </c>
      <c r="D31" s="644">
        <v>186</v>
      </c>
      <c r="E31" s="644">
        <v>196</v>
      </c>
      <c r="F31" s="644">
        <v>419</v>
      </c>
      <c r="G31" s="644">
        <v>205</v>
      </c>
      <c r="H31" s="644">
        <v>437</v>
      </c>
    </row>
    <row r="32" spans="2:10">
      <c r="B32" s="645" t="s">
        <v>2126</v>
      </c>
      <c r="C32" s="644">
        <v>358</v>
      </c>
      <c r="D32" s="644">
        <v>183</v>
      </c>
      <c r="E32" s="644">
        <v>193</v>
      </c>
      <c r="F32" s="644">
        <v>413</v>
      </c>
      <c r="G32" s="644">
        <v>201</v>
      </c>
      <c r="H32" s="644">
        <v>434</v>
      </c>
    </row>
    <row r="33" spans="2:8">
      <c r="B33" s="645" t="s">
        <v>2127</v>
      </c>
      <c r="C33" s="644">
        <v>355</v>
      </c>
      <c r="D33" s="644">
        <v>181</v>
      </c>
      <c r="E33" s="644">
        <v>190</v>
      </c>
      <c r="F33" s="644">
        <v>410</v>
      </c>
      <c r="G33" s="644">
        <v>199</v>
      </c>
      <c r="H33" s="644">
        <v>430</v>
      </c>
    </row>
    <row r="34" spans="2:8">
      <c r="B34" s="645" t="s">
        <v>2128</v>
      </c>
      <c r="C34" s="644">
        <v>356</v>
      </c>
      <c r="D34" s="644">
        <v>182</v>
      </c>
      <c r="E34" s="644">
        <v>192</v>
      </c>
      <c r="F34" s="644">
        <v>415</v>
      </c>
      <c r="G34" s="644">
        <v>201</v>
      </c>
      <c r="H34" s="644">
        <v>431</v>
      </c>
    </row>
    <row r="35" spans="2:8">
      <c r="B35" s="645" t="s">
        <v>2129</v>
      </c>
      <c r="C35" s="644">
        <v>356</v>
      </c>
      <c r="D35" s="644">
        <v>181</v>
      </c>
      <c r="E35" s="644">
        <v>191</v>
      </c>
      <c r="F35" s="644">
        <v>414</v>
      </c>
      <c r="G35" s="644">
        <v>199</v>
      </c>
      <c r="H35" s="644">
        <v>431</v>
      </c>
    </row>
    <row r="36" spans="2:8">
      <c r="B36" s="645" t="s">
        <v>2130</v>
      </c>
      <c r="C36" s="644">
        <v>354</v>
      </c>
      <c r="D36" s="644">
        <v>178</v>
      </c>
      <c r="E36" s="644">
        <v>191</v>
      </c>
      <c r="F36" s="644">
        <v>417</v>
      </c>
      <c r="G36" s="644">
        <v>199</v>
      </c>
      <c r="H36" s="644">
        <v>429</v>
      </c>
    </row>
    <row r="37" spans="2:8">
      <c r="B37" s="645" t="s">
        <v>2131</v>
      </c>
      <c r="C37" s="644">
        <v>348</v>
      </c>
      <c r="D37" s="644">
        <v>177</v>
      </c>
      <c r="E37" s="644">
        <v>188</v>
      </c>
      <c r="F37" s="644">
        <v>404</v>
      </c>
      <c r="G37" s="644">
        <v>196</v>
      </c>
      <c r="H37" s="644">
        <v>422</v>
      </c>
    </row>
    <row r="38" spans="2:8">
      <c r="B38" s="645" t="s">
        <v>2132</v>
      </c>
      <c r="C38" s="644">
        <v>348</v>
      </c>
      <c r="D38" s="644">
        <v>175</v>
      </c>
      <c r="E38" s="644">
        <v>187</v>
      </c>
      <c r="F38" s="644">
        <v>401</v>
      </c>
      <c r="G38" s="644">
        <v>194</v>
      </c>
      <c r="H38" s="644">
        <v>422</v>
      </c>
    </row>
    <row r="39" spans="2:8">
      <c r="B39" s="645" t="s">
        <v>2133</v>
      </c>
      <c r="C39" s="644">
        <v>352</v>
      </c>
      <c r="D39" s="644">
        <v>178</v>
      </c>
      <c r="E39" s="644">
        <v>190</v>
      </c>
      <c r="F39" s="644">
        <v>406</v>
      </c>
      <c r="G39" s="644">
        <v>197</v>
      </c>
      <c r="H39" s="644">
        <v>427</v>
      </c>
    </row>
    <row r="40" spans="2:8">
      <c r="B40" s="645" t="s">
        <v>2134</v>
      </c>
      <c r="C40" s="644"/>
      <c r="D40" s="644"/>
      <c r="E40" s="644"/>
      <c r="F40" s="644">
        <v>407</v>
      </c>
      <c r="G40" s="644">
        <v>195</v>
      </c>
      <c r="H40" s="644"/>
    </row>
    <row r="41" spans="2:8">
      <c r="B41" s="645" t="s">
        <v>2135</v>
      </c>
      <c r="C41" s="644">
        <v>346</v>
      </c>
      <c r="D41" s="644">
        <v>177</v>
      </c>
      <c r="E41" s="644">
        <v>186</v>
      </c>
      <c r="F41" s="644">
        <v>402</v>
      </c>
      <c r="G41" s="644">
        <v>192</v>
      </c>
      <c r="H41" s="644">
        <v>421</v>
      </c>
    </row>
    <row r="42" spans="2:8">
      <c r="B42" s="645" t="s">
        <v>2136</v>
      </c>
      <c r="C42" s="644">
        <v>346</v>
      </c>
      <c r="D42" s="644">
        <v>175</v>
      </c>
      <c r="E42" s="644">
        <v>185</v>
      </c>
      <c r="F42" s="644">
        <v>403</v>
      </c>
      <c r="G42" s="644">
        <v>191</v>
      </c>
      <c r="H42" s="644">
        <v>421</v>
      </c>
    </row>
    <row r="43" spans="2:8">
      <c r="B43" s="645" t="s">
        <v>2137</v>
      </c>
      <c r="C43" s="644">
        <v>343</v>
      </c>
      <c r="D43" s="644">
        <v>164</v>
      </c>
      <c r="E43" s="644">
        <v>179</v>
      </c>
      <c r="F43" s="644">
        <v>399</v>
      </c>
      <c r="G43" s="644">
        <v>184</v>
      </c>
      <c r="H43" s="644">
        <v>419</v>
      </c>
    </row>
    <row r="44" spans="2:8">
      <c r="B44" s="645" t="s">
        <v>2138</v>
      </c>
      <c r="C44" s="644">
        <v>344</v>
      </c>
      <c r="D44" s="644">
        <v>177</v>
      </c>
      <c r="E44" s="644">
        <v>181</v>
      </c>
      <c r="F44" s="644">
        <v>397</v>
      </c>
      <c r="G44" s="644">
        <v>187</v>
      </c>
      <c r="H44" s="644">
        <v>421</v>
      </c>
    </row>
    <row r="45" spans="2:8">
      <c r="B45" s="645" t="s">
        <v>2139</v>
      </c>
      <c r="C45" s="644">
        <v>342</v>
      </c>
      <c r="D45" s="644">
        <v>178</v>
      </c>
      <c r="E45" s="644">
        <v>184</v>
      </c>
      <c r="F45" s="644">
        <v>396</v>
      </c>
      <c r="G45" s="644">
        <v>189</v>
      </c>
      <c r="H45" s="644">
        <v>417</v>
      </c>
    </row>
    <row r="46" spans="2:8">
      <c r="B46" s="645" t="s">
        <v>2140</v>
      </c>
      <c r="C46" s="644">
        <v>340</v>
      </c>
      <c r="D46" s="644">
        <v>172</v>
      </c>
      <c r="E46" s="644">
        <v>183</v>
      </c>
      <c r="F46" s="644">
        <v>390</v>
      </c>
      <c r="G46" s="644">
        <v>188</v>
      </c>
      <c r="H46" s="644">
        <v>415</v>
      </c>
    </row>
    <row r="47" spans="2:8">
      <c r="B47" s="645" t="s">
        <v>2141</v>
      </c>
      <c r="C47" s="644">
        <v>338</v>
      </c>
      <c r="D47" s="644">
        <v>165</v>
      </c>
      <c r="E47" s="644">
        <v>181</v>
      </c>
      <c r="F47" s="644">
        <v>393</v>
      </c>
      <c r="G47" s="644">
        <v>186</v>
      </c>
      <c r="H47" s="644">
        <v>411</v>
      </c>
    </row>
    <row r="48" spans="2:8">
      <c r="B48" s="645" t="s">
        <v>2142</v>
      </c>
      <c r="C48" s="644">
        <v>333</v>
      </c>
      <c r="D48" s="644">
        <v>162</v>
      </c>
      <c r="E48" s="644">
        <v>172</v>
      </c>
      <c r="F48" s="644">
        <v>386</v>
      </c>
      <c r="G48" s="644">
        <v>180</v>
      </c>
      <c r="H48" s="644">
        <v>406</v>
      </c>
    </row>
    <row r="49" spans="2:8">
      <c r="B49" s="645" t="s">
        <v>2143</v>
      </c>
      <c r="C49" s="644">
        <v>330</v>
      </c>
      <c r="D49" s="644">
        <v>155</v>
      </c>
      <c r="E49" s="644">
        <v>173</v>
      </c>
      <c r="F49" s="644">
        <v>378</v>
      </c>
      <c r="G49" s="644">
        <v>179</v>
      </c>
      <c r="H49" s="644">
        <v>403</v>
      </c>
    </row>
    <row r="50" spans="2:8">
      <c r="B50" s="645" t="s">
        <v>2144</v>
      </c>
      <c r="C50" s="644">
        <v>333</v>
      </c>
      <c r="D50" s="644">
        <v>152</v>
      </c>
      <c r="E50" s="644">
        <v>174</v>
      </c>
      <c r="F50" s="644">
        <v>373</v>
      </c>
      <c r="G50" s="644">
        <v>179</v>
      </c>
      <c r="H50" s="644">
        <v>409</v>
      </c>
    </row>
    <row r="51" spans="2:8">
      <c r="B51" s="645" t="s">
        <v>2145</v>
      </c>
      <c r="C51" s="644">
        <v>340</v>
      </c>
      <c r="D51" s="644">
        <v>168</v>
      </c>
      <c r="E51" s="644">
        <v>185</v>
      </c>
      <c r="F51" s="644">
        <v>378</v>
      </c>
      <c r="G51" s="644">
        <v>192</v>
      </c>
      <c r="H51" s="644">
        <v>413</v>
      </c>
    </row>
    <row r="52" spans="2:8">
      <c r="B52" s="645" t="s">
        <v>2146</v>
      </c>
      <c r="C52" s="644">
        <v>340</v>
      </c>
      <c r="D52" s="644">
        <v>155</v>
      </c>
      <c r="E52" s="644">
        <v>181</v>
      </c>
      <c r="F52" s="644">
        <v>371</v>
      </c>
      <c r="G52" s="644">
        <v>187</v>
      </c>
      <c r="H52" s="644">
        <v>416</v>
      </c>
    </row>
    <row r="53" spans="2:8">
      <c r="B53" s="645" t="s">
        <v>2147</v>
      </c>
      <c r="C53" s="644">
        <v>352</v>
      </c>
      <c r="D53" s="644">
        <v>175</v>
      </c>
      <c r="E53" s="644">
        <v>193</v>
      </c>
      <c r="F53" s="644">
        <v>388</v>
      </c>
      <c r="G53" s="644">
        <v>200</v>
      </c>
      <c r="H53" s="644">
        <v>428</v>
      </c>
    </row>
    <row r="54" spans="2:8">
      <c r="B54" s="645" t="s">
        <v>2148</v>
      </c>
      <c r="C54" s="644">
        <v>359</v>
      </c>
      <c r="D54" s="644">
        <v>181</v>
      </c>
      <c r="E54" s="644">
        <v>194</v>
      </c>
      <c r="F54" s="644">
        <v>400</v>
      </c>
      <c r="G54" s="644">
        <v>202</v>
      </c>
      <c r="H54" s="644">
        <v>437</v>
      </c>
    </row>
    <row r="55" spans="2:8">
      <c r="B55" s="645" t="s">
        <v>2149</v>
      </c>
      <c r="C55" s="644">
        <v>366</v>
      </c>
      <c r="D55" s="644">
        <v>183</v>
      </c>
      <c r="E55" s="644">
        <v>196</v>
      </c>
      <c r="F55" s="644">
        <v>408</v>
      </c>
      <c r="G55" s="644">
        <v>204</v>
      </c>
      <c r="H55" s="644">
        <v>448</v>
      </c>
    </row>
    <row r="56" spans="2:8">
      <c r="B56" s="645" t="s">
        <v>2150</v>
      </c>
      <c r="C56" s="644">
        <v>364</v>
      </c>
      <c r="D56" s="644">
        <v>183</v>
      </c>
      <c r="E56" s="644">
        <v>198</v>
      </c>
      <c r="F56" s="644">
        <v>410</v>
      </c>
      <c r="G56" s="644">
        <v>206</v>
      </c>
      <c r="H56" s="644">
        <v>443</v>
      </c>
    </row>
    <row r="57" spans="2:8">
      <c r="B57" s="645" t="s">
        <v>2151</v>
      </c>
      <c r="C57" s="644">
        <v>364</v>
      </c>
      <c r="D57" s="644">
        <v>186</v>
      </c>
      <c r="E57" s="644">
        <v>197</v>
      </c>
      <c r="F57" s="644">
        <v>404</v>
      </c>
      <c r="G57" s="644">
        <v>204</v>
      </c>
      <c r="H57" s="644">
        <v>443</v>
      </c>
    </row>
    <row r="58" spans="2:8">
      <c r="B58" s="645" t="s">
        <v>2152</v>
      </c>
      <c r="C58" s="644">
        <v>371</v>
      </c>
      <c r="D58" s="644">
        <v>189</v>
      </c>
      <c r="E58" s="644">
        <v>203</v>
      </c>
      <c r="F58" s="644">
        <v>412</v>
      </c>
      <c r="G58" s="644">
        <v>211</v>
      </c>
      <c r="H58" s="644">
        <v>451</v>
      </c>
    </row>
    <row r="59" spans="2:8">
      <c r="B59" s="645" t="s">
        <v>2153</v>
      </c>
      <c r="C59" s="644">
        <v>373</v>
      </c>
      <c r="D59" s="644">
        <v>193</v>
      </c>
      <c r="E59" s="644">
        <v>200</v>
      </c>
      <c r="F59" s="644">
        <v>416</v>
      </c>
      <c r="G59" s="644">
        <v>207</v>
      </c>
      <c r="H59" s="644">
        <v>456</v>
      </c>
    </row>
    <row r="60" spans="2:8">
      <c r="B60" s="645" t="s">
        <v>2154</v>
      </c>
      <c r="C60" s="644">
        <v>387</v>
      </c>
      <c r="D60" s="644">
        <v>200</v>
      </c>
      <c r="E60" s="644">
        <v>208</v>
      </c>
      <c r="F60" s="644">
        <v>433</v>
      </c>
      <c r="G60" s="644">
        <v>219</v>
      </c>
      <c r="H60" s="644">
        <v>471</v>
      </c>
    </row>
    <row r="61" spans="2:8">
      <c r="B61" s="645" t="s">
        <v>2155</v>
      </c>
      <c r="C61" s="644">
        <v>394</v>
      </c>
      <c r="D61" s="644">
        <v>199</v>
      </c>
      <c r="E61" s="644">
        <v>210</v>
      </c>
      <c r="F61" s="644">
        <v>439</v>
      </c>
      <c r="G61" s="644">
        <v>221</v>
      </c>
      <c r="H61" s="644">
        <v>481</v>
      </c>
    </row>
    <row r="62" spans="2:8">
      <c r="B62" s="645" t="s">
        <v>2156</v>
      </c>
      <c r="C62" s="644">
        <v>395</v>
      </c>
      <c r="D62" s="644">
        <v>195</v>
      </c>
      <c r="E62" s="644">
        <v>209</v>
      </c>
      <c r="F62" s="644">
        <v>437</v>
      </c>
      <c r="G62" s="644">
        <v>221</v>
      </c>
      <c r="H62" s="644">
        <v>484</v>
      </c>
    </row>
    <row r="63" spans="2:8">
      <c r="B63" s="645" t="s">
        <v>2157</v>
      </c>
      <c r="C63" s="644">
        <v>393</v>
      </c>
      <c r="D63" s="644">
        <v>206</v>
      </c>
      <c r="E63" s="644">
        <v>210</v>
      </c>
      <c r="F63" s="644">
        <v>429</v>
      </c>
      <c r="G63" s="644">
        <v>224</v>
      </c>
      <c r="H63" s="644">
        <v>480</v>
      </c>
    </row>
    <row r="64" spans="2:8">
      <c r="B64" s="645" t="s">
        <v>2158</v>
      </c>
      <c r="C64" s="644">
        <v>387</v>
      </c>
      <c r="D64" s="644">
        <v>200</v>
      </c>
      <c r="E64" s="644">
        <v>209</v>
      </c>
      <c r="F64" s="644">
        <v>417</v>
      </c>
      <c r="G64" s="644">
        <v>222</v>
      </c>
      <c r="H64" s="644">
        <v>471</v>
      </c>
    </row>
    <row r="65" spans="2:8">
      <c r="B65" s="645" t="s">
        <v>2159</v>
      </c>
      <c r="C65" s="644">
        <v>384</v>
      </c>
      <c r="D65" s="644">
        <v>193</v>
      </c>
      <c r="E65" s="644">
        <v>207</v>
      </c>
      <c r="F65" s="644">
        <v>417</v>
      </c>
      <c r="G65" s="644">
        <v>223</v>
      </c>
      <c r="H65" s="644">
        <v>466</v>
      </c>
    </row>
    <row r="66" spans="2:8">
      <c r="B66" s="645" t="s">
        <v>2160</v>
      </c>
      <c r="C66" s="644">
        <v>386</v>
      </c>
      <c r="D66" s="644">
        <v>201</v>
      </c>
      <c r="E66" s="644">
        <v>209</v>
      </c>
      <c r="F66" s="644">
        <v>419</v>
      </c>
      <c r="G66" s="644">
        <v>225</v>
      </c>
      <c r="H66" s="644">
        <v>467</v>
      </c>
    </row>
    <row r="67" spans="2:8">
      <c r="B67" s="645" t="s">
        <v>0</v>
      </c>
      <c r="C67" s="644">
        <v>395</v>
      </c>
      <c r="D67" s="644">
        <v>210</v>
      </c>
      <c r="E67" s="644">
        <v>214</v>
      </c>
      <c r="F67" s="644">
        <v>429</v>
      </c>
      <c r="G67" s="644">
        <v>232</v>
      </c>
      <c r="H67" s="644">
        <v>479</v>
      </c>
    </row>
    <row r="68" spans="2:8">
      <c r="B68" s="645" t="s">
        <v>1</v>
      </c>
      <c r="C68" s="644">
        <v>390</v>
      </c>
      <c r="D68" s="644">
        <v>207</v>
      </c>
      <c r="E68" s="644">
        <v>207</v>
      </c>
      <c r="F68" s="644">
        <v>424</v>
      </c>
      <c r="G68" s="644">
        <v>226</v>
      </c>
      <c r="H68" s="644">
        <v>474</v>
      </c>
    </row>
    <row r="69" spans="2:8">
      <c r="B69" s="645" t="s">
        <v>2</v>
      </c>
      <c r="C69" s="644">
        <v>380</v>
      </c>
      <c r="D69" s="644">
        <v>196</v>
      </c>
      <c r="E69" s="644">
        <v>192</v>
      </c>
      <c r="F69" s="644">
        <v>418</v>
      </c>
      <c r="G69" s="644">
        <v>212</v>
      </c>
      <c r="H69" s="644">
        <v>464</v>
      </c>
    </row>
    <row r="70" spans="2:8">
      <c r="B70" s="645" t="s">
        <v>3</v>
      </c>
      <c r="C70" s="644">
        <v>378</v>
      </c>
      <c r="D70" s="644">
        <v>189</v>
      </c>
      <c r="E70" s="644">
        <v>189</v>
      </c>
      <c r="F70" s="644">
        <v>416</v>
      </c>
      <c r="G70" s="644">
        <v>209</v>
      </c>
      <c r="H70" s="644">
        <v>463</v>
      </c>
    </row>
    <row r="71" spans="2:8">
      <c r="B71" s="645" t="s">
        <v>4</v>
      </c>
      <c r="C71" s="644">
        <v>376</v>
      </c>
      <c r="D71" s="644">
        <v>193</v>
      </c>
      <c r="E71" s="644">
        <v>188</v>
      </c>
      <c r="F71" s="644">
        <v>416</v>
      </c>
      <c r="G71" s="644">
        <v>210</v>
      </c>
      <c r="H71" s="644">
        <v>460</v>
      </c>
    </row>
    <row r="72" spans="2:8">
      <c r="B72" s="645" t="s">
        <v>5</v>
      </c>
      <c r="C72" s="644">
        <v>379</v>
      </c>
      <c r="D72" s="644">
        <v>193</v>
      </c>
      <c r="E72" s="644">
        <v>191</v>
      </c>
      <c r="F72" s="644">
        <v>422</v>
      </c>
      <c r="G72" s="644">
        <v>212</v>
      </c>
      <c r="H72" s="644">
        <v>462</v>
      </c>
    </row>
    <row r="73" spans="2:8">
      <c r="B73" s="645" t="s">
        <v>6</v>
      </c>
      <c r="C73" s="644">
        <v>378</v>
      </c>
      <c r="D73" s="644">
        <v>200</v>
      </c>
      <c r="E73" s="644">
        <v>192</v>
      </c>
      <c r="F73" s="644">
        <v>420</v>
      </c>
      <c r="G73" s="644">
        <v>215</v>
      </c>
      <c r="H73" s="644">
        <v>459</v>
      </c>
    </row>
    <row r="74" spans="2:8">
      <c r="B74" s="645" t="s">
        <v>7</v>
      </c>
      <c r="C74" s="644">
        <v>374</v>
      </c>
      <c r="D74" s="644">
        <v>195</v>
      </c>
      <c r="E74" s="644">
        <v>187</v>
      </c>
      <c r="F74" s="644">
        <v>425</v>
      </c>
      <c r="G74" s="644">
        <v>209</v>
      </c>
      <c r="H74" s="644">
        <v>455</v>
      </c>
    </row>
    <row r="75" spans="2:8">
      <c r="B75" s="645" t="s">
        <v>8</v>
      </c>
      <c r="C75" s="644">
        <v>389</v>
      </c>
      <c r="D75" s="644">
        <v>214</v>
      </c>
      <c r="E75" s="644">
        <v>198</v>
      </c>
      <c r="F75" s="644">
        <v>438</v>
      </c>
      <c r="G75" s="644">
        <v>221</v>
      </c>
      <c r="H75" s="644">
        <v>473</v>
      </c>
    </row>
    <row r="76" spans="2:8">
      <c r="B76" s="645" t="s">
        <v>9</v>
      </c>
      <c r="C76" s="644">
        <v>408</v>
      </c>
      <c r="D76" s="644">
        <v>229</v>
      </c>
      <c r="E76" s="644">
        <v>208</v>
      </c>
      <c r="F76" s="644">
        <v>457</v>
      </c>
      <c r="G76" s="644">
        <v>233</v>
      </c>
      <c r="H76" s="644">
        <v>497</v>
      </c>
    </row>
    <row r="77" spans="2:8">
      <c r="B77" s="645" t="s">
        <v>10</v>
      </c>
      <c r="C77" s="644">
        <v>407</v>
      </c>
      <c r="D77" s="644">
        <v>231</v>
      </c>
      <c r="E77" s="644">
        <v>209</v>
      </c>
      <c r="F77" s="644">
        <v>458</v>
      </c>
      <c r="G77" s="644">
        <v>236</v>
      </c>
      <c r="H77" s="644">
        <v>494</v>
      </c>
    </row>
    <row r="78" spans="2:8">
      <c r="B78" s="645" t="s">
        <v>11</v>
      </c>
      <c r="C78" s="644">
        <v>398</v>
      </c>
      <c r="D78" s="644">
        <v>226</v>
      </c>
      <c r="E78" s="644">
        <v>203</v>
      </c>
      <c r="F78" s="644">
        <v>451</v>
      </c>
      <c r="G78" s="644">
        <v>230</v>
      </c>
      <c r="H78" s="644">
        <v>482</v>
      </c>
    </row>
    <row r="79" spans="2:8">
      <c r="B79" s="645" t="s">
        <v>12</v>
      </c>
      <c r="C79" s="644">
        <v>399</v>
      </c>
      <c r="D79" s="644">
        <v>218</v>
      </c>
      <c r="E79" s="644">
        <v>202</v>
      </c>
      <c r="F79" s="644">
        <v>444</v>
      </c>
      <c r="G79" s="644">
        <v>228</v>
      </c>
      <c r="H79" s="644">
        <v>485</v>
      </c>
    </row>
    <row r="80" spans="2:8">
      <c r="B80" s="645" t="s">
        <v>13</v>
      </c>
      <c r="C80" s="644">
        <v>383</v>
      </c>
      <c r="D80" s="644">
        <v>209</v>
      </c>
      <c r="E80" s="644">
        <v>185</v>
      </c>
      <c r="F80" s="644">
        <v>427</v>
      </c>
      <c r="G80" s="644">
        <v>212</v>
      </c>
      <c r="H80" s="644">
        <v>469</v>
      </c>
    </row>
    <row r="81" spans="2:8" ht="12" customHeight="1">
      <c r="B81" s="645" t="s">
        <v>14</v>
      </c>
      <c r="C81" s="644">
        <v>389</v>
      </c>
      <c r="D81" s="644">
        <v>206</v>
      </c>
      <c r="E81" s="644">
        <v>192</v>
      </c>
      <c r="F81" s="644">
        <v>431</v>
      </c>
      <c r="G81" s="644">
        <v>218</v>
      </c>
      <c r="H81" s="644">
        <v>475</v>
      </c>
    </row>
    <row r="82" spans="2:8">
      <c r="B82" s="645" t="s">
        <v>15</v>
      </c>
      <c r="C82" s="644">
        <v>389</v>
      </c>
      <c r="D82" s="644">
        <v>219</v>
      </c>
      <c r="E82" s="644">
        <v>191</v>
      </c>
      <c r="F82" s="644">
        <v>433</v>
      </c>
      <c r="G82" s="644">
        <v>218</v>
      </c>
      <c r="H82" s="644">
        <v>475</v>
      </c>
    </row>
    <row r="83" spans="2:8">
      <c r="B83" s="645" t="s">
        <v>16</v>
      </c>
      <c r="C83" s="644">
        <v>388</v>
      </c>
      <c r="D83" s="644">
        <v>220</v>
      </c>
      <c r="E83" s="644">
        <v>190</v>
      </c>
      <c r="F83" s="644">
        <v>436</v>
      </c>
      <c r="G83" s="644">
        <v>217</v>
      </c>
      <c r="H83" s="644">
        <v>473</v>
      </c>
    </row>
    <row r="84" spans="2:8">
      <c r="B84" s="645" t="s">
        <v>17</v>
      </c>
      <c r="C84" s="644">
        <v>389</v>
      </c>
      <c r="D84" s="644">
        <v>214</v>
      </c>
      <c r="E84" s="644">
        <v>190</v>
      </c>
      <c r="F84" s="644">
        <v>436</v>
      </c>
      <c r="G84" s="644">
        <v>218</v>
      </c>
      <c r="H84" s="644">
        <v>475</v>
      </c>
    </row>
    <row r="85" spans="2:8">
      <c r="B85" s="645" t="s">
        <v>18</v>
      </c>
      <c r="C85" s="644">
        <v>400</v>
      </c>
      <c r="D85" s="644">
        <v>216</v>
      </c>
      <c r="E85" s="644">
        <v>194</v>
      </c>
      <c r="F85" s="644">
        <v>446</v>
      </c>
      <c r="G85" s="644">
        <v>226</v>
      </c>
      <c r="H85" s="644">
        <v>488</v>
      </c>
    </row>
    <row r="86" spans="2:8">
      <c r="B86" s="645" t="s">
        <v>19</v>
      </c>
      <c r="C86" s="644">
        <v>395</v>
      </c>
      <c r="D86" s="644">
        <v>207</v>
      </c>
      <c r="E86" s="644">
        <v>189</v>
      </c>
      <c r="F86" s="644">
        <v>442</v>
      </c>
      <c r="G86" s="644">
        <v>221</v>
      </c>
      <c r="H86" s="644">
        <v>482</v>
      </c>
    </row>
    <row r="87" spans="2:8">
      <c r="B87" s="645" t="s">
        <v>20</v>
      </c>
      <c r="C87" s="644">
        <v>395</v>
      </c>
      <c r="D87" s="644">
        <v>208</v>
      </c>
      <c r="E87" s="644">
        <v>191</v>
      </c>
      <c r="F87" s="644">
        <v>442</v>
      </c>
      <c r="G87" s="644">
        <v>223</v>
      </c>
      <c r="H87" s="644">
        <v>482</v>
      </c>
    </row>
    <row r="88" spans="2:8">
      <c r="B88" s="645" t="s">
        <v>21</v>
      </c>
      <c r="C88" s="644">
        <v>387</v>
      </c>
      <c r="D88" s="644">
        <v>199</v>
      </c>
      <c r="E88" s="644">
        <v>185</v>
      </c>
      <c r="F88" s="644">
        <v>438</v>
      </c>
      <c r="G88" s="644">
        <v>216</v>
      </c>
      <c r="H88" s="644">
        <v>473</v>
      </c>
    </row>
    <row r="89" spans="2:8">
      <c r="B89" s="645" t="s">
        <v>22</v>
      </c>
      <c r="C89" s="644">
        <v>379</v>
      </c>
      <c r="D89" s="644">
        <v>198</v>
      </c>
      <c r="E89" s="644">
        <v>179</v>
      </c>
      <c r="F89" s="644">
        <v>430</v>
      </c>
      <c r="G89" s="644">
        <v>208</v>
      </c>
      <c r="H89" s="644">
        <v>464</v>
      </c>
    </row>
    <row r="90" spans="2:8">
      <c r="B90" s="645" t="s">
        <v>23</v>
      </c>
      <c r="C90" s="644">
        <v>380</v>
      </c>
      <c r="D90" s="644">
        <v>198</v>
      </c>
      <c r="E90" s="644">
        <v>181</v>
      </c>
      <c r="F90" s="644">
        <v>426</v>
      </c>
      <c r="G90" s="644">
        <v>209</v>
      </c>
      <c r="H90" s="644">
        <v>465</v>
      </c>
    </row>
    <row r="91" spans="2:8">
      <c r="B91" s="645" t="s">
        <v>24</v>
      </c>
      <c r="C91" s="644">
        <v>373</v>
      </c>
      <c r="D91" s="644">
        <v>190</v>
      </c>
      <c r="E91" s="644">
        <v>174</v>
      </c>
      <c r="F91" s="644">
        <v>424</v>
      </c>
      <c r="G91" s="644">
        <v>202</v>
      </c>
      <c r="H91" s="644">
        <v>458</v>
      </c>
    </row>
    <row r="92" spans="2:8">
      <c r="B92" s="645" t="s">
        <v>25</v>
      </c>
      <c r="C92" s="644">
        <v>371</v>
      </c>
      <c r="D92" s="644">
        <v>190</v>
      </c>
      <c r="E92" s="644">
        <v>170</v>
      </c>
      <c r="F92" s="644">
        <v>425</v>
      </c>
      <c r="G92" s="644">
        <v>200</v>
      </c>
      <c r="H92" s="644">
        <v>456</v>
      </c>
    </row>
    <row r="93" spans="2:8">
      <c r="B93" s="645" t="s">
        <v>26</v>
      </c>
      <c r="C93" s="644">
        <v>383</v>
      </c>
      <c r="D93" s="644">
        <v>194</v>
      </c>
      <c r="E93" s="644">
        <v>179</v>
      </c>
      <c r="F93" s="644">
        <v>431</v>
      </c>
      <c r="G93" s="644">
        <v>209</v>
      </c>
      <c r="H93" s="644">
        <v>470</v>
      </c>
    </row>
    <row r="94" spans="2:8">
      <c r="B94" s="645" t="s">
        <v>27</v>
      </c>
      <c r="C94" s="644">
        <v>386</v>
      </c>
      <c r="D94" s="644">
        <v>204</v>
      </c>
      <c r="E94" s="644">
        <v>183</v>
      </c>
      <c r="F94" s="644">
        <v>439</v>
      </c>
      <c r="G94" s="644">
        <v>213</v>
      </c>
      <c r="H94" s="644">
        <v>473</v>
      </c>
    </row>
    <row r="95" spans="2:8">
      <c r="B95" s="645" t="s">
        <v>28</v>
      </c>
      <c r="C95" s="644">
        <v>387</v>
      </c>
      <c r="D95" s="644">
        <v>203</v>
      </c>
      <c r="E95" s="644">
        <v>184</v>
      </c>
      <c r="F95" s="644">
        <v>438</v>
      </c>
      <c r="G95" s="644">
        <v>213</v>
      </c>
      <c r="H95" s="644">
        <v>474</v>
      </c>
    </row>
    <row r="96" spans="2:8">
      <c r="B96" s="645" t="s">
        <v>29</v>
      </c>
      <c r="C96" s="644">
        <v>392</v>
      </c>
      <c r="D96" s="644">
        <v>208</v>
      </c>
      <c r="E96" s="644">
        <v>186</v>
      </c>
      <c r="F96" s="644">
        <v>448</v>
      </c>
      <c r="G96" s="644">
        <v>216</v>
      </c>
      <c r="H96" s="644">
        <v>479</v>
      </c>
    </row>
    <row r="97" spans="2:8">
      <c r="B97" s="645" t="s">
        <v>30</v>
      </c>
      <c r="C97" s="644">
        <v>393</v>
      </c>
      <c r="D97" s="644">
        <v>210</v>
      </c>
      <c r="E97" s="644">
        <v>187</v>
      </c>
      <c r="F97" s="644">
        <v>449</v>
      </c>
      <c r="G97" s="644">
        <v>217</v>
      </c>
      <c r="H97" s="644">
        <v>481</v>
      </c>
    </row>
    <row r="98" spans="2:8">
      <c r="B98" s="645" t="s">
        <v>31</v>
      </c>
      <c r="C98" s="644">
        <v>399</v>
      </c>
      <c r="D98" s="644">
        <v>214</v>
      </c>
      <c r="E98" s="644">
        <v>189</v>
      </c>
      <c r="F98" s="644">
        <v>458</v>
      </c>
      <c r="G98" s="644">
        <v>218</v>
      </c>
      <c r="H98" s="644">
        <v>489</v>
      </c>
    </row>
    <row r="99" spans="2:8">
      <c r="B99" s="645" t="s">
        <v>32</v>
      </c>
      <c r="C99" s="644">
        <v>393</v>
      </c>
      <c r="D99" s="644">
        <v>214</v>
      </c>
      <c r="E99" s="644">
        <v>187</v>
      </c>
      <c r="F99" s="644">
        <v>453</v>
      </c>
      <c r="G99" s="644">
        <v>217</v>
      </c>
      <c r="H99" s="644">
        <v>481</v>
      </c>
    </row>
    <row r="100" spans="2:8">
      <c r="B100" s="645" t="s">
        <v>33</v>
      </c>
      <c r="C100" s="644">
        <v>387</v>
      </c>
      <c r="D100" s="644">
        <v>205</v>
      </c>
      <c r="E100" s="644">
        <v>181</v>
      </c>
      <c r="F100" s="644">
        <v>446</v>
      </c>
      <c r="G100" s="644">
        <v>210</v>
      </c>
      <c r="H100" s="644">
        <v>474</v>
      </c>
    </row>
    <row r="101" spans="2:8">
      <c r="B101" s="645" t="s">
        <v>34</v>
      </c>
      <c r="C101" s="644">
        <v>383</v>
      </c>
      <c r="D101" s="644">
        <v>203</v>
      </c>
      <c r="E101" s="644">
        <v>180</v>
      </c>
      <c r="F101" s="644">
        <v>435</v>
      </c>
      <c r="G101" s="644">
        <v>208</v>
      </c>
      <c r="H101" s="644">
        <v>470</v>
      </c>
    </row>
    <row r="102" spans="2:8">
      <c r="B102" s="645" t="s">
        <v>35</v>
      </c>
      <c r="C102" s="644">
        <v>384</v>
      </c>
      <c r="D102" s="644">
        <v>210</v>
      </c>
      <c r="E102" s="644">
        <v>181</v>
      </c>
      <c r="F102" s="644">
        <v>435</v>
      </c>
      <c r="G102" s="644">
        <v>211</v>
      </c>
      <c r="H102" s="644">
        <v>469</v>
      </c>
    </row>
    <row r="103" spans="2:8">
      <c r="B103" s="645" t="s">
        <v>36</v>
      </c>
      <c r="C103" s="644">
        <v>387</v>
      </c>
      <c r="D103" s="644">
        <v>212</v>
      </c>
      <c r="E103" s="644">
        <v>182</v>
      </c>
      <c r="F103" s="644">
        <v>440</v>
      </c>
      <c r="G103" s="644">
        <v>213</v>
      </c>
      <c r="H103" s="644">
        <v>474</v>
      </c>
    </row>
    <row r="104" spans="2:8">
      <c r="B104" s="645" t="s">
        <v>37</v>
      </c>
      <c r="C104" s="644">
        <v>376</v>
      </c>
      <c r="D104" s="644">
        <v>208</v>
      </c>
      <c r="E104" s="644">
        <v>173</v>
      </c>
      <c r="F104" s="644">
        <v>423</v>
      </c>
      <c r="G104" s="644">
        <v>205</v>
      </c>
      <c r="H104" s="644">
        <v>462</v>
      </c>
    </row>
    <row r="105" spans="2:8">
      <c r="B105" s="645" t="s">
        <v>38</v>
      </c>
      <c r="C105" s="644">
        <v>374</v>
      </c>
      <c r="D105" s="644">
        <v>207</v>
      </c>
      <c r="E105" s="644">
        <v>172</v>
      </c>
      <c r="F105" s="644">
        <v>422</v>
      </c>
      <c r="G105" s="644">
        <v>204</v>
      </c>
      <c r="H105" s="644">
        <v>459</v>
      </c>
    </row>
    <row r="106" spans="2:8">
      <c r="B106" s="645" t="s">
        <v>39</v>
      </c>
      <c r="C106" s="644">
        <v>372</v>
      </c>
      <c r="D106" s="644">
        <v>206</v>
      </c>
      <c r="E106" s="644">
        <v>171</v>
      </c>
      <c r="F106" s="644">
        <v>417</v>
      </c>
      <c r="G106" s="644">
        <v>202</v>
      </c>
      <c r="H106" s="644">
        <v>458</v>
      </c>
    </row>
    <row r="107" spans="2:8">
      <c r="B107" s="645" t="s">
        <v>40</v>
      </c>
      <c r="C107" s="644">
        <v>372</v>
      </c>
      <c r="D107" s="644">
        <v>209</v>
      </c>
      <c r="E107" s="644">
        <v>173</v>
      </c>
      <c r="F107" s="644">
        <v>422</v>
      </c>
      <c r="G107" s="644">
        <v>202</v>
      </c>
      <c r="H107" s="644">
        <v>455</v>
      </c>
    </row>
    <row r="108" spans="2:8">
      <c r="B108" s="645" t="s">
        <v>41</v>
      </c>
      <c r="C108" s="644">
        <v>376</v>
      </c>
      <c r="D108" s="644">
        <v>210</v>
      </c>
      <c r="E108" s="644">
        <v>173</v>
      </c>
      <c r="F108" s="644">
        <v>426</v>
      </c>
      <c r="G108" s="644">
        <v>202</v>
      </c>
      <c r="H108" s="644">
        <v>461</v>
      </c>
    </row>
    <row r="109" spans="2:8" ht="12" customHeight="1">
      <c r="B109" s="645" t="s">
        <v>42</v>
      </c>
      <c r="C109" s="644">
        <v>369</v>
      </c>
      <c r="D109" s="644">
        <v>204</v>
      </c>
      <c r="E109" s="644">
        <v>164</v>
      </c>
      <c r="F109" s="644">
        <v>419</v>
      </c>
      <c r="G109" s="644">
        <v>192</v>
      </c>
      <c r="H109" s="644">
        <v>456</v>
      </c>
    </row>
    <row r="110" spans="2:8">
      <c r="B110" s="645" t="s">
        <v>43</v>
      </c>
      <c r="C110" s="644">
        <v>366</v>
      </c>
      <c r="D110" s="644">
        <v>190</v>
      </c>
      <c r="E110" s="644">
        <v>160</v>
      </c>
      <c r="F110" s="644">
        <v>414</v>
      </c>
      <c r="G110" s="644">
        <v>187</v>
      </c>
      <c r="H110" s="644">
        <v>455</v>
      </c>
    </row>
    <row r="111" spans="2:8">
      <c r="B111" s="645" t="s">
        <v>44</v>
      </c>
      <c r="C111" s="644">
        <v>375</v>
      </c>
      <c r="D111" s="644">
        <v>207</v>
      </c>
      <c r="E111" s="644">
        <v>171</v>
      </c>
      <c r="F111" s="644">
        <v>422</v>
      </c>
      <c r="G111" s="644">
        <v>199</v>
      </c>
      <c r="H111" s="644">
        <v>463</v>
      </c>
    </row>
    <row r="112" spans="2:8">
      <c r="B112" s="645" t="s">
        <v>45</v>
      </c>
      <c r="C112" s="644">
        <v>381</v>
      </c>
      <c r="D112" s="644">
        <v>208</v>
      </c>
      <c r="E112" s="644">
        <v>171</v>
      </c>
      <c r="F112" s="644">
        <v>433</v>
      </c>
      <c r="G112" s="644">
        <v>200</v>
      </c>
      <c r="H112" s="644">
        <v>470</v>
      </c>
    </row>
    <row r="113" spans="2:8">
      <c r="B113" s="645" t="s">
        <v>46</v>
      </c>
      <c r="C113" s="644">
        <v>380</v>
      </c>
      <c r="D113" s="644">
        <v>206</v>
      </c>
      <c r="E113" s="644">
        <v>169</v>
      </c>
      <c r="F113" s="644">
        <v>443</v>
      </c>
      <c r="G113" s="644">
        <v>196</v>
      </c>
      <c r="H113" s="644">
        <v>470</v>
      </c>
    </row>
    <row r="114" spans="2:8">
      <c r="B114" s="645" t="s">
        <v>47</v>
      </c>
      <c r="C114" s="644">
        <v>382</v>
      </c>
      <c r="D114" s="644">
        <v>216</v>
      </c>
      <c r="E114" s="644">
        <v>169</v>
      </c>
      <c r="F114" s="644">
        <v>446</v>
      </c>
      <c r="G114" s="644">
        <v>198</v>
      </c>
      <c r="H114" s="644">
        <v>472</v>
      </c>
    </row>
    <row r="115" spans="2:8">
      <c r="B115" s="645" t="s">
        <v>48</v>
      </c>
      <c r="C115" s="644">
        <v>371</v>
      </c>
      <c r="D115" s="644">
        <v>208</v>
      </c>
      <c r="E115" s="644">
        <v>164</v>
      </c>
      <c r="F115" s="644">
        <v>441</v>
      </c>
      <c r="G115" s="644">
        <v>191</v>
      </c>
      <c r="H115" s="644">
        <v>458</v>
      </c>
    </row>
    <row r="116" spans="2:8">
      <c r="B116" s="645" t="s">
        <v>49</v>
      </c>
      <c r="C116" s="644">
        <v>320</v>
      </c>
      <c r="D116" s="644">
        <v>209</v>
      </c>
      <c r="E116" s="644">
        <v>164</v>
      </c>
      <c r="F116" s="644">
        <v>436</v>
      </c>
      <c r="G116" s="644">
        <v>193</v>
      </c>
      <c r="H116" s="644">
        <v>371</v>
      </c>
    </row>
    <row r="117" spans="2:8">
      <c r="B117" s="645" t="s">
        <v>50</v>
      </c>
      <c r="C117" s="644">
        <v>317</v>
      </c>
      <c r="D117" s="644">
        <v>205</v>
      </c>
      <c r="E117" s="644">
        <v>163</v>
      </c>
      <c r="F117" s="644">
        <v>427</v>
      </c>
      <c r="G117" s="644">
        <v>190</v>
      </c>
      <c r="H117" s="644">
        <v>368</v>
      </c>
    </row>
    <row r="118" spans="2:8">
      <c r="B118" s="645" t="s">
        <v>51</v>
      </c>
      <c r="C118" s="644">
        <v>316</v>
      </c>
      <c r="D118" s="644">
        <v>206</v>
      </c>
      <c r="E118" s="644">
        <v>165</v>
      </c>
      <c r="F118" s="644">
        <v>423</v>
      </c>
      <c r="G118" s="644">
        <v>192</v>
      </c>
      <c r="H118" s="644">
        <v>367</v>
      </c>
    </row>
    <row r="119" spans="2:8">
      <c r="B119" s="645" t="s">
        <v>52</v>
      </c>
      <c r="C119" s="644">
        <v>316</v>
      </c>
      <c r="D119" s="644">
        <v>212</v>
      </c>
      <c r="E119" s="644">
        <v>169</v>
      </c>
      <c r="F119" s="644">
        <v>421</v>
      </c>
      <c r="G119" s="644">
        <v>195</v>
      </c>
      <c r="H119" s="644">
        <v>365</v>
      </c>
    </row>
    <row r="120" spans="2:8">
      <c r="B120" s="645" t="s">
        <v>53</v>
      </c>
      <c r="C120" s="644">
        <v>312</v>
      </c>
      <c r="D120" s="644">
        <v>212</v>
      </c>
      <c r="E120" s="644">
        <v>165</v>
      </c>
      <c r="F120" s="644">
        <v>416</v>
      </c>
      <c r="G120" s="644">
        <v>190</v>
      </c>
      <c r="H120" s="644">
        <v>361</v>
      </c>
    </row>
    <row r="121" spans="2:8">
      <c r="B121" s="645" t="s">
        <v>54</v>
      </c>
      <c r="C121" s="644">
        <v>310</v>
      </c>
      <c r="D121" s="644">
        <v>209</v>
      </c>
      <c r="E121" s="644">
        <v>163</v>
      </c>
      <c r="F121" s="644">
        <v>421</v>
      </c>
      <c r="G121" s="644">
        <v>189</v>
      </c>
      <c r="H121" s="644">
        <v>359</v>
      </c>
    </row>
    <row r="122" spans="2:8">
      <c r="B122" s="645" t="s">
        <v>55</v>
      </c>
      <c r="C122" s="644">
        <v>313</v>
      </c>
      <c r="D122" s="644">
        <v>220</v>
      </c>
      <c r="E122" s="644">
        <v>166</v>
      </c>
      <c r="F122" s="644">
        <v>423</v>
      </c>
      <c r="G122" s="644">
        <v>192</v>
      </c>
      <c r="H122" s="644">
        <v>361</v>
      </c>
    </row>
    <row r="123" spans="2:8">
      <c r="B123" s="645" t="s">
        <v>56</v>
      </c>
      <c r="C123" s="644">
        <v>317</v>
      </c>
      <c r="D123" s="644">
        <v>214</v>
      </c>
      <c r="E123" s="644">
        <v>169</v>
      </c>
      <c r="F123" s="644">
        <v>427</v>
      </c>
      <c r="G123" s="644">
        <v>195</v>
      </c>
      <c r="H123" s="644">
        <v>366</v>
      </c>
    </row>
    <row r="124" spans="2:8">
      <c r="B124" s="645" t="s">
        <v>57</v>
      </c>
      <c r="C124" s="644">
        <v>319</v>
      </c>
      <c r="D124" s="644">
        <v>205</v>
      </c>
      <c r="E124" s="644">
        <v>164</v>
      </c>
      <c r="F124" s="644">
        <v>427</v>
      </c>
      <c r="G124" s="644">
        <v>192</v>
      </c>
      <c r="H124" s="644">
        <v>371</v>
      </c>
    </row>
    <row r="125" spans="2:8">
      <c r="B125" s="645" t="s">
        <v>58</v>
      </c>
      <c r="C125" s="644">
        <v>322</v>
      </c>
      <c r="D125" s="644">
        <v>207</v>
      </c>
      <c r="E125" s="644">
        <v>167</v>
      </c>
      <c r="F125" s="644">
        <v>429</v>
      </c>
      <c r="G125" s="644">
        <v>195</v>
      </c>
      <c r="H125" s="644">
        <v>373</v>
      </c>
    </row>
    <row r="126" spans="2:8">
      <c r="B126" s="645" t="s">
        <v>59</v>
      </c>
      <c r="C126" s="644">
        <v>323</v>
      </c>
      <c r="D126" s="644">
        <v>206</v>
      </c>
      <c r="E126" s="644">
        <v>166</v>
      </c>
      <c r="F126" s="644">
        <v>432</v>
      </c>
      <c r="G126" s="644">
        <v>194</v>
      </c>
      <c r="H126" s="644">
        <v>375</v>
      </c>
    </row>
    <row r="127" spans="2:8">
      <c r="B127" s="645" t="s">
        <v>60</v>
      </c>
      <c r="C127" s="644">
        <v>317</v>
      </c>
      <c r="D127" s="644">
        <v>203</v>
      </c>
      <c r="E127" s="644">
        <v>164</v>
      </c>
      <c r="F127" s="644">
        <v>420</v>
      </c>
      <c r="G127" s="644">
        <v>191</v>
      </c>
      <c r="H127" s="644">
        <v>368</v>
      </c>
    </row>
    <row r="128" spans="2:8">
      <c r="B128" s="645" t="s">
        <v>61</v>
      </c>
      <c r="C128" s="644">
        <v>314</v>
      </c>
      <c r="D128" s="644">
        <v>194</v>
      </c>
      <c r="E128" s="644">
        <v>162</v>
      </c>
      <c r="F128" s="644">
        <v>425</v>
      </c>
      <c r="G128" s="644">
        <v>188</v>
      </c>
      <c r="H128" s="644">
        <v>365</v>
      </c>
    </row>
    <row r="129" spans="2:8">
      <c r="B129" s="645" t="s">
        <v>62</v>
      </c>
      <c r="C129" s="644">
        <v>307</v>
      </c>
      <c r="D129" s="644">
        <v>196</v>
      </c>
      <c r="E129" s="644">
        <v>162</v>
      </c>
      <c r="F129" s="644">
        <v>434</v>
      </c>
      <c r="G129" s="644">
        <v>188</v>
      </c>
      <c r="H129" s="644">
        <v>350</v>
      </c>
    </row>
    <row r="130" spans="2:8">
      <c r="B130" s="645" t="s">
        <v>63</v>
      </c>
      <c r="C130" s="644">
        <v>301</v>
      </c>
      <c r="D130" s="644">
        <v>185</v>
      </c>
      <c r="E130" s="644">
        <v>155</v>
      </c>
      <c r="F130" s="644">
        <v>437</v>
      </c>
      <c r="G130" s="644">
        <v>183</v>
      </c>
      <c r="H130" s="644">
        <v>344</v>
      </c>
    </row>
    <row r="131" spans="2:8">
      <c r="B131" s="645" t="s">
        <v>64</v>
      </c>
      <c r="C131" s="644">
        <v>300</v>
      </c>
      <c r="D131" s="644">
        <v>192</v>
      </c>
      <c r="E131" s="644">
        <v>154</v>
      </c>
      <c r="F131" s="644">
        <v>433</v>
      </c>
      <c r="G131" s="644">
        <v>181</v>
      </c>
      <c r="H131" s="644">
        <v>344</v>
      </c>
    </row>
    <row r="132" spans="2:8">
      <c r="B132" s="645" t="s">
        <v>65</v>
      </c>
      <c r="C132" s="644">
        <v>304</v>
      </c>
      <c r="D132" s="644">
        <v>195</v>
      </c>
      <c r="E132" s="644">
        <v>156</v>
      </c>
      <c r="F132" s="644">
        <v>440</v>
      </c>
      <c r="G132" s="644">
        <v>184</v>
      </c>
      <c r="H132" s="644">
        <v>348</v>
      </c>
    </row>
    <row r="133" spans="2:8">
      <c r="B133" s="645" t="s">
        <v>66</v>
      </c>
      <c r="C133" s="644">
        <v>306</v>
      </c>
      <c r="D133" s="644">
        <v>199</v>
      </c>
      <c r="E133" s="644">
        <v>158</v>
      </c>
      <c r="F133" s="644">
        <v>461</v>
      </c>
      <c r="G133" s="644">
        <v>187</v>
      </c>
      <c r="H133" s="644">
        <v>347</v>
      </c>
    </row>
    <row r="134" spans="2:8">
      <c r="B134" s="645" t="s">
        <v>67</v>
      </c>
      <c r="C134" s="644">
        <v>298</v>
      </c>
      <c r="D134" s="644">
        <v>186</v>
      </c>
      <c r="E134" s="644">
        <v>152</v>
      </c>
      <c r="F134" s="644">
        <v>453</v>
      </c>
      <c r="G134" s="644">
        <v>179</v>
      </c>
      <c r="H134" s="644">
        <v>339</v>
      </c>
    </row>
    <row r="135" spans="2:8">
      <c r="B135" s="645" t="s">
        <v>68</v>
      </c>
      <c r="C135" s="644">
        <v>300</v>
      </c>
      <c r="D135" s="644">
        <v>192</v>
      </c>
      <c r="E135" s="644">
        <v>157</v>
      </c>
      <c r="F135" s="644">
        <v>451</v>
      </c>
      <c r="G135" s="644">
        <v>185</v>
      </c>
      <c r="H135" s="644">
        <v>341</v>
      </c>
    </row>
    <row r="136" spans="2:8">
      <c r="B136" s="645" t="s">
        <v>69</v>
      </c>
      <c r="C136" s="644">
        <v>291</v>
      </c>
      <c r="D136" s="644">
        <v>183</v>
      </c>
      <c r="E136" s="644">
        <v>147</v>
      </c>
      <c r="F136" s="644">
        <v>436</v>
      </c>
      <c r="G136" s="644">
        <v>175</v>
      </c>
      <c r="H136" s="644">
        <v>331</v>
      </c>
    </row>
    <row r="137" spans="2:8">
      <c r="B137" s="645" t="s">
        <v>70</v>
      </c>
      <c r="C137" s="644">
        <v>291</v>
      </c>
      <c r="D137" s="644">
        <v>182</v>
      </c>
      <c r="E137" s="644">
        <v>147</v>
      </c>
      <c r="F137" s="644">
        <v>435</v>
      </c>
      <c r="G137" s="644">
        <v>175</v>
      </c>
      <c r="H137" s="644">
        <v>331</v>
      </c>
    </row>
    <row r="138" spans="2:8">
      <c r="B138" s="645" t="s">
        <v>71</v>
      </c>
      <c r="C138" s="644">
        <v>289</v>
      </c>
      <c r="D138" s="644">
        <v>176</v>
      </c>
      <c r="E138" s="644">
        <v>145</v>
      </c>
      <c r="F138" s="644">
        <v>424</v>
      </c>
      <c r="G138" s="644">
        <v>173</v>
      </c>
      <c r="H138" s="644">
        <v>330</v>
      </c>
    </row>
    <row r="139" spans="2:8">
      <c r="B139" s="645" t="s">
        <v>72</v>
      </c>
      <c r="C139" s="644">
        <v>290</v>
      </c>
      <c r="D139" s="644">
        <v>181</v>
      </c>
      <c r="E139" s="644">
        <v>148</v>
      </c>
      <c r="F139" s="644">
        <v>420</v>
      </c>
      <c r="G139" s="644">
        <v>176</v>
      </c>
      <c r="H139" s="644">
        <v>332</v>
      </c>
    </row>
    <row r="140" spans="2:8">
      <c r="B140" s="645" t="s">
        <v>73</v>
      </c>
      <c r="C140" s="644">
        <v>288</v>
      </c>
      <c r="D140" s="644">
        <v>178</v>
      </c>
      <c r="E140" s="644">
        <v>143</v>
      </c>
      <c r="F140" s="644">
        <v>414</v>
      </c>
      <c r="G140" s="644">
        <v>171</v>
      </c>
      <c r="H140" s="644">
        <v>331</v>
      </c>
    </row>
    <row r="141" spans="2:8">
      <c r="B141" s="645" t="s">
        <v>74</v>
      </c>
      <c r="C141" s="644">
        <v>293</v>
      </c>
      <c r="D141" s="644">
        <v>182</v>
      </c>
      <c r="E141" s="644">
        <v>150</v>
      </c>
      <c r="F141" s="644">
        <v>421</v>
      </c>
      <c r="G141" s="644">
        <v>177</v>
      </c>
      <c r="H141" s="644">
        <v>335</v>
      </c>
    </row>
    <row r="142" spans="2:8">
      <c r="B142" s="645" t="s">
        <v>75</v>
      </c>
      <c r="C142" s="644">
        <v>294</v>
      </c>
      <c r="D142" s="644">
        <v>187</v>
      </c>
      <c r="E142" s="644">
        <v>153</v>
      </c>
      <c r="F142" s="644">
        <v>420</v>
      </c>
      <c r="G142" s="644">
        <v>180</v>
      </c>
      <c r="H142" s="644">
        <v>335</v>
      </c>
    </row>
    <row r="143" spans="2:8">
      <c r="B143" s="645" t="s">
        <v>76</v>
      </c>
      <c r="C143" s="644">
        <v>288</v>
      </c>
      <c r="D143" s="644">
        <v>179</v>
      </c>
      <c r="E143" s="644">
        <v>145</v>
      </c>
      <c r="F143" s="644">
        <v>413</v>
      </c>
      <c r="G143" s="644">
        <v>171</v>
      </c>
      <c r="H143" s="644">
        <v>331</v>
      </c>
    </row>
    <row r="144" spans="2:8">
      <c r="B144" s="645" t="s">
        <v>77</v>
      </c>
      <c r="C144" s="644">
        <v>294</v>
      </c>
      <c r="D144" s="644">
        <v>177</v>
      </c>
      <c r="E144" s="644">
        <v>147</v>
      </c>
      <c r="F144" s="644">
        <v>418</v>
      </c>
      <c r="G144" s="644">
        <v>174</v>
      </c>
      <c r="H144" s="644">
        <v>339</v>
      </c>
    </row>
    <row r="145" spans="2:8">
      <c r="B145" s="645" t="s">
        <v>78</v>
      </c>
      <c r="C145" s="644">
        <v>295</v>
      </c>
      <c r="D145" s="644">
        <v>176</v>
      </c>
      <c r="E145" s="644">
        <v>146</v>
      </c>
      <c r="F145" s="644">
        <v>415</v>
      </c>
      <c r="G145" s="644">
        <v>172</v>
      </c>
      <c r="H145" s="644">
        <v>342</v>
      </c>
    </row>
    <row r="146" spans="2:8">
      <c r="B146" s="645" t="s">
        <v>79</v>
      </c>
      <c r="C146" s="644">
        <v>297</v>
      </c>
      <c r="D146" s="644">
        <v>183</v>
      </c>
      <c r="E146" s="644">
        <v>148</v>
      </c>
      <c r="F146" s="644">
        <v>419</v>
      </c>
      <c r="G146" s="644">
        <v>175</v>
      </c>
      <c r="H146" s="644">
        <v>342</v>
      </c>
    </row>
    <row r="147" spans="2:8">
      <c r="B147" s="645" t="s">
        <v>80</v>
      </c>
      <c r="C147" s="644">
        <v>292</v>
      </c>
      <c r="D147" s="644">
        <v>175</v>
      </c>
      <c r="E147" s="644">
        <v>145</v>
      </c>
      <c r="F147" s="644">
        <v>416</v>
      </c>
      <c r="G147" s="644">
        <v>171</v>
      </c>
      <c r="H147" s="644">
        <v>337</v>
      </c>
    </row>
    <row r="148" spans="2:8">
      <c r="B148" s="645" t="s">
        <v>81</v>
      </c>
      <c r="C148" s="644">
        <v>291</v>
      </c>
      <c r="D148" s="644">
        <v>174</v>
      </c>
      <c r="E148" s="644">
        <v>146</v>
      </c>
      <c r="F148" s="644">
        <v>417</v>
      </c>
      <c r="G148" s="644">
        <v>172</v>
      </c>
      <c r="H148" s="644">
        <v>334</v>
      </c>
    </row>
    <row r="149" spans="2:8">
      <c r="B149" s="645" t="s">
        <v>82</v>
      </c>
      <c r="C149" s="644">
        <v>290</v>
      </c>
      <c r="D149" s="644">
        <v>165</v>
      </c>
      <c r="E149" s="644">
        <v>138</v>
      </c>
      <c r="F149" s="644">
        <v>428</v>
      </c>
      <c r="G149" s="644">
        <v>171</v>
      </c>
      <c r="H149" s="644">
        <v>331</v>
      </c>
    </row>
    <row r="150" spans="2:8">
      <c r="B150" s="645" t="s">
        <v>83</v>
      </c>
      <c r="C150" s="644">
        <v>288</v>
      </c>
      <c r="D150" s="644">
        <v>163</v>
      </c>
      <c r="E150" s="644">
        <v>138</v>
      </c>
      <c r="F150" s="644">
        <v>426</v>
      </c>
      <c r="G150" s="644">
        <v>171</v>
      </c>
      <c r="H150" s="644">
        <v>328</v>
      </c>
    </row>
    <row r="151" spans="2:8">
      <c r="B151" s="645" t="s">
        <v>84</v>
      </c>
      <c r="C151" s="644">
        <v>284</v>
      </c>
      <c r="D151" s="644">
        <v>163</v>
      </c>
      <c r="E151" s="644">
        <v>135</v>
      </c>
      <c r="F151" s="644">
        <v>422</v>
      </c>
      <c r="G151" s="644">
        <v>169</v>
      </c>
      <c r="H151" s="644">
        <v>323</v>
      </c>
    </row>
    <row r="152" spans="2:8">
      <c r="B152" s="645" t="s">
        <v>85</v>
      </c>
      <c r="C152" s="644">
        <v>283</v>
      </c>
      <c r="D152" s="644">
        <v>162</v>
      </c>
      <c r="E152" s="644">
        <v>133</v>
      </c>
      <c r="F152" s="644">
        <v>417</v>
      </c>
      <c r="G152" s="644">
        <v>168</v>
      </c>
      <c r="H152" s="644">
        <v>322</v>
      </c>
    </row>
    <row r="153" spans="2:8">
      <c r="B153" s="645" t="s">
        <v>86</v>
      </c>
      <c r="C153" s="644">
        <v>281</v>
      </c>
      <c r="D153" s="644">
        <v>155</v>
      </c>
      <c r="E153" s="644">
        <v>131</v>
      </c>
      <c r="F153" s="644">
        <v>418</v>
      </c>
      <c r="G153" s="644">
        <v>165</v>
      </c>
      <c r="H153" s="644">
        <v>320</v>
      </c>
    </row>
    <row r="154" spans="2:8">
      <c r="B154" s="645" t="s">
        <v>87</v>
      </c>
      <c r="C154" s="644">
        <v>276</v>
      </c>
      <c r="D154" s="644">
        <v>151</v>
      </c>
      <c r="E154" s="644">
        <v>128</v>
      </c>
      <c r="F154" s="644">
        <v>413</v>
      </c>
      <c r="G154" s="644">
        <v>161</v>
      </c>
      <c r="H154" s="644">
        <v>315</v>
      </c>
    </row>
    <row r="155" spans="2:8">
      <c r="B155" s="645" t="s">
        <v>88</v>
      </c>
      <c r="C155" s="644">
        <v>279</v>
      </c>
      <c r="D155" s="644">
        <v>155</v>
      </c>
      <c r="E155" s="644">
        <v>129</v>
      </c>
      <c r="F155" s="644">
        <v>416</v>
      </c>
      <c r="G155" s="644">
        <v>162</v>
      </c>
      <c r="H155" s="644">
        <v>319</v>
      </c>
    </row>
    <row r="156" spans="2:8">
      <c r="B156" s="645" t="s">
        <v>89</v>
      </c>
      <c r="C156" s="644">
        <v>280</v>
      </c>
      <c r="D156" s="644">
        <v>164</v>
      </c>
      <c r="E156" s="644">
        <v>137</v>
      </c>
      <c r="F156" s="644">
        <v>417</v>
      </c>
      <c r="G156" s="644">
        <v>170</v>
      </c>
      <c r="H156" s="644">
        <v>317</v>
      </c>
    </row>
    <row r="157" spans="2:8">
      <c r="B157" s="645" t="s">
        <v>90</v>
      </c>
      <c r="C157" s="644">
        <v>274</v>
      </c>
      <c r="D157" s="644">
        <v>156</v>
      </c>
      <c r="E157" s="644">
        <v>125</v>
      </c>
      <c r="F157" s="644">
        <v>407</v>
      </c>
      <c r="G157" s="644">
        <v>160</v>
      </c>
      <c r="H157" s="644">
        <v>313</v>
      </c>
    </row>
    <row r="158" spans="2:8">
      <c r="B158" s="645" t="s">
        <v>91</v>
      </c>
      <c r="C158" s="644">
        <v>284</v>
      </c>
      <c r="D158" s="644">
        <v>173</v>
      </c>
      <c r="E158" s="644">
        <v>136</v>
      </c>
      <c r="F158" s="644">
        <v>416</v>
      </c>
      <c r="G158" s="644">
        <v>172</v>
      </c>
      <c r="H158" s="644">
        <v>322</v>
      </c>
    </row>
    <row r="159" spans="2:8">
      <c r="B159" s="645" t="s">
        <v>92</v>
      </c>
      <c r="C159" s="644">
        <v>290</v>
      </c>
      <c r="D159" s="644">
        <v>174</v>
      </c>
      <c r="E159" s="644">
        <v>136</v>
      </c>
      <c r="F159" s="644">
        <v>421</v>
      </c>
      <c r="G159" s="644">
        <v>174</v>
      </c>
      <c r="H159" s="644">
        <v>330</v>
      </c>
    </row>
    <row r="160" spans="2:8">
      <c r="B160" s="645" t="s">
        <v>93</v>
      </c>
      <c r="C160" s="644">
        <v>284</v>
      </c>
      <c r="D160" s="644">
        <v>161</v>
      </c>
      <c r="E160" s="644">
        <v>130</v>
      </c>
      <c r="F160" s="644">
        <v>418</v>
      </c>
      <c r="G160" s="644">
        <v>169</v>
      </c>
      <c r="H160" s="644">
        <v>323</v>
      </c>
    </row>
    <row r="161" spans="2:8">
      <c r="B161" s="645" t="s">
        <v>94</v>
      </c>
      <c r="C161" s="644">
        <v>287</v>
      </c>
      <c r="D161" s="644">
        <v>166</v>
      </c>
      <c r="E161" s="644">
        <v>131</v>
      </c>
      <c r="F161" s="644">
        <v>417</v>
      </c>
      <c r="G161" s="644">
        <v>170</v>
      </c>
      <c r="H161" s="644">
        <v>327</v>
      </c>
    </row>
    <row r="162" spans="2:8">
      <c r="B162" s="645" t="s">
        <v>95</v>
      </c>
      <c r="C162" s="644">
        <v>285</v>
      </c>
      <c r="D162" s="644">
        <v>172</v>
      </c>
      <c r="E162" s="644">
        <v>130</v>
      </c>
      <c r="F162" s="644">
        <v>415</v>
      </c>
      <c r="G162" s="644">
        <v>170</v>
      </c>
      <c r="H162" s="644">
        <v>325</v>
      </c>
    </row>
    <row r="163" spans="2:8">
      <c r="B163" s="645" t="s">
        <v>96</v>
      </c>
      <c r="C163" s="644">
        <v>290</v>
      </c>
      <c r="D163" s="644">
        <v>170</v>
      </c>
      <c r="E163" s="644">
        <v>133</v>
      </c>
      <c r="F163" s="644">
        <v>421</v>
      </c>
      <c r="G163" s="644">
        <v>173</v>
      </c>
      <c r="H163" s="644">
        <v>330</v>
      </c>
    </row>
    <row r="164" spans="2:8">
      <c r="B164" s="645" t="s">
        <v>97</v>
      </c>
      <c r="C164" s="644">
        <v>295</v>
      </c>
      <c r="D164" s="644">
        <v>183</v>
      </c>
      <c r="E164" s="644">
        <v>135</v>
      </c>
      <c r="F164" s="644">
        <v>421</v>
      </c>
      <c r="G164" s="644">
        <v>177</v>
      </c>
      <c r="H164" s="644">
        <v>337</v>
      </c>
    </row>
    <row r="165" spans="2:8">
      <c r="B165" s="645" t="s">
        <v>98</v>
      </c>
      <c r="C165" s="644">
        <v>292</v>
      </c>
      <c r="D165" s="644">
        <v>180</v>
      </c>
      <c r="E165" s="644">
        <v>136</v>
      </c>
      <c r="F165" s="644">
        <v>418</v>
      </c>
      <c r="G165" s="644">
        <v>176</v>
      </c>
      <c r="H165" s="644">
        <v>332</v>
      </c>
    </row>
    <row r="166" spans="2:8">
      <c r="B166" s="645" t="s">
        <v>99</v>
      </c>
      <c r="C166" s="644">
        <v>293</v>
      </c>
      <c r="D166" s="644">
        <v>175</v>
      </c>
      <c r="E166" s="644">
        <v>133</v>
      </c>
      <c r="F166" s="644">
        <v>418</v>
      </c>
      <c r="G166" s="644">
        <v>174</v>
      </c>
      <c r="H166" s="644">
        <v>336</v>
      </c>
    </row>
    <row r="167" spans="2:8">
      <c r="B167" s="645" t="s">
        <v>100</v>
      </c>
      <c r="C167" s="644">
        <v>297</v>
      </c>
      <c r="D167" s="644">
        <v>181</v>
      </c>
      <c r="E167" s="644">
        <v>134</v>
      </c>
      <c r="F167" s="644">
        <v>424</v>
      </c>
      <c r="G167" s="644">
        <v>176</v>
      </c>
      <c r="H167" s="644">
        <v>339</v>
      </c>
    </row>
    <row r="168" spans="2:8">
      <c r="B168" s="645" t="s">
        <v>101</v>
      </c>
      <c r="C168" s="644">
        <v>296</v>
      </c>
      <c r="D168" s="644">
        <v>180</v>
      </c>
      <c r="E168" s="644">
        <v>136</v>
      </c>
      <c r="F168" s="644">
        <v>425</v>
      </c>
      <c r="G168" s="644">
        <v>178</v>
      </c>
      <c r="H168" s="644">
        <v>337</v>
      </c>
    </row>
    <row r="169" spans="2:8">
      <c r="B169" s="645" t="s">
        <v>102</v>
      </c>
      <c r="C169" s="644">
        <v>292</v>
      </c>
      <c r="D169" s="644">
        <v>172</v>
      </c>
      <c r="E169" s="644">
        <v>130</v>
      </c>
      <c r="F169" s="644">
        <v>417</v>
      </c>
      <c r="G169" s="644">
        <v>172</v>
      </c>
      <c r="H169" s="644">
        <v>335</v>
      </c>
    </row>
    <row r="170" spans="2:8">
      <c r="B170" s="645" t="s">
        <v>103</v>
      </c>
      <c r="C170" s="644">
        <v>292</v>
      </c>
      <c r="D170" s="644">
        <v>173</v>
      </c>
      <c r="E170" s="644">
        <v>132</v>
      </c>
      <c r="F170" s="644">
        <v>420</v>
      </c>
      <c r="G170" s="644">
        <v>174</v>
      </c>
      <c r="H170" s="644">
        <v>334</v>
      </c>
    </row>
    <row r="171" spans="2:8">
      <c r="B171" s="645" t="s">
        <v>104</v>
      </c>
      <c r="C171" s="644">
        <v>297</v>
      </c>
      <c r="D171" s="644">
        <v>185</v>
      </c>
      <c r="E171" s="644">
        <v>134</v>
      </c>
      <c r="F171" s="644">
        <v>431</v>
      </c>
      <c r="G171" s="644">
        <v>177</v>
      </c>
      <c r="H171" s="644">
        <v>338</v>
      </c>
    </row>
    <row r="172" spans="2:8">
      <c r="B172" s="645" t="s">
        <v>105</v>
      </c>
      <c r="C172" s="644">
        <v>296</v>
      </c>
      <c r="D172" s="644">
        <v>174</v>
      </c>
      <c r="E172" s="644">
        <v>129</v>
      </c>
      <c r="F172" s="644">
        <v>433</v>
      </c>
      <c r="G172" s="644">
        <v>174</v>
      </c>
      <c r="H172" s="644">
        <v>337</v>
      </c>
    </row>
    <row r="173" spans="2:8">
      <c r="B173" s="645" t="s">
        <v>106</v>
      </c>
      <c r="C173" s="644">
        <v>291</v>
      </c>
      <c r="D173" s="644">
        <v>177</v>
      </c>
      <c r="E173" s="644">
        <v>126</v>
      </c>
      <c r="F173" s="644">
        <v>430</v>
      </c>
      <c r="G173" s="644">
        <v>170</v>
      </c>
      <c r="H173" s="644">
        <v>332</v>
      </c>
    </row>
    <row r="174" spans="2:8">
      <c r="B174" s="645" t="s">
        <v>107</v>
      </c>
      <c r="C174" s="644">
        <v>287</v>
      </c>
      <c r="D174" s="644">
        <v>173</v>
      </c>
      <c r="E174" s="644">
        <v>123</v>
      </c>
      <c r="F174" s="644">
        <v>430</v>
      </c>
      <c r="G174" s="644">
        <v>168</v>
      </c>
      <c r="H174" s="644">
        <v>327</v>
      </c>
    </row>
    <row r="175" spans="2:8">
      <c r="B175" s="645" t="s">
        <v>108</v>
      </c>
      <c r="C175" s="644">
        <v>284</v>
      </c>
      <c r="D175" s="644">
        <v>174</v>
      </c>
      <c r="E175" s="644">
        <v>120</v>
      </c>
      <c r="F175" s="644">
        <v>432</v>
      </c>
      <c r="G175" s="644">
        <v>165</v>
      </c>
      <c r="H175" s="644">
        <v>322</v>
      </c>
    </row>
    <row r="176" spans="2:8">
      <c r="B176" s="645" t="s">
        <v>109</v>
      </c>
      <c r="C176" s="644">
        <v>281</v>
      </c>
      <c r="D176" s="644">
        <v>176</v>
      </c>
      <c r="E176" s="644">
        <v>118</v>
      </c>
      <c r="F176" s="644">
        <v>423</v>
      </c>
      <c r="G176" s="644">
        <v>162</v>
      </c>
      <c r="H176" s="644">
        <v>320</v>
      </c>
    </row>
    <row r="177" spans="2:8">
      <c r="B177" s="645" t="s">
        <v>110</v>
      </c>
      <c r="C177" s="644">
        <v>275</v>
      </c>
      <c r="D177" s="644">
        <v>177</v>
      </c>
      <c r="E177" s="644">
        <v>109</v>
      </c>
      <c r="F177" s="644">
        <v>419</v>
      </c>
      <c r="G177" s="644">
        <v>155</v>
      </c>
      <c r="H177" s="644">
        <v>314</v>
      </c>
    </row>
    <row r="178" spans="2:8">
      <c r="B178" s="645" t="s">
        <v>111</v>
      </c>
      <c r="C178" s="644">
        <v>274</v>
      </c>
      <c r="D178" s="644">
        <v>169</v>
      </c>
      <c r="E178" s="644">
        <v>111</v>
      </c>
      <c r="F178" s="644">
        <v>417</v>
      </c>
      <c r="G178" s="644">
        <v>155</v>
      </c>
      <c r="H178" s="644">
        <v>313</v>
      </c>
    </row>
    <row r="179" spans="2:8">
      <c r="B179" s="645" t="s">
        <v>112</v>
      </c>
      <c r="C179" s="644">
        <v>272</v>
      </c>
      <c r="D179" s="644">
        <v>163</v>
      </c>
      <c r="E179" s="644">
        <v>110</v>
      </c>
      <c r="F179" s="644">
        <v>414</v>
      </c>
      <c r="G179" s="644">
        <v>154</v>
      </c>
      <c r="H179" s="644">
        <v>311</v>
      </c>
    </row>
    <row r="180" spans="2:8">
      <c r="B180" s="645" t="s">
        <v>113</v>
      </c>
      <c r="C180" s="644">
        <v>275</v>
      </c>
      <c r="D180" s="644">
        <v>166</v>
      </c>
      <c r="E180" s="644">
        <v>111</v>
      </c>
      <c r="F180" s="644">
        <v>414</v>
      </c>
      <c r="G180" s="644">
        <v>155</v>
      </c>
      <c r="H180" s="644">
        <v>314</v>
      </c>
    </row>
    <row r="181" spans="2:8">
      <c r="B181" s="645" t="s">
        <v>114</v>
      </c>
      <c r="C181" s="644">
        <v>270</v>
      </c>
      <c r="D181" s="644">
        <v>163</v>
      </c>
      <c r="E181" s="644">
        <v>108</v>
      </c>
      <c r="F181" s="644">
        <v>409</v>
      </c>
      <c r="G181" s="644">
        <v>152</v>
      </c>
      <c r="H181" s="644">
        <v>309</v>
      </c>
    </row>
    <row r="182" spans="2:8">
      <c r="B182" s="645" t="s">
        <v>115</v>
      </c>
      <c r="C182" s="644">
        <v>264</v>
      </c>
      <c r="D182" s="644">
        <v>165</v>
      </c>
      <c r="E182" s="644">
        <v>106</v>
      </c>
      <c r="F182" s="644">
        <v>402</v>
      </c>
      <c r="G182" s="644">
        <v>148</v>
      </c>
      <c r="H182" s="644">
        <v>301</v>
      </c>
    </row>
    <row r="183" spans="2:8">
      <c r="B183" s="645" t="s">
        <v>116</v>
      </c>
      <c r="C183" s="644">
        <v>260</v>
      </c>
      <c r="D183" s="644">
        <v>164</v>
      </c>
      <c r="E183" s="644">
        <v>102</v>
      </c>
      <c r="F183" s="644">
        <v>399</v>
      </c>
      <c r="G183" s="644">
        <v>145</v>
      </c>
      <c r="H183" s="644">
        <v>298</v>
      </c>
    </row>
    <row r="184" spans="2:8">
      <c r="B184" s="645" t="s">
        <v>117</v>
      </c>
      <c r="C184" s="644">
        <v>259</v>
      </c>
      <c r="D184" s="644">
        <v>169</v>
      </c>
      <c r="E184" s="644">
        <v>104</v>
      </c>
      <c r="F184" s="644">
        <v>405</v>
      </c>
      <c r="G184" s="644">
        <v>147</v>
      </c>
      <c r="H184" s="644">
        <v>294</v>
      </c>
    </row>
    <row r="185" spans="2:8">
      <c r="B185" s="645" t="s">
        <v>118</v>
      </c>
      <c r="C185" s="644">
        <v>261</v>
      </c>
      <c r="D185" s="644">
        <v>168</v>
      </c>
      <c r="E185" s="644">
        <v>107</v>
      </c>
      <c r="F185" s="644">
        <v>401</v>
      </c>
      <c r="G185" s="644">
        <v>149</v>
      </c>
      <c r="H185" s="644">
        <v>297</v>
      </c>
    </row>
    <row r="186" spans="2:8">
      <c r="B186" s="645" t="s">
        <v>119</v>
      </c>
      <c r="C186" s="644">
        <v>259</v>
      </c>
      <c r="D186" s="644">
        <v>170</v>
      </c>
      <c r="E186" s="644">
        <v>105</v>
      </c>
      <c r="F186" s="644">
        <v>403</v>
      </c>
      <c r="G186" s="644">
        <v>147</v>
      </c>
      <c r="H186" s="644">
        <v>295</v>
      </c>
    </row>
    <row r="187" spans="2:8">
      <c r="B187" s="645" t="s">
        <v>120</v>
      </c>
      <c r="C187" s="644">
        <v>261</v>
      </c>
      <c r="D187" s="644">
        <v>171</v>
      </c>
      <c r="E187" s="644">
        <v>106</v>
      </c>
      <c r="F187" s="644">
        <v>406</v>
      </c>
      <c r="G187" s="644">
        <v>148</v>
      </c>
      <c r="H187" s="644">
        <v>297</v>
      </c>
    </row>
    <row r="188" spans="2:8">
      <c r="B188" s="645" t="s">
        <v>121</v>
      </c>
      <c r="C188" s="644">
        <v>258</v>
      </c>
      <c r="D188" s="644">
        <v>169</v>
      </c>
      <c r="E188" s="644">
        <v>104</v>
      </c>
      <c r="F188" s="644">
        <v>400</v>
      </c>
      <c r="G188" s="644">
        <v>145</v>
      </c>
      <c r="H188" s="644">
        <v>294</v>
      </c>
    </row>
    <row r="189" spans="2:8">
      <c r="B189" s="645" t="s">
        <v>122</v>
      </c>
      <c r="C189" s="644">
        <v>253</v>
      </c>
      <c r="D189" s="644">
        <v>170</v>
      </c>
      <c r="E189" s="644">
        <v>97</v>
      </c>
      <c r="F189" s="644">
        <v>395</v>
      </c>
      <c r="G189" s="644">
        <v>139</v>
      </c>
      <c r="H189" s="644">
        <v>290</v>
      </c>
    </row>
    <row r="190" spans="2:8">
      <c r="B190" s="645" t="s">
        <v>123</v>
      </c>
      <c r="C190" s="644">
        <v>254</v>
      </c>
      <c r="D190" s="644">
        <v>165</v>
      </c>
      <c r="E190" s="644">
        <v>97</v>
      </c>
      <c r="F190" s="644">
        <v>391</v>
      </c>
      <c r="G190" s="644">
        <v>138</v>
      </c>
      <c r="H190" s="644">
        <v>291</v>
      </c>
    </row>
    <row r="191" spans="2:8">
      <c r="B191" s="645" t="s">
        <v>124</v>
      </c>
      <c r="C191" s="644">
        <v>254</v>
      </c>
      <c r="D191" s="644">
        <v>165</v>
      </c>
      <c r="E191" s="644">
        <v>98</v>
      </c>
      <c r="F191" s="644">
        <v>390</v>
      </c>
      <c r="G191" s="644">
        <v>139</v>
      </c>
      <c r="H191" s="644">
        <v>291</v>
      </c>
    </row>
    <row r="192" spans="2:8">
      <c r="B192" s="645" t="s">
        <v>125</v>
      </c>
      <c r="C192" s="644">
        <v>247</v>
      </c>
      <c r="D192" s="644">
        <v>156</v>
      </c>
      <c r="E192" s="644">
        <v>93</v>
      </c>
      <c r="F192" s="644">
        <v>385</v>
      </c>
      <c r="G192" s="644">
        <v>135</v>
      </c>
      <c r="H192" s="644">
        <v>283</v>
      </c>
    </row>
    <row r="193" spans="2:8">
      <c r="B193" s="645" t="s">
        <v>126</v>
      </c>
      <c r="C193" s="644">
        <v>244</v>
      </c>
      <c r="D193" s="644">
        <v>157</v>
      </c>
      <c r="E193" s="644">
        <v>92</v>
      </c>
      <c r="F193" s="644">
        <v>376</v>
      </c>
      <c r="G193" s="644">
        <v>133</v>
      </c>
      <c r="H193" s="644">
        <v>280</v>
      </c>
    </row>
    <row r="194" spans="2:8">
      <c r="B194" s="645" t="s">
        <v>127</v>
      </c>
      <c r="C194" s="644">
        <v>241</v>
      </c>
      <c r="D194" s="644">
        <v>162</v>
      </c>
      <c r="E194" s="644">
        <v>93</v>
      </c>
      <c r="F194" s="644">
        <v>375</v>
      </c>
      <c r="G194" s="644">
        <v>130</v>
      </c>
      <c r="H194" s="644">
        <v>277</v>
      </c>
    </row>
    <row r="195" spans="2:8">
      <c r="B195" s="645" t="s">
        <v>128</v>
      </c>
      <c r="C195" s="644">
        <v>248</v>
      </c>
      <c r="D195" s="644">
        <v>161</v>
      </c>
      <c r="E195" s="644">
        <v>93</v>
      </c>
      <c r="F195" s="644">
        <v>383</v>
      </c>
      <c r="G195" s="644">
        <v>130</v>
      </c>
      <c r="H195" s="644">
        <v>287</v>
      </c>
    </row>
    <row r="196" spans="2:8">
      <c r="B196" s="645" t="s">
        <v>129</v>
      </c>
      <c r="C196" s="644">
        <v>254</v>
      </c>
      <c r="D196" s="644">
        <v>166</v>
      </c>
      <c r="E196" s="644">
        <v>99</v>
      </c>
      <c r="F196" s="644">
        <v>387</v>
      </c>
      <c r="G196" s="644">
        <v>135</v>
      </c>
      <c r="H196" s="644">
        <v>294</v>
      </c>
    </row>
    <row r="197" spans="2:8">
      <c r="B197" s="645" t="s">
        <v>130</v>
      </c>
      <c r="C197" s="644">
        <v>270</v>
      </c>
      <c r="D197" s="644">
        <v>187</v>
      </c>
      <c r="E197" s="644">
        <v>114</v>
      </c>
      <c r="F197" s="644">
        <v>398</v>
      </c>
      <c r="G197" s="644">
        <v>149</v>
      </c>
      <c r="H197" s="644">
        <v>312</v>
      </c>
    </row>
    <row r="198" spans="2:8">
      <c r="B198" s="645" t="s">
        <v>131</v>
      </c>
      <c r="C198" s="644">
        <v>262</v>
      </c>
      <c r="D198" s="644">
        <v>181</v>
      </c>
      <c r="E198" s="644">
        <v>109</v>
      </c>
      <c r="F198" s="644">
        <v>392</v>
      </c>
      <c r="G198" s="644">
        <v>144</v>
      </c>
      <c r="H198" s="644">
        <v>301</v>
      </c>
    </row>
    <row r="199" spans="2:8">
      <c r="B199" s="645" t="s">
        <v>132</v>
      </c>
      <c r="C199" s="644">
        <v>262</v>
      </c>
      <c r="D199" s="644">
        <v>179</v>
      </c>
      <c r="E199" s="644">
        <v>106</v>
      </c>
      <c r="F199" s="644">
        <v>384</v>
      </c>
      <c r="G199" s="644">
        <v>141</v>
      </c>
      <c r="H199" s="644">
        <v>303</v>
      </c>
    </row>
    <row r="200" spans="2:8">
      <c r="B200" s="645" t="s">
        <v>133</v>
      </c>
      <c r="C200" s="644">
        <v>272</v>
      </c>
      <c r="D200" s="644">
        <v>185</v>
      </c>
      <c r="E200" s="644">
        <v>116</v>
      </c>
      <c r="F200" s="644">
        <v>390</v>
      </c>
      <c r="G200" s="644">
        <v>151</v>
      </c>
      <c r="H200" s="644">
        <v>316</v>
      </c>
    </row>
    <row r="201" spans="2:8">
      <c r="B201" s="645" t="s">
        <v>134</v>
      </c>
      <c r="C201" s="644">
        <v>277</v>
      </c>
      <c r="D201" s="644">
        <v>192</v>
      </c>
      <c r="E201" s="644">
        <v>125</v>
      </c>
      <c r="F201" s="644">
        <v>395</v>
      </c>
      <c r="G201" s="644">
        <v>159</v>
      </c>
      <c r="H201" s="644">
        <v>320</v>
      </c>
    </row>
    <row r="202" spans="2:8">
      <c r="B202" s="645" t="s">
        <v>135</v>
      </c>
      <c r="C202" s="644">
        <v>279</v>
      </c>
      <c r="D202" s="644">
        <v>209</v>
      </c>
      <c r="E202" s="644">
        <v>127</v>
      </c>
      <c r="F202" s="644">
        <v>395</v>
      </c>
      <c r="G202" s="644">
        <v>162</v>
      </c>
      <c r="H202" s="644">
        <v>320</v>
      </c>
    </row>
    <row r="203" spans="2:8">
      <c r="B203" s="645" t="s">
        <v>136</v>
      </c>
      <c r="C203" s="644">
        <v>271</v>
      </c>
      <c r="D203" s="644">
        <v>197</v>
      </c>
      <c r="E203" s="644">
        <v>122</v>
      </c>
      <c r="F203" s="644">
        <v>386</v>
      </c>
      <c r="G203" s="644">
        <v>156</v>
      </c>
      <c r="H203" s="644">
        <v>311</v>
      </c>
    </row>
    <row r="204" spans="2:8">
      <c r="B204" s="645" t="s">
        <v>137</v>
      </c>
      <c r="C204" s="644">
        <v>267</v>
      </c>
      <c r="D204" s="644">
        <v>186</v>
      </c>
      <c r="E204" s="644">
        <v>115</v>
      </c>
      <c r="F204" s="644">
        <v>379</v>
      </c>
      <c r="G204" s="644">
        <v>151</v>
      </c>
      <c r="H204" s="644">
        <v>307</v>
      </c>
    </row>
    <row r="205" spans="2:8">
      <c r="B205" s="645" t="s">
        <v>138</v>
      </c>
      <c r="C205" s="644">
        <v>268</v>
      </c>
      <c r="D205" s="644">
        <v>192</v>
      </c>
      <c r="E205" s="644">
        <v>119</v>
      </c>
      <c r="F205" s="644">
        <v>383</v>
      </c>
      <c r="G205" s="644">
        <v>155</v>
      </c>
      <c r="H205" s="644">
        <v>308</v>
      </c>
    </row>
    <row r="206" spans="2:8">
      <c r="B206" s="645" t="s">
        <v>139</v>
      </c>
      <c r="C206" s="644">
        <v>271</v>
      </c>
      <c r="D206" s="644">
        <v>201</v>
      </c>
      <c r="E206" s="644">
        <v>128</v>
      </c>
      <c r="F206" s="644">
        <v>380</v>
      </c>
      <c r="G206" s="644">
        <v>161</v>
      </c>
      <c r="H206" s="644">
        <v>310</v>
      </c>
    </row>
    <row r="207" spans="2:8">
      <c r="B207" s="645" t="s">
        <v>140</v>
      </c>
      <c r="C207" s="644">
        <v>277</v>
      </c>
      <c r="D207" s="644">
        <v>207</v>
      </c>
      <c r="E207" s="644">
        <v>130</v>
      </c>
      <c r="F207" s="644">
        <v>390</v>
      </c>
      <c r="G207" s="644">
        <v>165</v>
      </c>
      <c r="H207" s="644">
        <v>316</v>
      </c>
    </row>
    <row r="208" spans="2:8">
      <c r="B208" s="645" t="s">
        <v>141</v>
      </c>
      <c r="C208" s="644">
        <v>270</v>
      </c>
      <c r="D208" s="644">
        <v>183</v>
      </c>
      <c r="E208" s="644">
        <v>125</v>
      </c>
      <c r="F208" s="644">
        <v>384</v>
      </c>
      <c r="G208" s="644">
        <v>159</v>
      </c>
      <c r="H208" s="644">
        <v>309</v>
      </c>
    </row>
    <row r="209" spans="2:8">
      <c r="B209" s="645" t="s">
        <v>142</v>
      </c>
      <c r="C209" s="644">
        <v>260</v>
      </c>
      <c r="D209" s="644">
        <v>170</v>
      </c>
      <c r="E209" s="644">
        <v>115</v>
      </c>
      <c r="F209" s="644">
        <v>376</v>
      </c>
      <c r="G209" s="644">
        <v>149</v>
      </c>
      <c r="H209" s="644">
        <v>298</v>
      </c>
    </row>
    <row r="210" spans="2:8">
      <c r="B210" s="645" t="s">
        <v>143</v>
      </c>
      <c r="C210" s="644">
        <v>257</v>
      </c>
      <c r="D210" s="644">
        <v>172</v>
      </c>
      <c r="E210" s="644">
        <v>115</v>
      </c>
      <c r="F210" s="644">
        <v>370</v>
      </c>
      <c r="G210" s="644">
        <v>149</v>
      </c>
      <c r="H210" s="644">
        <v>295</v>
      </c>
    </row>
    <row r="211" spans="2:8">
      <c r="B211" s="645" t="s">
        <v>144</v>
      </c>
      <c r="C211" s="644">
        <v>263</v>
      </c>
      <c r="D211" s="644">
        <v>184</v>
      </c>
      <c r="E211" s="644">
        <v>122</v>
      </c>
      <c r="F211" s="644">
        <v>376</v>
      </c>
      <c r="G211" s="644">
        <v>156</v>
      </c>
      <c r="H211" s="644">
        <v>300</v>
      </c>
    </row>
    <row r="212" spans="2:8">
      <c r="B212" s="645" t="s">
        <v>145</v>
      </c>
      <c r="C212" s="644">
        <v>258</v>
      </c>
      <c r="D212" s="644">
        <v>173</v>
      </c>
      <c r="E212" s="644">
        <v>118</v>
      </c>
      <c r="F212" s="644">
        <v>370</v>
      </c>
      <c r="G212" s="644">
        <v>152</v>
      </c>
      <c r="H212" s="644">
        <v>294</v>
      </c>
    </row>
    <row r="213" spans="2:8">
      <c r="B213" s="645" t="s">
        <v>146</v>
      </c>
      <c r="C213" s="644">
        <v>253</v>
      </c>
      <c r="D213" s="644">
        <v>175</v>
      </c>
      <c r="E213" s="644">
        <v>115</v>
      </c>
      <c r="F213" s="644">
        <v>365</v>
      </c>
      <c r="G213" s="644">
        <v>149</v>
      </c>
      <c r="H213" s="644">
        <v>288</v>
      </c>
    </row>
    <row r="214" spans="2:8">
      <c r="B214" s="645" t="s">
        <v>147</v>
      </c>
      <c r="C214" s="644">
        <v>251</v>
      </c>
      <c r="D214" s="644">
        <v>171</v>
      </c>
      <c r="E214" s="644">
        <v>112</v>
      </c>
      <c r="F214" s="644">
        <v>360</v>
      </c>
      <c r="G214" s="644">
        <v>146</v>
      </c>
      <c r="H214" s="644">
        <v>286</v>
      </c>
    </row>
    <row r="215" spans="2:8">
      <c r="B215" s="645" t="s">
        <v>148</v>
      </c>
      <c r="C215" s="644">
        <v>250</v>
      </c>
      <c r="D215" s="644">
        <v>175</v>
      </c>
      <c r="E215" s="644">
        <v>113</v>
      </c>
      <c r="F215" s="644">
        <v>356</v>
      </c>
      <c r="G215" s="644">
        <v>147</v>
      </c>
      <c r="H215" s="644">
        <v>284</v>
      </c>
    </row>
    <row r="216" spans="2:8">
      <c r="B216" s="645" t="s">
        <v>149</v>
      </c>
      <c r="C216" s="644">
        <v>250</v>
      </c>
      <c r="D216" s="644">
        <v>172</v>
      </c>
      <c r="E216" s="644">
        <v>113</v>
      </c>
      <c r="F216" s="644">
        <v>357</v>
      </c>
      <c r="G216" s="644">
        <v>148</v>
      </c>
      <c r="H216" s="644">
        <v>285</v>
      </c>
    </row>
    <row r="217" spans="2:8">
      <c r="B217" s="645" t="s">
        <v>150</v>
      </c>
      <c r="C217" s="644">
        <v>253</v>
      </c>
      <c r="D217" s="644">
        <v>181</v>
      </c>
      <c r="E217" s="644">
        <v>119</v>
      </c>
      <c r="F217" s="644">
        <v>360</v>
      </c>
      <c r="G217" s="644">
        <v>152</v>
      </c>
      <c r="H217" s="644">
        <v>288</v>
      </c>
    </row>
    <row r="218" spans="2:8" ht="12" customHeight="1">
      <c r="B218" s="645" t="s">
        <v>151</v>
      </c>
      <c r="C218" s="644">
        <v>252</v>
      </c>
      <c r="D218" s="644">
        <v>180</v>
      </c>
      <c r="E218" s="644">
        <v>120</v>
      </c>
      <c r="F218" s="644">
        <v>359</v>
      </c>
      <c r="G218" s="644">
        <v>152</v>
      </c>
      <c r="H218" s="644">
        <v>285</v>
      </c>
    </row>
    <row r="219" spans="2:8">
      <c r="B219" s="645" t="s">
        <v>152</v>
      </c>
      <c r="C219" s="644">
        <v>253</v>
      </c>
      <c r="D219" s="644">
        <v>180</v>
      </c>
      <c r="E219" s="644">
        <v>117</v>
      </c>
      <c r="F219" s="644">
        <v>355</v>
      </c>
      <c r="G219" s="644">
        <v>151</v>
      </c>
      <c r="H219" s="644">
        <v>288</v>
      </c>
    </row>
    <row r="220" spans="2:8">
      <c r="B220" s="645" t="s">
        <v>153</v>
      </c>
      <c r="C220" s="644">
        <v>248</v>
      </c>
      <c r="D220" s="644">
        <v>180</v>
      </c>
      <c r="E220" s="644">
        <v>116</v>
      </c>
      <c r="F220" s="644">
        <v>346</v>
      </c>
      <c r="G220" s="644">
        <v>149</v>
      </c>
      <c r="H220" s="644">
        <v>282</v>
      </c>
    </row>
    <row r="221" spans="2:8">
      <c r="B221" s="645" t="s">
        <v>154</v>
      </c>
      <c r="C221" s="644">
        <v>252</v>
      </c>
      <c r="D221" s="644">
        <v>185</v>
      </c>
      <c r="E221" s="644">
        <v>122</v>
      </c>
      <c r="F221" s="644">
        <v>351</v>
      </c>
      <c r="G221" s="644">
        <v>155</v>
      </c>
      <c r="H221" s="644">
        <v>285</v>
      </c>
    </row>
    <row r="222" spans="2:8">
      <c r="B222" s="645" t="s">
        <v>155</v>
      </c>
      <c r="C222" s="644">
        <v>249</v>
      </c>
      <c r="D222" s="644">
        <v>178</v>
      </c>
      <c r="E222" s="644">
        <v>114</v>
      </c>
      <c r="F222" s="644">
        <v>335</v>
      </c>
      <c r="G222" s="644">
        <v>147</v>
      </c>
      <c r="H222" s="644">
        <v>285</v>
      </c>
    </row>
    <row r="223" spans="2:8">
      <c r="B223" s="645" t="s">
        <v>156</v>
      </c>
      <c r="C223" s="644">
        <v>249</v>
      </c>
      <c r="D223" s="644">
        <v>173</v>
      </c>
      <c r="E223" s="644">
        <v>115</v>
      </c>
      <c r="F223" s="644">
        <v>340</v>
      </c>
      <c r="G223" s="644">
        <v>148</v>
      </c>
      <c r="H223" s="644">
        <v>284</v>
      </c>
    </row>
    <row r="224" spans="2:8">
      <c r="B224" s="645" t="s">
        <v>157</v>
      </c>
      <c r="C224" s="644">
        <v>248</v>
      </c>
      <c r="D224" s="644">
        <v>176</v>
      </c>
      <c r="E224" s="644">
        <v>115</v>
      </c>
      <c r="F224" s="644">
        <v>332</v>
      </c>
      <c r="G224" s="644">
        <v>149</v>
      </c>
      <c r="H224" s="644">
        <v>284</v>
      </c>
    </row>
    <row r="225" spans="2:8">
      <c r="B225" s="645" t="s">
        <v>158</v>
      </c>
      <c r="C225" s="644">
        <v>246</v>
      </c>
      <c r="D225" s="644">
        <v>176</v>
      </c>
      <c r="E225" s="644">
        <v>113</v>
      </c>
      <c r="F225" s="644">
        <v>328</v>
      </c>
      <c r="G225" s="644">
        <v>147</v>
      </c>
      <c r="H225" s="644">
        <v>281</v>
      </c>
    </row>
    <row r="226" spans="2:8">
      <c r="B226" s="645" t="s">
        <v>159</v>
      </c>
      <c r="C226" s="644">
        <v>245</v>
      </c>
      <c r="D226" s="644">
        <v>175</v>
      </c>
      <c r="E226" s="644">
        <v>113</v>
      </c>
      <c r="F226" s="644">
        <v>326</v>
      </c>
      <c r="G226" s="644">
        <v>147</v>
      </c>
      <c r="H226" s="644">
        <v>281</v>
      </c>
    </row>
    <row r="227" spans="2:8">
      <c r="B227" s="645" t="s">
        <v>160</v>
      </c>
      <c r="C227" s="644">
        <v>245</v>
      </c>
      <c r="D227" s="644">
        <v>172</v>
      </c>
      <c r="E227" s="644">
        <v>114</v>
      </c>
      <c r="F227" s="644">
        <v>331</v>
      </c>
      <c r="G227" s="644">
        <v>148</v>
      </c>
      <c r="H227" s="644">
        <v>279</v>
      </c>
    </row>
    <row r="228" spans="2:8">
      <c r="B228" s="645" t="s">
        <v>161</v>
      </c>
      <c r="C228" s="644">
        <v>245</v>
      </c>
      <c r="D228" s="644">
        <v>175</v>
      </c>
      <c r="E228" s="644">
        <v>114</v>
      </c>
      <c r="F228" s="644">
        <v>329</v>
      </c>
      <c r="G228" s="644">
        <v>149</v>
      </c>
      <c r="H228" s="644">
        <v>279</v>
      </c>
    </row>
    <row r="229" spans="2:8">
      <c r="B229" s="645" t="s">
        <v>162</v>
      </c>
      <c r="C229" s="644">
        <v>239</v>
      </c>
      <c r="D229" s="644">
        <v>168</v>
      </c>
      <c r="E229" s="644">
        <v>109</v>
      </c>
      <c r="F229" s="644">
        <v>318</v>
      </c>
      <c r="G229" s="644">
        <v>143</v>
      </c>
      <c r="H229" s="644">
        <v>273</v>
      </c>
    </row>
    <row r="230" spans="2:8">
      <c r="B230" s="645" t="s">
        <v>163</v>
      </c>
      <c r="C230" s="644">
        <v>238</v>
      </c>
      <c r="D230" s="644">
        <v>164</v>
      </c>
      <c r="E230" s="644">
        <v>103</v>
      </c>
      <c r="F230" s="644">
        <v>309</v>
      </c>
      <c r="G230" s="644">
        <v>140</v>
      </c>
      <c r="H230" s="644">
        <v>274</v>
      </c>
    </row>
    <row r="231" spans="2:8">
      <c r="B231" s="645" t="s">
        <v>164</v>
      </c>
      <c r="C231" s="644">
        <v>242</v>
      </c>
      <c r="D231" s="644">
        <v>166</v>
      </c>
      <c r="E231" s="644">
        <v>105</v>
      </c>
      <c r="F231" s="644">
        <v>315</v>
      </c>
      <c r="G231" s="644">
        <v>142</v>
      </c>
      <c r="H231" s="644">
        <v>279</v>
      </c>
    </row>
    <row r="232" spans="2:8">
      <c r="B232" s="645" t="s">
        <v>165</v>
      </c>
      <c r="C232" s="644">
        <v>241</v>
      </c>
      <c r="D232" s="644">
        <v>163</v>
      </c>
      <c r="E232" s="644">
        <v>104</v>
      </c>
      <c r="F232" s="644">
        <v>308</v>
      </c>
      <c r="G232" s="644">
        <v>140</v>
      </c>
      <c r="H232" s="644">
        <v>279</v>
      </c>
    </row>
    <row r="233" spans="2:8">
      <c r="B233" s="645" t="s">
        <v>166</v>
      </c>
      <c r="C233" s="644">
        <v>248</v>
      </c>
      <c r="D233" s="644">
        <v>167</v>
      </c>
      <c r="E233" s="644">
        <v>111</v>
      </c>
      <c r="F233" s="644">
        <v>312</v>
      </c>
      <c r="G233" s="644">
        <v>148</v>
      </c>
      <c r="H233" s="644">
        <v>288</v>
      </c>
    </row>
    <row r="234" spans="2:8">
      <c r="B234" s="645" t="s">
        <v>167</v>
      </c>
      <c r="C234" s="644">
        <v>244</v>
      </c>
      <c r="D234" s="644">
        <v>165</v>
      </c>
      <c r="E234" s="644">
        <v>111</v>
      </c>
      <c r="F234" s="644">
        <v>311</v>
      </c>
      <c r="G234" s="644">
        <v>148</v>
      </c>
      <c r="H234" s="644">
        <v>282</v>
      </c>
    </row>
    <row r="235" spans="2:8">
      <c r="B235" s="645" t="s">
        <v>168</v>
      </c>
      <c r="C235" s="644">
        <v>242</v>
      </c>
      <c r="D235" s="644">
        <v>165</v>
      </c>
      <c r="E235" s="644">
        <v>108</v>
      </c>
      <c r="F235" s="644">
        <v>313</v>
      </c>
      <c r="G235" s="644">
        <v>145</v>
      </c>
      <c r="H235" s="644">
        <v>281</v>
      </c>
    </row>
    <row r="236" spans="2:8">
      <c r="B236" s="645" t="s">
        <v>169</v>
      </c>
      <c r="C236" s="644">
        <v>242</v>
      </c>
      <c r="D236" s="644">
        <v>158</v>
      </c>
      <c r="E236" s="644">
        <v>109</v>
      </c>
      <c r="F236" s="644">
        <v>315</v>
      </c>
      <c r="G236" s="644">
        <v>144</v>
      </c>
      <c r="H236" s="644">
        <v>280</v>
      </c>
    </row>
    <row r="237" spans="2:8">
      <c r="B237" s="645" t="s">
        <v>170</v>
      </c>
      <c r="C237" s="644">
        <v>242</v>
      </c>
      <c r="D237" s="644">
        <v>158</v>
      </c>
      <c r="E237" s="644">
        <v>111</v>
      </c>
      <c r="F237" s="644">
        <v>321</v>
      </c>
      <c r="G237" s="644">
        <v>146</v>
      </c>
      <c r="H237" s="644">
        <v>278</v>
      </c>
    </row>
    <row r="238" spans="2:8">
      <c r="B238" s="645" t="s">
        <v>171</v>
      </c>
      <c r="C238" s="644">
        <v>242</v>
      </c>
      <c r="D238" s="644">
        <v>161</v>
      </c>
      <c r="E238" s="644">
        <v>111</v>
      </c>
      <c r="F238" s="644">
        <v>321</v>
      </c>
      <c r="G238" s="644">
        <v>145</v>
      </c>
      <c r="H238" s="644">
        <v>280</v>
      </c>
    </row>
    <row r="239" spans="2:8">
      <c r="B239" s="645" t="s">
        <v>172</v>
      </c>
      <c r="C239" s="644">
        <v>249</v>
      </c>
      <c r="D239" s="644">
        <v>166</v>
      </c>
      <c r="E239" s="644">
        <v>116</v>
      </c>
      <c r="F239" s="644">
        <v>329</v>
      </c>
      <c r="G239" s="644">
        <v>151</v>
      </c>
      <c r="H239" s="644">
        <v>287</v>
      </c>
    </row>
    <row r="240" spans="2:8">
      <c r="B240" s="645" t="s">
        <v>173</v>
      </c>
      <c r="C240" s="644">
        <v>244</v>
      </c>
      <c r="D240" s="644">
        <v>163</v>
      </c>
      <c r="E240" s="644">
        <v>115</v>
      </c>
      <c r="F240" s="644">
        <v>323</v>
      </c>
      <c r="G240" s="644">
        <v>148</v>
      </c>
      <c r="H240" s="644">
        <v>281</v>
      </c>
    </row>
    <row r="241" spans="2:8">
      <c r="B241" s="645" t="s">
        <v>174</v>
      </c>
      <c r="C241" s="644">
        <v>243</v>
      </c>
      <c r="D241" s="644">
        <v>162</v>
      </c>
      <c r="E241" s="644">
        <v>114</v>
      </c>
      <c r="F241" s="644">
        <v>319</v>
      </c>
      <c r="G241" s="644">
        <v>147</v>
      </c>
      <c r="H241" s="644">
        <v>281</v>
      </c>
    </row>
    <row r="242" spans="2:8">
      <c r="B242" s="645" t="s">
        <v>175</v>
      </c>
      <c r="C242" s="644">
        <v>242</v>
      </c>
      <c r="D242" s="644">
        <v>168</v>
      </c>
      <c r="E242" s="644">
        <v>115</v>
      </c>
      <c r="F242" s="644">
        <v>314</v>
      </c>
      <c r="G242" s="644">
        <v>148</v>
      </c>
      <c r="H242" s="644">
        <v>278</v>
      </c>
    </row>
    <row r="243" spans="2:8">
      <c r="B243" s="645" t="s">
        <v>176</v>
      </c>
      <c r="C243" s="644">
        <v>242</v>
      </c>
      <c r="D243" s="644">
        <v>169</v>
      </c>
      <c r="E243" s="644">
        <v>114</v>
      </c>
      <c r="F243" s="644">
        <v>316</v>
      </c>
      <c r="G243" s="644">
        <v>147</v>
      </c>
      <c r="H243" s="644">
        <v>279</v>
      </c>
    </row>
    <row r="244" spans="2:8">
      <c r="B244" s="645" t="s">
        <v>177</v>
      </c>
      <c r="C244" s="644">
        <v>244</v>
      </c>
      <c r="D244" s="644">
        <v>176</v>
      </c>
      <c r="E244" s="644">
        <v>118</v>
      </c>
      <c r="F244" s="644">
        <v>315</v>
      </c>
      <c r="G244" s="644">
        <v>150</v>
      </c>
      <c r="H244" s="644">
        <v>280</v>
      </c>
    </row>
    <row r="245" spans="2:8">
      <c r="B245" s="645" t="s">
        <v>178</v>
      </c>
      <c r="C245" s="644">
        <v>246</v>
      </c>
      <c r="D245" s="644">
        <v>176</v>
      </c>
      <c r="E245" s="644">
        <v>116</v>
      </c>
      <c r="F245" s="644">
        <v>315</v>
      </c>
      <c r="G245" s="644">
        <v>150</v>
      </c>
      <c r="H245" s="644">
        <v>285</v>
      </c>
    </row>
    <row r="246" spans="2:8">
      <c r="B246" s="645" t="s">
        <v>179</v>
      </c>
      <c r="C246" s="644">
        <v>247</v>
      </c>
      <c r="D246" s="644">
        <v>172</v>
      </c>
      <c r="E246" s="644">
        <v>118</v>
      </c>
      <c r="F246" s="644">
        <v>315</v>
      </c>
      <c r="G246" s="644">
        <v>151</v>
      </c>
      <c r="H246" s="644">
        <v>284</v>
      </c>
    </row>
    <row r="247" spans="2:8">
      <c r="B247" s="645" t="s">
        <v>180</v>
      </c>
      <c r="C247" s="644">
        <v>245</v>
      </c>
      <c r="D247" s="644">
        <v>166</v>
      </c>
      <c r="E247" s="644">
        <v>116</v>
      </c>
      <c r="F247" s="644">
        <v>312</v>
      </c>
      <c r="G247" s="644">
        <v>149</v>
      </c>
      <c r="H247" s="644">
        <v>283</v>
      </c>
    </row>
    <row r="248" spans="2:8">
      <c r="B248" s="645" t="s">
        <v>181</v>
      </c>
      <c r="C248" s="644">
        <v>241</v>
      </c>
      <c r="D248" s="644">
        <v>177</v>
      </c>
      <c r="E248" s="644">
        <v>116</v>
      </c>
      <c r="F248" s="644">
        <v>309</v>
      </c>
      <c r="G248" s="644">
        <v>148</v>
      </c>
      <c r="H248" s="644">
        <v>278</v>
      </c>
    </row>
    <row r="249" spans="2:8">
      <c r="B249" s="645" t="s">
        <v>182</v>
      </c>
      <c r="C249" s="644">
        <v>240</v>
      </c>
      <c r="D249" s="644">
        <v>180</v>
      </c>
      <c r="E249" s="644">
        <v>113</v>
      </c>
      <c r="F249" s="644">
        <v>309</v>
      </c>
      <c r="G249" s="644">
        <v>145</v>
      </c>
      <c r="H249" s="644">
        <v>277</v>
      </c>
    </row>
    <row r="250" spans="2:8">
      <c r="B250" s="645" t="s">
        <v>183</v>
      </c>
      <c r="C250" s="644">
        <v>244</v>
      </c>
      <c r="D250" s="644">
        <v>185</v>
      </c>
      <c r="E250" s="644">
        <v>118</v>
      </c>
      <c r="F250" s="644">
        <v>312</v>
      </c>
      <c r="G250" s="644">
        <v>150</v>
      </c>
      <c r="H250" s="644">
        <v>281</v>
      </c>
    </row>
    <row r="251" spans="2:8">
      <c r="B251" s="645" t="s">
        <v>184</v>
      </c>
      <c r="C251" s="644">
        <v>244</v>
      </c>
      <c r="D251" s="644">
        <v>186</v>
      </c>
      <c r="E251" s="644">
        <v>119</v>
      </c>
      <c r="F251" s="644">
        <v>313</v>
      </c>
      <c r="G251" s="644">
        <v>151</v>
      </c>
      <c r="H251" s="644">
        <v>279</v>
      </c>
    </row>
    <row r="252" spans="2:8">
      <c r="B252" s="645" t="s">
        <v>185</v>
      </c>
      <c r="C252" s="644">
        <v>244</v>
      </c>
      <c r="D252" s="644">
        <v>184</v>
      </c>
      <c r="E252" s="644">
        <v>118</v>
      </c>
      <c r="F252" s="644">
        <v>307</v>
      </c>
      <c r="G252" s="644">
        <v>150</v>
      </c>
      <c r="H252" s="644">
        <v>281</v>
      </c>
    </row>
    <row r="253" spans="2:8">
      <c r="B253" s="645" t="s">
        <v>186</v>
      </c>
      <c r="C253" s="644">
        <v>241</v>
      </c>
      <c r="D253" s="644">
        <v>180</v>
      </c>
      <c r="E253" s="644">
        <v>114</v>
      </c>
      <c r="F253" s="644">
        <v>298</v>
      </c>
      <c r="G253" s="644">
        <v>148</v>
      </c>
      <c r="H253" s="644">
        <v>279</v>
      </c>
    </row>
    <row r="254" spans="2:8">
      <c r="B254" s="645" t="s">
        <v>187</v>
      </c>
      <c r="C254" s="644">
        <v>245</v>
      </c>
      <c r="D254" s="644">
        <v>183</v>
      </c>
      <c r="E254" s="644">
        <v>118</v>
      </c>
      <c r="F254" s="644">
        <v>302</v>
      </c>
      <c r="G254" s="644">
        <v>151</v>
      </c>
      <c r="H254" s="644">
        <v>283</v>
      </c>
    </row>
    <row r="255" spans="2:8">
      <c r="B255" s="645" t="s">
        <v>188</v>
      </c>
      <c r="C255" s="644">
        <v>239</v>
      </c>
      <c r="D255" s="644">
        <v>183</v>
      </c>
      <c r="E255" s="644">
        <v>114</v>
      </c>
      <c r="F255" s="644">
        <v>298</v>
      </c>
      <c r="G255" s="644">
        <v>147</v>
      </c>
      <c r="H255" s="644">
        <v>275</v>
      </c>
    </row>
    <row r="256" spans="2:8">
      <c r="B256" s="645" t="s">
        <v>189</v>
      </c>
      <c r="C256" s="644">
        <v>234</v>
      </c>
      <c r="D256" s="644">
        <v>178</v>
      </c>
      <c r="E256" s="644">
        <v>108</v>
      </c>
      <c r="F256" s="644">
        <v>292</v>
      </c>
      <c r="G256" s="644">
        <v>142</v>
      </c>
      <c r="H256" s="644">
        <v>270</v>
      </c>
    </row>
    <row r="257" spans="2:8">
      <c r="B257" s="645" t="s">
        <v>190</v>
      </c>
      <c r="C257" s="644">
        <v>236</v>
      </c>
      <c r="D257" s="644">
        <v>176</v>
      </c>
      <c r="E257" s="644">
        <v>111</v>
      </c>
      <c r="F257" s="644">
        <v>296</v>
      </c>
      <c r="G257" s="644">
        <v>144</v>
      </c>
      <c r="H257" s="644">
        <v>271</v>
      </c>
    </row>
    <row r="258" spans="2:8">
      <c r="B258" s="645" t="s">
        <v>191</v>
      </c>
      <c r="C258" s="644">
        <v>230</v>
      </c>
      <c r="D258" s="644">
        <v>173</v>
      </c>
      <c r="E258" s="644">
        <v>109</v>
      </c>
      <c r="F258" s="644">
        <v>293</v>
      </c>
      <c r="G258" s="644">
        <v>142</v>
      </c>
      <c r="H258" s="644">
        <v>263</v>
      </c>
    </row>
    <row r="259" spans="2:8">
      <c r="B259" s="645" t="s">
        <v>192</v>
      </c>
      <c r="C259" s="644">
        <v>230</v>
      </c>
      <c r="D259" s="644">
        <v>175</v>
      </c>
      <c r="E259" s="644">
        <v>108</v>
      </c>
      <c r="F259" s="644">
        <v>291</v>
      </c>
      <c r="G259" s="644">
        <v>143</v>
      </c>
      <c r="H259" s="644">
        <v>263</v>
      </c>
    </row>
    <row r="260" spans="2:8">
      <c r="B260" s="645" t="s">
        <v>193</v>
      </c>
      <c r="C260" s="644">
        <v>230</v>
      </c>
      <c r="D260" s="644">
        <v>183</v>
      </c>
      <c r="E260" s="644">
        <v>112</v>
      </c>
      <c r="F260" s="644">
        <v>289</v>
      </c>
      <c r="G260" s="644">
        <v>146</v>
      </c>
      <c r="H260" s="644">
        <v>263</v>
      </c>
    </row>
    <row r="261" spans="2:8">
      <c r="B261" s="645" t="s">
        <v>194</v>
      </c>
      <c r="C261" s="644">
        <v>226</v>
      </c>
      <c r="D261" s="644">
        <v>188</v>
      </c>
      <c r="E261" s="644">
        <v>108</v>
      </c>
      <c r="F261" s="644">
        <v>285</v>
      </c>
      <c r="G261" s="644">
        <v>142</v>
      </c>
      <c r="H261" s="644">
        <v>258</v>
      </c>
    </row>
    <row r="262" spans="2:8">
      <c r="B262" s="645" t="s">
        <v>195</v>
      </c>
      <c r="C262" s="644">
        <v>233</v>
      </c>
      <c r="D262" s="644">
        <v>203</v>
      </c>
      <c r="E262" s="644">
        <v>115</v>
      </c>
      <c r="F262" s="644">
        <v>294</v>
      </c>
      <c r="G262" s="644">
        <v>149</v>
      </c>
      <c r="H262" s="644">
        <v>265</v>
      </c>
    </row>
    <row r="263" spans="2:8">
      <c r="B263" s="645" t="s">
        <v>196</v>
      </c>
      <c r="C263" s="644">
        <v>235</v>
      </c>
      <c r="D263" s="644">
        <v>209</v>
      </c>
      <c r="E263" s="644">
        <v>120</v>
      </c>
      <c r="F263" s="644">
        <v>299</v>
      </c>
      <c r="G263" s="644">
        <v>154</v>
      </c>
      <c r="H263" s="644">
        <v>266</v>
      </c>
    </row>
    <row r="264" spans="2:8">
      <c r="B264" s="645" t="s">
        <v>197</v>
      </c>
      <c r="C264" s="644">
        <v>237</v>
      </c>
      <c r="D264" s="644">
        <v>212</v>
      </c>
      <c r="E264" s="644">
        <v>120</v>
      </c>
      <c r="F264" s="644">
        <v>305</v>
      </c>
      <c r="G264" s="644">
        <v>154</v>
      </c>
      <c r="H264" s="644">
        <v>267</v>
      </c>
    </row>
    <row r="265" spans="2:8">
      <c r="B265" s="645" t="s">
        <v>198</v>
      </c>
      <c r="C265" s="644">
        <v>235</v>
      </c>
      <c r="D265" s="644">
        <v>212</v>
      </c>
      <c r="E265" s="644">
        <v>114</v>
      </c>
      <c r="F265" s="644">
        <v>306</v>
      </c>
      <c r="G265" s="644">
        <v>150</v>
      </c>
      <c r="H265" s="644">
        <v>265</v>
      </c>
    </row>
    <row r="266" spans="2:8">
      <c r="B266" s="645" t="s">
        <v>199</v>
      </c>
      <c r="C266" s="644">
        <v>228</v>
      </c>
      <c r="D266" s="644">
        <v>208</v>
      </c>
      <c r="E266" s="644">
        <v>112</v>
      </c>
      <c r="F266" s="644">
        <v>297</v>
      </c>
      <c r="G266" s="644">
        <v>147</v>
      </c>
      <c r="H266" s="644">
        <v>256</v>
      </c>
    </row>
    <row r="267" spans="2:8">
      <c r="B267" s="645" t="s">
        <v>200</v>
      </c>
      <c r="C267" s="644">
        <v>226</v>
      </c>
      <c r="D267" s="644">
        <v>200</v>
      </c>
      <c r="E267" s="644">
        <v>110</v>
      </c>
      <c r="F267" s="644">
        <v>300</v>
      </c>
      <c r="G267" s="644">
        <v>145</v>
      </c>
      <c r="H267" s="644">
        <v>255</v>
      </c>
    </row>
    <row r="268" spans="2:8">
      <c r="B268" s="645" t="s">
        <v>201</v>
      </c>
      <c r="C268" s="644">
        <v>226</v>
      </c>
      <c r="D268" s="644">
        <v>200</v>
      </c>
      <c r="E268" s="644">
        <v>112</v>
      </c>
      <c r="F268" s="644">
        <v>300</v>
      </c>
      <c r="G268" s="644">
        <v>147</v>
      </c>
      <c r="H268" s="644">
        <v>254</v>
      </c>
    </row>
    <row r="269" spans="2:8">
      <c r="B269" s="645" t="s">
        <v>202</v>
      </c>
      <c r="C269" s="644">
        <v>222</v>
      </c>
      <c r="D269" s="644">
        <v>186</v>
      </c>
      <c r="E269" s="644">
        <v>108</v>
      </c>
      <c r="F269" s="644">
        <v>295</v>
      </c>
      <c r="G269" s="644">
        <v>141</v>
      </c>
      <c r="H269" s="644">
        <v>250</v>
      </c>
    </row>
    <row r="270" spans="2:8">
      <c r="B270" s="645" t="s">
        <v>203</v>
      </c>
      <c r="C270" s="644">
        <v>217</v>
      </c>
      <c r="D270" s="644">
        <v>188</v>
      </c>
      <c r="E270" s="644">
        <v>104</v>
      </c>
      <c r="F270" s="644">
        <v>287</v>
      </c>
      <c r="G270" s="644">
        <v>137</v>
      </c>
      <c r="H270" s="644">
        <v>247</v>
      </c>
    </row>
    <row r="271" spans="2:8">
      <c r="B271" s="645" t="s">
        <v>204</v>
      </c>
      <c r="C271" s="644">
        <v>215</v>
      </c>
      <c r="D271" s="644">
        <v>192</v>
      </c>
      <c r="E271" s="644">
        <v>106</v>
      </c>
      <c r="F271" s="644">
        <v>283</v>
      </c>
      <c r="G271" s="644">
        <v>138</v>
      </c>
      <c r="H271" s="644">
        <v>242</v>
      </c>
    </row>
    <row r="272" spans="2:8">
      <c r="B272" s="645" t="s">
        <v>205</v>
      </c>
      <c r="C272" s="644">
        <v>213</v>
      </c>
      <c r="D272" s="644">
        <v>190</v>
      </c>
      <c r="E272" s="644">
        <v>107</v>
      </c>
      <c r="F272" s="644">
        <v>282</v>
      </c>
      <c r="G272" s="644">
        <v>138</v>
      </c>
      <c r="H272" s="644">
        <v>239</v>
      </c>
    </row>
    <row r="273" spans="2:8">
      <c r="B273" s="645" t="s">
        <v>206</v>
      </c>
      <c r="C273" s="644">
        <v>213</v>
      </c>
      <c r="D273" s="644">
        <v>204</v>
      </c>
      <c r="E273" s="644">
        <v>110</v>
      </c>
      <c r="F273" s="644">
        <v>280</v>
      </c>
      <c r="G273" s="644">
        <v>141</v>
      </c>
      <c r="H273" s="644">
        <v>239</v>
      </c>
    </row>
    <row r="274" spans="2:8">
      <c r="B274" s="645" t="s">
        <v>207</v>
      </c>
      <c r="C274" s="644">
        <v>217</v>
      </c>
      <c r="D274" s="644">
        <v>197</v>
      </c>
      <c r="E274" s="644">
        <v>112</v>
      </c>
      <c r="F274" s="644">
        <v>281</v>
      </c>
      <c r="G274" s="644">
        <v>143</v>
      </c>
      <c r="H274" s="644">
        <v>243</v>
      </c>
    </row>
    <row r="275" spans="2:8">
      <c r="B275" s="645" t="s">
        <v>208</v>
      </c>
      <c r="C275" s="644">
        <v>214</v>
      </c>
      <c r="D275" s="644">
        <v>196</v>
      </c>
      <c r="E275" s="644">
        <v>111</v>
      </c>
      <c r="F275" s="644">
        <v>277</v>
      </c>
      <c r="G275" s="644">
        <v>141</v>
      </c>
      <c r="H275" s="644">
        <v>239</v>
      </c>
    </row>
    <row r="276" spans="2:8">
      <c r="B276" s="645" t="s">
        <v>209</v>
      </c>
      <c r="C276" s="644">
        <v>213</v>
      </c>
      <c r="D276" s="644">
        <v>194</v>
      </c>
      <c r="E276" s="644">
        <v>109</v>
      </c>
      <c r="F276" s="644">
        <v>277</v>
      </c>
      <c r="G276" s="644">
        <v>140</v>
      </c>
      <c r="H276" s="644">
        <v>239</v>
      </c>
    </row>
    <row r="277" spans="2:8" ht="13.5" customHeight="1">
      <c r="B277" s="645" t="s">
        <v>210</v>
      </c>
      <c r="C277" s="644">
        <v>214</v>
      </c>
      <c r="D277" s="644">
        <v>195</v>
      </c>
      <c r="E277" s="644">
        <v>114</v>
      </c>
      <c r="F277" s="644">
        <v>279</v>
      </c>
      <c r="G277" s="644">
        <v>144</v>
      </c>
      <c r="H277" s="644">
        <v>239</v>
      </c>
    </row>
    <row r="278" spans="2:8">
      <c r="B278" s="645" t="s">
        <v>211</v>
      </c>
      <c r="C278" s="644">
        <v>211</v>
      </c>
      <c r="D278" s="644">
        <v>199</v>
      </c>
      <c r="E278" s="644">
        <v>111</v>
      </c>
      <c r="F278" s="644">
        <v>276</v>
      </c>
      <c r="G278" s="644">
        <v>141</v>
      </c>
      <c r="H278" s="644">
        <v>235</v>
      </c>
    </row>
    <row r="279" spans="2:8">
      <c r="B279" s="645" t="s">
        <v>377</v>
      </c>
      <c r="C279" s="644">
        <v>212</v>
      </c>
      <c r="D279" s="644">
        <v>191</v>
      </c>
      <c r="E279" s="644">
        <v>112</v>
      </c>
      <c r="F279" s="644">
        <v>273</v>
      </c>
      <c r="G279" s="644">
        <v>140</v>
      </c>
      <c r="H279" s="644">
        <v>237</v>
      </c>
    </row>
    <row r="280" spans="2:8">
      <c r="B280" s="645" t="s">
        <v>378</v>
      </c>
      <c r="C280" s="644">
        <v>210</v>
      </c>
      <c r="D280" s="644">
        <v>188</v>
      </c>
      <c r="E280" s="644">
        <v>111</v>
      </c>
      <c r="F280" s="644">
        <v>273</v>
      </c>
      <c r="G280" s="644">
        <v>139</v>
      </c>
      <c r="H280" s="644">
        <v>235</v>
      </c>
    </row>
    <row r="281" spans="2:8">
      <c r="B281" s="645" t="s">
        <v>379</v>
      </c>
      <c r="C281" s="644">
        <v>211</v>
      </c>
      <c r="D281" s="644">
        <v>194</v>
      </c>
      <c r="E281" s="644">
        <v>113</v>
      </c>
      <c r="F281" s="644">
        <v>272</v>
      </c>
      <c r="G281" s="644">
        <v>142</v>
      </c>
      <c r="H281" s="644">
        <v>235</v>
      </c>
    </row>
    <row r="282" spans="2:8">
      <c r="B282" s="645" t="s">
        <v>380</v>
      </c>
      <c r="C282" s="644">
        <v>198</v>
      </c>
      <c r="D282" s="644">
        <v>180</v>
      </c>
      <c r="E282" s="644">
        <v>108</v>
      </c>
      <c r="F282" s="644">
        <v>259</v>
      </c>
      <c r="G282" s="644">
        <v>135</v>
      </c>
      <c r="H282" s="644">
        <v>219</v>
      </c>
    </row>
    <row r="283" spans="2:8">
      <c r="B283" s="645" t="s">
        <v>381</v>
      </c>
      <c r="C283" s="644">
        <v>198</v>
      </c>
      <c r="D283" s="644">
        <v>189</v>
      </c>
      <c r="E283" s="644">
        <v>107</v>
      </c>
      <c r="F283" s="644">
        <v>257</v>
      </c>
      <c r="G283" s="644">
        <v>135</v>
      </c>
      <c r="H283" s="644">
        <v>219</v>
      </c>
    </row>
    <row r="284" spans="2:8">
      <c r="B284" s="645" t="s">
        <v>382</v>
      </c>
      <c r="C284" s="644">
        <v>196</v>
      </c>
      <c r="D284" s="644">
        <v>185</v>
      </c>
      <c r="E284" s="644">
        <v>105</v>
      </c>
      <c r="F284" s="644">
        <v>257</v>
      </c>
      <c r="G284" s="644">
        <v>132</v>
      </c>
      <c r="H284" s="644">
        <v>218</v>
      </c>
    </row>
    <row r="285" spans="2:8">
      <c r="B285" s="645" t="s">
        <v>383</v>
      </c>
      <c r="C285" s="644">
        <v>198</v>
      </c>
      <c r="D285" s="644">
        <v>186</v>
      </c>
      <c r="E285" s="644">
        <v>105</v>
      </c>
      <c r="F285" s="644">
        <v>260</v>
      </c>
      <c r="G285" s="644">
        <v>132</v>
      </c>
      <c r="H285" s="644">
        <v>221</v>
      </c>
    </row>
    <row r="286" spans="2:8">
      <c r="B286" s="645" t="s">
        <v>384</v>
      </c>
      <c r="C286" s="644">
        <v>198</v>
      </c>
      <c r="D286" s="644">
        <v>186</v>
      </c>
      <c r="E286" s="644">
        <v>106</v>
      </c>
      <c r="F286" s="644">
        <v>262</v>
      </c>
      <c r="G286" s="644">
        <v>133</v>
      </c>
      <c r="H286" s="644">
        <v>220</v>
      </c>
    </row>
    <row r="287" spans="2:8">
      <c r="B287" s="645" t="s">
        <v>385</v>
      </c>
      <c r="C287" s="644">
        <v>200</v>
      </c>
      <c r="D287" s="644">
        <v>183</v>
      </c>
      <c r="E287" s="644">
        <v>107</v>
      </c>
      <c r="F287" s="644">
        <v>264</v>
      </c>
      <c r="G287" s="644">
        <v>134</v>
      </c>
      <c r="H287" s="644">
        <v>221</v>
      </c>
    </row>
    <row r="288" spans="2:8">
      <c r="B288" s="645" t="s">
        <v>386</v>
      </c>
      <c r="C288" s="644">
        <v>199</v>
      </c>
      <c r="D288" s="644">
        <v>179</v>
      </c>
      <c r="E288" s="644">
        <v>107</v>
      </c>
      <c r="F288" s="644">
        <v>265</v>
      </c>
      <c r="G288" s="644">
        <v>133</v>
      </c>
      <c r="H288" s="644">
        <v>221</v>
      </c>
    </row>
    <row r="289" spans="2:8">
      <c r="B289" s="645" t="s">
        <v>387</v>
      </c>
      <c r="C289" s="644">
        <v>201</v>
      </c>
      <c r="D289" s="644">
        <v>184</v>
      </c>
      <c r="E289" s="644">
        <v>111</v>
      </c>
      <c r="F289" s="644">
        <v>265</v>
      </c>
      <c r="G289" s="644">
        <v>137</v>
      </c>
      <c r="H289" s="644">
        <v>222</v>
      </c>
    </row>
    <row r="290" spans="2:8">
      <c r="B290" s="645" t="s">
        <v>388</v>
      </c>
      <c r="C290" s="644">
        <v>193</v>
      </c>
      <c r="D290" s="644">
        <v>172</v>
      </c>
      <c r="E290" s="644">
        <v>103</v>
      </c>
      <c r="F290" s="644">
        <v>260</v>
      </c>
      <c r="G290" s="644">
        <v>130</v>
      </c>
      <c r="H290" s="644">
        <v>213</v>
      </c>
    </row>
    <row r="291" spans="2:8">
      <c r="B291" s="645" t="s">
        <v>389</v>
      </c>
      <c r="C291" s="644">
        <v>192</v>
      </c>
      <c r="D291" s="644">
        <v>172</v>
      </c>
      <c r="E291" s="644">
        <v>99</v>
      </c>
      <c r="F291" s="644">
        <v>266</v>
      </c>
      <c r="G291" s="644">
        <v>127</v>
      </c>
      <c r="H291" s="644">
        <v>211</v>
      </c>
    </row>
    <row r="292" spans="2:8">
      <c r="B292" s="645" t="s">
        <v>390</v>
      </c>
      <c r="C292" s="644">
        <v>186</v>
      </c>
      <c r="D292" s="644">
        <v>161</v>
      </c>
      <c r="E292" s="644">
        <v>96</v>
      </c>
      <c r="F292" s="644">
        <v>261</v>
      </c>
      <c r="G292" s="644">
        <v>123</v>
      </c>
      <c r="H292" s="644">
        <v>204</v>
      </c>
    </row>
    <row r="293" spans="2:8">
      <c r="B293" s="645" t="s">
        <v>391</v>
      </c>
      <c r="C293" s="644">
        <v>191</v>
      </c>
      <c r="D293" s="644">
        <v>160</v>
      </c>
      <c r="E293" s="644">
        <v>100</v>
      </c>
      <c r="F293" s="644">
        <v>260</v>
      </c>
      <c r="G293" s="644">
        <v>126</v>
      </c>
      <c r="H293" s="644">
        <v>210</v>
      </c>
    </row>
    <row r="294" spans="2:8">
      <c r="B294" s="645" t="s">
        <v>392</v>
      </c>
      <c r="C294" s="644">
        <v>187</v>
      </c>
      <c r="D294" s="644">
        <v>155</v>
      </c>
      <c r="E294" s="644">
        <v>97</v>
      </c>
      <c r="F294" s="644">
        <v>257</v>
      </c>
      <c r="G294" s="644">
        <v>121</v>
      </c>
      <c r="H294" s="644">
        <v>207</v>
      </c>
    </row>
    <row r="295" spans="2:8">
      <c r="B295" s="645" t="s">
        <v>393</v>
      </c>
      <c r="C295" s="644">
        <v>186</v>
      </c>
      <c r="D295" s="644">
        <v>151</v>
      </c>
      <c r="E295" s="644">
        <v>97</v>
      </c>
      <c r="F295" s="644">
        <v>254</v>
      </c>
      <c r="G295" s="644">
        <v>120</v>
      </c>
      <c r="H295" s="644">
        <v>206</v>
      </c>
    </row>
    <row r="296" spans="2:8">
      <c r="B296" s="645" t="s">
        <v>394</v>
      </c>
      <c r="C296" s="644">
        <v>187</v>
      </c>
      <c r="D296" s="644">
        <v>153</v>
      </c>
      <c r="E296" s="644">
        <v>101</v>
      </c>
      <c r="F296" s="644">
        <v>251</v>
      </c>
      <c r="G296" s="644">
        <v>123</v>
      </c>
      <c r="H296" s="644">
        <v>206</v>
      </c>
    </row>
    <row r="297" spans="2:8">
      <c r="B297" s="645" t="s">
        <v>395</v>
      </c>
      <c r="C297" s="644">
        <v>190</v>
      </c>
      <c r="D297" s="644">
        <v>157</v>
      </c>
      <c r="E297" s="644">
        <v>101</v>
      </c>
      <c r="F297" s="644">
        <v>250</v>
      </c>
      <c r="G297" s="644">
        <v>124</v>
      </c>
      <c r="H297" s="644">
        <v>212</v>
      </c>
    </row>
    <row r="298" spans="2:8">
      <c r="B298" s="645" t="s">
        <v>396</v>
      </c>
      <c r="C298" s="644">
        <v>200</v>
      </c>
      <c r="D298" s="644">
        <v>175</v>
      </c>
      <c r="E298" s="644">
        <v>110</v>
      </c>
      <c r="F298" s="644">
        <v>256</v>
      </c>
      <c r="G298" s="644">
        <v>132</v>
      </c>
      <c r="H298" s="644">
        <v>224</v>
      </c>
    </row>
    <row r="299" spans="2:8">
      <c r="B299" s="645" t="s">
        <v>397</v>
      </c>
      <c r="C299" s="644">
        <v>203</v>
      </c>
      <c r="D299" s="644">
        <v>175</v>
      </c>
      <c r="E299" s="644">
        <v>113</v>
      </c>
      <c r="F299" s="644">
        <v>256</v>
      </c>
      <c r="G299" s="644">
        <v>135</v>
      </c>
      <c r="H299" s="644">
        <v>227</v>
      </c>
    </row>
    <row r="300" spans="2:8">
      <c r="B300" s="645" t="s">
        <v>398</v>
      </c>
      <c r="C300" s="644">
        <v>202</v>
      </c>
      <c r="D300" s="644">
        <v>181</v>
      </c>
      <c r="E300" s="644">
        <v>113</v>
      </c>
      <c r="F300" s="644">
        <v>252</v>
      </c>
      <c r="G300" s="644">
        <v>135</v>
      </c>
      <c r="H300" s="644">
        <v>225</v>
      </c>
    </row>
    <row r="301" spans="2:8">
      <c r="B301" s="645" t="s">
        <v>399</v>
      </c>
      <c r="C301" s="644">
        <v>197</v>
      </c>
      <c r="D301" s="644">
        <v>178</v>
      </c>
      <c r="E301" s="644">
        <v>109</v>
      </c>
      <c r="F301" s="644">
        <v>249</v>
      </c>
      <c r="G301" s="644">
        <v>132</v>
      </c>
      <c r="H301" s="644">
        <v>219</v>
      </c>
    </row>
    <row r="302" spans="2:8">
      <c r="B302" s="645" t="s">
        <v>400</v>
      </c>
      <c r="C302" s="644">
        <v>196</v>
      </c>
      <c r="D302" s="644">
        <v>178</v>
      </c>
      <c r="E302" s="644">
        <v>110</v>
      </c>
      <c r="F302" s="644">
        <v>248</v>
      </c>
      <c r="G302" s="644">
        <v>131</v>
      </c>
      <c r="H302" s="644">
        <v>218</v>
      </c>
    </row>
    <row r="303" spans="2:8">
      <c r="B303" s="645" t="s">
        <v>401</v>
      </c>
      <c r="C303" s="644">
        <v>199</v>
      </c>
      <c r="D303" s="644">
        <v>187</v>
      </c>
      <c r="E303" s="644">
        <v>112</v>
      </c>
      <c r="F303" s="644">
        <v>253</v>
      </c>
      <c r="G303" s="644">
        <v>135</v>
      </c>
      <c r="H303" s="644">
        <v>221</v>
      </c>
    </row>
    <row r="304" spans="2:8">
      <c r="B304" s="645" t="s">
        <v>402</v>
      </c>
      <c r="C304" s="644">
        <v>195</v>
      </c>
      <c r="D304" s="644">
        <v>183</v>
      </c>
      <c r="E304" s="644">
        <v>111</v>
      </c>
      <c r="F304" s="644">
        <v>249</v>
      </c>
      <c r="G304" s="644">
        <v>132</v>
      </c>
      <c r="H304" s="644">
        <v>215</v>
      </c>
    </row>
    <row r="305" spans="2:8">
      <c r="B305" s="645" t="s">
        <v>403</v>
      </c>
      <c r="C305" s="644">
        <v>195</v>
      </c>
      <c r="D305" s="644">
        <v>183</v>
      </c>
      <c r="E305" s="644">
        <v>112</v>
      </c>
      <c r="F305" s="644">
        <v>250</v>
      </c>
      <c r="G305" s="644">
        <v>133</v>
      </c>
      <c r="H305" s="644">
        <v>216</v>
      </c>
    </row>
    <row r="306" spans="2:8">
      <c r="B306" s="645" t="s">
        <v>404</v>
      </c>
      <c r="C306" s="644">
        <v>195</v>
      </c>
      <c r="D306" s="644">
        <v>177</v>
      </c>
      <c r="E306" s="644">
        <v>110</v>
      </c>
      <c r="F306" s="644">
        <v>246</v>
      </c>
      <c r="G306" s="644">
        <v>131</v>
      </c>
      <c r="H306" s="644">
        <v>216</v>
      </c>
    </row>
    <row r="307" spans="2:8">
      <c r="B307" s="645" t="s">
        <v>405</v>
      </c>
      <c r="C307" s="644">
        <v>197</v>
      </c>
      <c r="D307" s="644">
        <v>177</v>
      </c>
      <c r="E307" s="644">
        <v>110</v>
      </c>
      <c r="F307" s="644">
        <v>248</v>
      </c>
      <c r="G307" s="644">
        <v>133</v>
      </c>
      <c r="H307" s="644">
        <v>219</v>
      </c>
    </row>
    <row r="308" spans="2:8">
      <c r="B308" s="645" t="s">
        <v>406</v>
      </c>
      <c r="C308" s="644">
        <v>197</v>
      </c>
      <c r="D308" s="644">
        <v>179</v>
      </c>
      <c r="E308" s="644">
        <v>110</v>
      </c>
      <c r="F308" s="644">
        <v>244</v>
      </c>
      <c r="G308" s="644">
        <v>131</v>
      </c>
      <c r="H308" s="644">
        <v>221</v>
      </c>
    </row>
    <row r="309" spans="2:8">
      <c r="B309" s="645" t="s">
        <v>407</v>
      </c>
      <c r="C309" s="644">
        <v>198</v>
      </c>
      <c r="D309" s="644">
        <v>180</v>
      </c>
      <c r="E309" s="644">
        <v>108</v>
      </c>
      <c r="F309" s="644">
        <v>245</v>
      </c>
      <c r="G309" s="644">
        <v>132</v>
      </c>
      <c r="H309" s="644">
        <v>221</v>
      </c>
    </row>
    <row r="310" spans="2:8">
      <c r="B310" s="645" t="s">
        <v>408</v>
      </c>
      <c r="C310" s="644">
        <v>198</v>
      </c>
      <c r="D310" s="644">
        <v>177</v>
      </c>
      <c r="E310" s="644">
        <v>107</v>
      </c>
      <c r="F310" s="644">
        <v>241</v>
      </c>
      <c r="G310" s="644">
        <v>130</v>
      </c>
      <c r="H310" s="644">
        <v>222</v>
      </c>
    </row>
    <row r="311" spans="2:8">
      <c r="B311" s="645" t="s">
        <v>409</v>
      </c>
      <c r="C311" s="644">
        <v>202</v>
      </c>
      <c r="D311" s="644">
        <v>180</v>
      </c>
      <c r="E311" s="644">
        <v>110</v>
      </c>
      <c r="F311" s="644">
        <v>245</v>
      </c>
      <c r="G311" s="644">
        <v>134</v>
      </c>
      <c r="H311" s="644">
        <v>226</v>
      </c>
    </row>
    <row r="312" spans="2:8">
      <c r="B312" s="645" t="s">
        <v>410</v>
      </c>
      <c r="C312" s="644">
        <v>202</v>
      </c>
      <c r="D312" s="644">
        <v>186</v>
      </c>
      <c r="E312" s="644">
        <v>111</v>
      </c>
      <c r="F312" s="644">
        <v>244</v>
      </c>
      <c r="G312" s="644">
        <v>134</v>
      </c>
      <c r="H312" s="644">
        <v>226</v>
      </c>
    </row>
    <row r="313" spans="2:8">
      <c r="B313" s="645" t="s">
        <v>411</v>
      </c>
      <c r="C313" s="644">
        <v>199</v>
      </c>
      <c r="D313" s="644">
        <v>186</v>
      </c>
      <c r="E313" s="644">
        <v>108</v>
      </c>
      <c r="F313" s="644">
        <v>238</v>
      </c>
      <c r="G313" s="644">
        <v>132</v>
      </c>
      <c r="H313" s="644">
        <v>223</v>
      </c>
    </row>
    <row r="314" spans="2:8">
      <c r="B314" s="645" t="s">
        <v>412</v>
      </c>
      <c r="C314" s="644">
        <v>197</v>
      </c>
      <c r="D314" s="644">
        <v>191</v>
      </c>
      <c r="E314" s="644">
        <v>109</v>
      </c>
      <c r="F314" s="644">
        <v>236</v>
      </c>
      <c r="G314" s="644">
        <v>133</v>
      </c>
      <c r="H314" s="644">
        <v>220</v>
      </c>
    </row>
    <row r="315" spans="2:8">
      <c r="B315" s="645" t="s">
        <v>413</v>
      </c>
      <c r="C315" s="644">
        <v>194</v>
      </c>
      <c r="D315" s="644">
        <v>184</v>
      </c>
      <c r="E315" s="644">
        <v>108</v>
      </c>
      <c r="F315" s="644">
        <v>230</v>
      </c>
      <c r="G315" s="644">
        <v>131</v>
      </c>
      <c r="H315" s="644">
        <v>218</v>
      </c>
    </row>
    <row r="316" spans="2:8">
      <c r="B316" s="645" t="s">
        <v>414</v>
      </c>
      <c r="C316" s="644">
        <v>192</v>
      </c>
      <c r="D316" s="644">
        <v>185</v>
      </c>
      <c r="E316" s="644">
        <v>105</v>
      </c>
      <c r="F316" s="644">
        <v>228</v>
      </c>
      <c r="G316" s="644">
        <v>129</v>
      </c>
      <c r="H316" s="644">
        <v>215</v>
      </c>
    </row>
    <row r="317" spans="2:8">
      <c r="B317" s="645" t="s">
        <v>415</v>
      </c>
      <c r="C317" s="644">
        <v>192</v>
      </c>
      <c r="D317" s="644">
        <v>182</v>
      </c>
      <c r="E317" s="644">
        <v>105</v>
      </c>
      <c r="F317" s="644">
        <v>225</v>
      </c>
      <c r="G317" s="644">
        <v>129</v>
      </c>
      <c r="H317" s="644">
        <v>216</v>
      </c>
    </row>
    <row r="318" spans="2:8">
      <c r="B318" s="645" t="s">
        <v>416</v>
      </c>
      <c r="C318" s="644">
        <v>192</v>
      </c>
      <c r="D318" s="644">
        <v>178</v>
      </c>
      <c r="E318" s="644">
        <v>107</v>
      </c>
      <c r="F318" s="644">
        <v>227</v>
      </c>
      <c r="G318" s="644">
        <v>130</v>
      </c>
      <c r="H318" s="644">
        <v>215</v>
      </c>
    </row>
    <row r="319" spans="2:8">
      <c r="B319" s="645" t="s">
        <v>417</v>
      </c>
      <c r="C319" s="644">
        <v>196</v>
      </c>
      <c r="D319" s="644">
        <v>181</v>
      </c>
      <c r="E319" s="644">
        <v>108</v>
      </c>
      <c r="F319" s="644">
        <v>227</v>
      </c>
      <c r="G319" s="644">
        <v>132</v>
      </c>
      <c r="H319" s="644">
        <v>221</v>
      </c>
    </row>
    <row r="320" spans="2:8">
      <c r="B320" s="645" t="s">
        <v>418</v>
      </c>
      <c r="C320" s="644">
        <v>196</v>
      </c>
      <c r="D320" s="644">
        <v>178</v>
      </c>
      <c r="E320" s="644">
        <v>110</v>
      </c>
      <c r="F320" s="644">
        <v>225</v>
      </c>
      <c r="G320" s="644">
        <v>133</v>
      </c>
      <c r="H320" s="644">
        <v>221</v>
      </c>
    </row>
    <row r="321" spans="2:8">
      <c r="B321" s="645" t="s">
        <v>419</v>
      </c>
      <c r="C321" s="644">
        <v>197</v>
      </c>
      <c r="D321" s="644">
        <v>178</v>
      </c>
      <c r="E321" s="644">
        <v>109</v>
      </c>
      <c r="F321" s="644">
        <v>219</v>
      </c>
      <c r="G321" s="644">
        <v>132</v>
      </c>
      <c r="H321" s="644">
        <v>224</v>
      </c>
    </row>
    <row r="322" spans="2:8">
      <c r="B322" s="645" t="s">
        <v>420</v>
      </c>
      <c r="C322" s="644">
        <v>198</v>
      </c>
      <c r="D322" s="644">
        <v>180</v>
      </c>
      <c r="E322" s="644">
        <v>111</v>
      </c>
      <c r="F322" s="644">
        <v>221</v>
      </c>
      <c r="G322" s="644">
        <v>135</v>
      </c>
      <c r="H322" s="644">
        <v>224</v>
      </c>
    </row>
    <row r="323" spans="2:8">
      <c r="B323" s="645" t="s">
        <v>421</v>
      </c>
      <c r="C323" s="644">
        <v>200</v>
      </c>
      <c r="D323" s="644">
        <v>185</v>
      </c>
      <c r="E323" s="644">
        <v>112</v>
      </c>
      <c r="F323" s="644">
        <v>222</v>
      </c>
      <c r="G323" s="644">
        <v>138</v>
      </c>
      <c r="H323" s="644">
        <v>226</v>
      </c>
    </row>
    <row r="324" spans="2:8">
      <c r="B324" s="645" t="s">
        <v>422</v>
      </c>
      <c r="C324" s="644">
        <v>196</v>
      </c>
      <c r="D324" s="644">
        <v>179</v>
      </c>
      <c r="E324" s="644">
        <v>109</v>
      </c>
      <c r="F324" s="644">
        <v>219</v>
      </c>
      <c r="G324" s="644">
        <v>134</v>
      </c>
      <c r="H324" s="644">
        <v>221</v>
      </c>
    </row>
    <row r="325" spans="2:8">
      <c r="B325" s="645" t="s">
        <v>423</v>
      </c>
      <c r="C325" s="644">
        <v>194</v>
      </c>
      <c r="D325" s="644">
        <v>177</v>
      </c>
      <c r="E325" s="644">
        <v>108</v>
      </c>
      <c r="F325" s="644">
        <v>216</v>
      </c>
      <c r="G325" s="644">
        <v>133</v>
      </c>
      <c r="H325" s="644">
        <v>220</v>
      </c>
    </row>
    <row r="326" spans="2:8">
      <c r="B326" s="645" t="s">
        <v>424</v>
      </c>
      <c r="C326" s="644">
        <v>197</v>
      </c>
      <c r="D326" s="644">
        <v>181</v>
      </c>
      <c r="E326" s="644">
        <v>111</v>
      </c>
      <c r="F326" s="644">
        <v>218</v>
      </c>
      <c r="G326" s="644">
        <v>136</v>
      </c>
      <c r="H326" s="644">
        <v>222</v>
      </c>
    </row>
    <row r="327" spans="2:8">
      <c r="B327" s="645" t="s">
        <v>425</v>
      </c>
      <c r="C327" s="644">
        <v>192</v>
      </c>
      <c r="D327" s="644">
        <v>183</v>
      </c>
      <c r="E327" s="644">
        <v>110</v>
      </c>
      <c r="F327" s="644">
        <v>215</v>
      </c>
      <c r="G327" s="644">
        <v>135</v>
      </c>
      <c r="H327" s="644">
        <v>214</v>
      </c>
    </row>
    <row r="328" spans="2:8">
      <c r="B328" s="645" t="s">
        <v>426</v>
      </c>
      <c r="C328" s="644">
        <v>184</v>
      </c>
      <c r="D328" s="644">
        <v>177</v>
      </c>
      <c r="E328" s="644">
        <v>103</v>
      </c>
      <c r="F328" s="644">
        <v>209</v>
      </c>
      <c r="G328" s="644">
        <v>127</v>
      </c>
      <c r="H328" s="644">
        <v>207</v>
      </c>
    </row>
    <row r="329" spans="2:8">
      <c r="B329" s="645" t="s">
        <v>427</v>
      </c>
      <c r="C329" s="644">
        <v>183</v>
      </c>
      <c r="D329" s="644">
        <v>173</v>
      </c>
      <c r="E329" s="644">
        <v>99</v>
      </c>
      <c r="F329" s="644">
        <v>209</v>
      </c>
      <c r="G329" s="644">
        <v>123</v>
      </c>
      <c r="H329" s="644">
        <v>206</v>
      </c>
    </row>
    <row r="330" spans="2:8">
      <c r="B330" s="645" t="s">
        <v>428</v>
      </c>
      <c r="C330" s="644">
        <v>184</v>
      </c>
      <c r="D330" s="644">
        <v>174</v>
      </c>
      <c r="E330" s="644">
        <v>101</v>
      </c>
      <c r="F330" s="644">
        <v>211</v>
      </c>
      <c r="G330" s="644">
        <v>125</v>
      </c>
      <c r="H330" s="644">
        <v>207</v>
      </c>
    </row>
    <row r="331" spans="2:8">
      <c r="B331" s="645" t="s">
        <v>429</v>
      </c>
      <c r="C331" s="644">
        <v>185</v>
      </c>
      <c r="D331" s="644">
        <v>176</v>
      </c>
      <c r="E331" s="644">
        <v>100</v>
      </c>
      <c r="F331" s="644">
        <v>212</v>
      </c>
      <c r="G331" s="644">
        <v>125</v>
      </c>
      <c r="H331" s="644">
        <v>209</v>
      </c>
    </row>
    <row r="332" spans="2:8">
      <c r="B332" s="645" t="s">
        <v>430</v>
      </c>
      <c r="C332" s="644">
        <v>182</v>
      </c>
      <c r="D332" s="644">
        <v>177</v>
      </c>
      <c r="E332" s="644">
        <v>98</v>
      </c>
      <c r="F332" s="644">
        <v>208</v>
      </c>
      <c r="G332" s="644">
        <v>123</v>
      </c>
      <c r="H332" s="644">
        <v>205</v>
      </c>
    </row>
    <row r="333" spans="2:8">
      <c r="B333" s="645" t="s">
        <v>431</v>
      </c>
      <c r="C333" s="644">
        <v>181</v>
      </c>
      <c r="D333" s="644">
        <v>181</v>
      </c>
      <c r="E333" s="644">
        <v>99</v>
      </c>
      <c r="F333" s="644">
        <v>205</v>
      </c>
      <c r="G333" s="644">
        <v>124</v>
      </c>
      <c r="H333" s="644">
        <v>203</v>
      </c>
    </row>
    <row r="334" spans="2:8">
      <c r="B334" s="645" t="s">
        <v>432</v>
      </c>
      <c r="C334" s="644">
        <v>179</v>
      </c>
      <c r="D334" s="644">
        <v>177</v>
      </c>
      <c r="E334" s="644">
        <v>98</v>
      </c>
      <c r="F334" s="644">
        <v>207</v>
      </c>
      <c r="G334" s="644">
        <v>122</v>
      </c>
      <c r="H334" s="644">
        <v>201</v>
      </c>
    </row>
    <row r="335" spans="2:8">
      <c r="B335" s="645" t="s">
        <v>433</v>
      </c>
      <c r="C335" s="644">
        <v>178</v>
      </c>
      <c r="D335" s="644">
        <v>174</v>
      </c>
      <c r="E335" s="644">
        <v>100</v>
      </c>
      <c r="F335" s="644">
        <v>208</v>
      </c>
      <c r="G335" s="644">
        <v>123</v>
      </c>
      <c r="H335" s="644">
        <v>199</v>
      </c>
    </row>
    <row r="336" spans="2:8">
      <c r="B336" s="645" t="s">
        <v>434</v>
      </c>
      <c r="C336" s="644">
        <v>173</v>
      </c>
      <c r="D336" s="644">
        <v>167</v>
      </c>
      <c r="E336" s="644">
        <v>93</v>
      </c>
      <c r="F336" s="644">
        <v>201</v>
      </c>
      <c r="G336" s="644">
        <v>116</v>
      </c>
      <c r="H336" s="644">
        <v>194</v>
      </c>
    </row>
    <row r="337" spans="2:8">
      <c r="B337" s="645" t="s">
        <v>435</v>
      </c>
      <c r="C337" s="644">
        <v>175</v>
      </c>
      <c r="D337" s="644">
        <v>172</v>
      </c>
      <c r="E337" s="644">
        <v>100</v>
      </c>
      <c r="F337" s="644">
        <v>204</v>
      </c>
      <c r="G337" s="644">
        <v>122</v>
      </c>
      <c r="H337" s="644">
        <v>195</v>
      </c>
    </row>
    <row r="338" spans="2:8">
      <c r="B338" s="645" t="s">
        <v>436</v>
      </c>
      <c r="C338" s="644">
        <v>174</v>
      </c>
      <c r="D338" s="644">
        <v>170</v>
      </c>
      <c r="E338" s="644">
        <v>97</v>
      </c>
      <c r="F338" s="644">
        <v>201</v>
      </c>
      <c r="G338" s="644">
        <v>120</v>
      </c>
      <c r="H338" s="644">
        <v>196</v>
      </c>
    </row>
    <row r="339" spans="2:8">
      <c r="B339" s="645" t="s">
        <v>437</v>
      </c>
      <c r="C339" s="644">
        <v>175</v>
      </c>
      <c r="D339" s="644">
        <v>170</v>
      </c>
      <c r="E339" s="644">
        <v>100</v>
      </c>
      <c r="F339" s="644">
        <v>199</v>
      </c>
      <c r="G339" s="644">
        <v>122</v>
      </c>
      <c r="H339" s="644">
        <v>196</v>
      </c>
    </row>
    <row r="340" spans="2:8">
      <c r="B340" s="645" t="s">
        <v>438</v>
      </c>
      <c r="C340" s="644">
        <v>177</v>
      </c>
      <c r="D340" s="644">
        <v>168</v>
      </c>
      <c r="E340" s="644">
        <v>102</v>
      </c>
      <c r="F340" s="644">
        <v>202</v>
      </c>
      <c r="G340" s="644">
        <v>125</v>
      </c>
      <c r="H340" s="644">
        <v>198</v>
      </c>
    </row>
    <row r="341" spans="2:8">
      <c r="B341" s="645" t="s">
        <v>439</v>
      </c>
      <c r="C341" s="644">
        <v>177</v>
      </c>
      <c r="D341" s="644">
        <v>171</v>
      </c>
      <c r="E341" s="644">
        <v>102</v>
      </c>
      <c r="F341" s="644">
        <v>200</v>
      </c>
      <c r="G341" s="644">
        <v>125</v>
      </c>
      <c r="H341" s="644">
        <v>198</v>
      </c>
    </row>
    <row r="342" spans="2:8">
      <c r="B342" s="645" t="s">
        <v>440</v>
      </c>
      <c r="C342" s="644">
        <v>179</v>
      </c>
      <c r="D342" s="644">
        <v>173</v>
      </c>
      <c r="E342" s="644">
        <v>104</v>
      </c>
      <c r="F342" s="644">
        <v>200</v>
      </c>
      <c r="G342" s="644">
        <v>127</v>
      </c>
      <c r="H342" s="644">
        <v>199</v>
      </c>
    </row>
    <row r="343" spans="2:8">
      <c r="B343" s="645" t="s">
        <v>441</v>
      </c>
      <c r="C343" s="644">
        <v>176</v>
      </c>
      <c r="D343" s="644">
        <v>173</v>
      </c>
      <c r="E343" s="644">
        <v>101</v>
      </c>
      <c r="F343" s="644">
        <v>200</v>
      </c>
      <c r="G343" s="644">
        <v>125</v>
      </c>
      <c r="H343" s="644">
        <v>196</v>
      </c>
    </row>
    <row r="344" spans="2:8">
      <c r="B344" s="645" t="s">
        <v>442</v>
      </c>
      <c r="C344" s="644">
        <v>179</v>
      </c>
      <c r="D344" s="644">
        <v>171</v>
      </c>
      <c r="E344" s="644">
        <v>105</v>
      </c>
      <c r="F344" s="644">
        <v>201</v>
      </c>
      <c r="G344" s="644">
        <v>129</v>
      </c>
      <c r="H344" s="644">
        <v>200</v>
      </c>
    </row>
    <row r="345" spans="2:8">
      <c r="B345" s="645" t="s">
        <v>443</v>
      </c>
      <c r="C345" s="644">
        <v>186</v>
      </c>
      <c r="D345" s="644">
        <v>166</v>
      </c>
      <c r="E345" s="644">
        <v>109</v>
      </c>
      <c r="F345" s="644">
        <v>202</v>
      </c>
      <c r="G345" s="644">
        <v>134</v>
      </c>
      <c r="H345" s="644">
        <v>208</v>
      </c>
    </row>
    <row r="346" spans="2:8">
      <c r="B346" s="645" t="s">
        <v>444</v>
      </c>
      <c r="C346" s="644">
        <v>198</v>
      </c>
      <c r="D346" s="644">
        <v>180</v>
      </c>
      <c r="E346" s="644">
        <v>115</v>
      </c>
      <c r="F346" s="644">
        <v>210</v>
      </c>
      <c r="G346" s="644">
        <v>144</v>
      </c>
      <c r="H346" s="644">
        <v>223</v>
      </c>
    </row>
    <row r="347" spans="2:8">
      <c r="B347" s="645" t="s">
        <v>445</v>
      </c>
      <c r="C347" s="644">
        <v>194</v>
      </c>
      <c r="D347" s="644">
        <v>174</v>
      </c>
      <c r="E347" s="644">
        <v>112</v>
      </c>
      <c r="F347" s="644">
        <v>211</v>
      </c>
      <c r="G347" s="644">
        <v>141</v>
      </c>
      <c r="H347" s="644">
        <v>216</v>
      </c>
    </row>
    <row r="348" spans="2:8">
      <c r="B348" s="645" t="s">
        <v>446</v>
      </c>
      <c r="C348" s="644">
        <v>201</v>
      </c>
      <c r="D348" s="644">
        <v>177</v>
      </c>
      <c r="E348" s="644">
        <v>114</v>
      </c>
      <c r="F348" s="644">
        <v>211</v>
      </c>
      <c r="G348" s="644">
        <v>144</v>
      </c>
      <c r="H348" s="644">
        <v>227</v>
      </c>
    </row>
    <row r="349" spans="2:8">
      <c r="B349" s="645" t="s">
        <v>447</v>
      </c>
      <c r="C349" s="644">
        <v>204</v>
      </c>
      <c r="D349" s="644">
        <v>197</v>
      </c>
      <c r="E349" s="644">
        <v>113</v>
      </c>
      <c r="F349" s="644">
        <v>219</v>
      </c>
      <c r="G349" s="644">
        <v>148</v>
      </c>
      <c r="H349" s="644">
        <v>229</v>
      </c>
    </row>
    <row r="350" spans="2:8">
      <c r="B350" s="645" t="s">
        <v>448</v>
      </c>
      <c r="C350" s="644">
        <v>208</v>
      </c>
      <c r="D350" s="644">
        <v>196</v>
      </c>
      <c r="E350" s="644">
        <v>117</v>
      </c>
      <c r="F350" s="644">
        <v>223</v>
      </c>
      <c r="G350" s="644">
        <v>149</v>
      </c>
      <c r="H350" s="644">
        <v>233</v>
      </c>
    </row>
    <row r="351" spans="2:8">
      <c r="B351" s="645" t="s">
        <v>449</v>
      </c>
      <c r="C351" s="644">
        <v>221</v>
      </c>
      <c r="D351" s="644">
        <v>208</v>
      </c>
      <c r="E351" s="644">
        <v>125</v>
      </c>
      <c r="F351" s="644">
        <v>240</v>
      </c>
      <c r="G351" s="644">
        <v>160</v>
      </c>
      <c r="H351" s="644">
        <v>247</v>
      </c>
    </row>
    <row r="352" spans="2:8">
      <c r="B352" s="645" t="s">
        <v>450</v>
      </c>
      <c r="C352" s="644">
        <v>215</v>
      </c>
      <c r="D352" s="644">
        <v>207</v>
      </c>
      <c r="E352" s="644">
        <v>118</v>
      </c>
      <c r="F352" s="644">
        <v>239</v>
      </c>
      <c r="G352" s="644">
        <v>152</v>
      </c>
      <c r="H352" s="644">
        <v>241</v>
      </c>
    </row>
    <row r="353" spans="2:8">
      <c r="B353" s="645" t="s">
        <v>451</v>
      </c>
      <c r="C353" s="644">
        <v>225</v>
      </c>
      <c r="D353" s="644">
        <v>226</v>
      </c>
      <c r="E353" s="644">
        <v>123</v>
      </c>
      <c r="F353" s="644">
        <v>256</v>
      </c>
      <c r="G353" s="644">
        <v>159</v>
      </c>
      <c r="H353" s="644">
        <v>252</v>
      </c>
    </row>
    <row r="354" spans="2:8">
      <c r="B354" s="645" t="s">
        <v>452</v>
      </c>
      <c r="C354" s="644">
        <v>213</v>
      </c>
      <c r="D354" s="644">
        <v>219</v>
      </c>
      <c r="E354" s="644">
        <v>117</v>
      </c>
      <c r="F354" s="644">
        <v>248</v>
      </c>
      <c r="G354" s="644">
        <v>153</v>
      </c>
      <c r="H354" s="644">
        <v>237</v>
      </c>
    </row>
    <row r="355" spans="2:8">
      <c r="B355" s="645" t="s">
        <v>453</v>
      </c>
      <c r="C355" s="644">
        <v>212</v>
      </c>
      <c r="D355" s="644">
        <v>219</v>
      </c>
      <c r="E355" s="644">
        <v>117</v>
      </c>
      <c r="F355" s="644">
        <v>241</v>
      </c>
      <c r="G355" s="644">
        <v>153</v>
      </c>
      <c r="H355" s="644">
        <v>236</v>
      </c>
    </row>
    <row r="356" spans="2:8">
      <c r="B356" s="645" t="s">
        <v>454</v>
      </c>
      <c r="C356" s="644">
        <v>216</v>
      </c>
      <c r="D356" s="644">
        <v>228</v>
      </c>
      <c r="E356" s="644">
        <v>118</v>
      </c>
      <c r="F356" s="644">
        <v>243</v>
      </c>
      <c r="G356" s="644">
        <v>154</v>
      </c>
      <c r="H356" s="644">
        <v>241</v>
      </c>
    </row>
    <row r="357" spans="2:8">
      <c r="B357" s="645" t="s">
        <v>455</v>
      </c>
      <c r="C357" s="644">
        <v>215</v>
      </c>
      <c r="D357" s="644">
        <v>225</v>
      </c>
      <c r="E357" s="644">
        <v>118</v>
      </c>
      <c r="F357" s="644">
        <v>240</v>
      </c>
      <c r="G357" s="644">
        <v>158</v>
      </c>
      <c r="H357" s="644">
        <v>239</v>
      </c>
    </row>
    <row r="358" spans="2:8">
      <c r="B358" s="645" t="s">
        <v>456</v>
      </c>
      <c r="C358" s="644">
        <v>210</v>
      </c>
      <c r="D358" s="644">
        <v>225</v>
      </c>
      <c r="E358" s="644">
        <v>118</v>
      </c>
      <c r="F358" s="644">
        <v>240</v>
      </c>
      <c r="G358" s="644">
        <v>156</v>
      </c>
      <c r="H358" s="644">
        <v>232</v>
      </c>
    </row>
    <row r="359" spans="2:8">
      <c r="B359" s="645" t="s">
        <v>457</v>
      </c>
      <c r="C359" s="644">
        <v>219</v>
      </c>
      <c r="D359" s="644">
        <v>226</v>
      </c>
      <c r="E359" s="644">
        <v>124</v>
      </c>
      <c r="F359" s="644">
        <v>251</v>
      </c>
      <c r="G359" s="644">
        <v>166</v>
      </c>
      <c r="H359" s="644">
        <v>241</v>
      </c>
    </row>
    <row r="360" spans="2:8">
      <c r="B360" s="645" t="s">
        <v>458</v>
      </c>
      <c r="C360" s="644">
        <v>214</v>
      </c>
      <c r="D360" s="644">
        <v>226</v>
      </c>
      <c r="E360" s="644">
        <v>120</v>
      </c>
      <c r="F360" s="644">
        <v>252</v>
      </c>
      <c r="G360" s="644">
        <v>163</v>
      </c>
      <c r="H360" s="644">
        <v>234</v>
      </c>
    </row>
    <row r="361" spans="2:8">
      <c r="B361" s="645" t="s">
        <v>459</v>
      </c>
      <c r="C361" s="644">
        <v>220</v>
      </c>
      <c r="D361" s="644">
        <v>229</v>
      </c>
      <c r="E361" s="644">
        <v>126</v>
      </c>
      <c r="F361" s="644">
        <v>258</v>
      </c>
      <c r="G361" s="644">
        <v>168</v>
      </c>
      <c r="H361" s="644">
        <v>240</v>
      </c>
    </row>
    <row r="362" spans="2:8">
      <c r="B362" s="645" t="s">
        <v>460</v>
      </c>
      <c r="C362" s="644">
        <v>216</v>
      </c>
      <c r="D362" s="644">
        <v>226</v>
      </c>
      <c r="E362" s="644">
        <v>123</v>
      </c>
      <c r="F362" s="644">
        <v>258</v>
      </c>
      <c r="G362" s="644">
        <v>163</v>
      </c>
      <c r="H362" s="644">
        <v>236</v>
      </c>
    </row>
    <row r="363" spans="2:8">
      <c r="B363" s="645" t="s">
        <v>461</v>
      </c>
      <c r="C363" s="644">
        <v>223</v>
      </c>
      <c r="D363" s="644">
        <v>235</v>
      </c>
      <c r="E363" s="644">
        <v>128</v>
      </c>
      <c r="F363" s="644">
        <v>266</v>
      </c>
      <c r="G363" s="644">
        <v>170</v>
      </c>
      <c r="H363" s="644">
        <v>243</v>
      </c>
    </row>
    <row r="364" spans="2:8">
      <c r="B364" s="645" t="s">
        <v>462</v>
      </c>
      <c r="C364" s="644">
        <v>221</v>
      </c>
      <c r="D364" s="644">
        <v>230</v>
      </c>
      <c r="E364" s="644">
        <v>128</v>
      </c>
      <c r="F364" s="644">
        <v>267</v>
      </c>
      <c r="G364" s="644">
        <v>170</v>
      </c>
      <c r="H364" s="644">
        <v>239</v>
      </c>
    </row>
    <row r="365" spans="2:8">
      <c r="B365" s="645" t="s">
        <v>463</v>
      </c>
      <c r="C365" s="644">
        <v>224</v>
      </c>
      <c r="D365" s="644">
        <v>229</v>
      </c>
      <c r="E365" s="644">
        <v>129</v>
      </c>
      <c r="F365" s="644">
        <v>266</v>
      </c>
      <c r="G365" s="644">
        <v>171</v>
      </c>
      <c r="H365" s="644">
        <v>244</v>
      </c>
    </row>
    <row r="366" spans="2:8">
      <c r="B366" s="645" t="s">
        <v>464</v>
      </c>
      <c r="C366" s="644">
        <v>232</v>
      </c>
      <c r="D366" s="644">
        <v>240</v>
      </c>
      <c r="E366" s="644">
        <v>135</v>
      </c>
      <c r="F366" s="644">
        <v>279</v>
      </c>
      <c r="G366" s="644">
        <v>179</v>
      </c>
      <c r="H366" s="644">
        <v>252</v>
      </c>
    </row>
    <row r="367" spans="2:8">
      <c r="B367" s="645" t="s">
        <v>465</v>
      </c>
      <c r="C367" s="644">
        <v>225</v>
      </c>
      <c r="D367" s="644">
        <v>237</v>
      </c>
      <c r="E367" s="644">
        <v>127</v>
      </c>
      <c r="F367" s="644">
        <v>271</v>
      </c>
      <c r="G367" s="644">
        <v>171</v>
      </c>
      <c r="H367" s="644">
        <v>245</v>
      </c>
    </row>
    <row r="368" spans="2:8">
      <c r="B368" s="645" t="s">
        <v>466</v>
      </c>
      <c r="C368" s="644">
        <v>218</v>
      </c>
      <c r="D368" s="644">
        <v>234</v>
      </c>
      <c r="E368" s="644">
        <v>126</v>
      </c>
      <c r="F368" s="644">
        <v>264</v>
      </c>
      <c r="G368" s="644">
        <v>169</v>
      </c>
      <c r="H368" s="644">
        <v>235</v>
      </c>
    </row>
    <row r="369" spans="2:8">
      <c r="B369" s="645" t="s">
        <v>467</v>
      </c>
      <c r="C369" s="644">
        <v>219</v>
      </c>
      <c r="D369" s="644">
        <v>226</v>
      </c>
      <c r="E369" s="644">
        <v>127</v>
      </c>
      <c r="F369" s="644">
        <v>263</v>
      </c>
      <c r="G369" s="644">
        <v>171</v>
      </c>
      <c r="H369" s="644">
        <v>237</v>
      </c>
    </row>
    <row r="370" spans="2:8">
      <c r="B370" s="645" t="s">
        <v>468</v>
      </c>
      <c r="C370" s="644">
        <v>217</v>
      </c>
      <c r="D370" s="644">
        <v>222</v>
      </c>
      <c r="E370" s="644">
        <v>121</v>
      </c>
      <c r="F370" s="644">
        <v>263</v>
      </c>
      <c r="G370" s="644">
        <v>166</v>
      </c>
      <c r="H370" s="644">
        <v>236</v>
      </c>
    </row>
    <row r="371" spans="2:8">
      <c r="B371" s="645" t="s">
        <v>469</v>
      </c>
      <c r="C371" s="644">
        <v>219</v>
      </c>
      <c r="D371" s="644">
        <v>224</v>
      </c>
      <c r="E371" s="644">
        <v>125</v>
      </c>
      <c r="F371" s="644">
        <v>262</v>
      </c>
      <c r="G371" s="644">
        <v>171</v>
      </c>
      <c r="H371" s="644">
        <v>237</v>
      </c>
    </row>
    <row r="372" spans="2:8">
      <c r="B372" s="645" t="s">
        <v>470</v>
      </c>
      <c r="C372" s="644">
        <v>223</v>
      </c>
      <c r="D372" s="644">
        <v>230</v>
      </c>
      <c r="E372" s="644">
        <v>126</v>
      </c>
      <c r="F372" s="644">
        <v>263</v>
      </c>
      <c r="G372" s="644">
        <v>178</v>
      </c>
      <c r="H372" s="644">
        <v>239</v>
      </c>
    </row>
    <row r="373" spans="2:8">
      <c r="B373" s="645" t="s">
        <v>471</v>
      </c>
      <c r="C373" s="644">
        <v>224</v>
      </c>
      <c r="D373" s="644">
        <v>225</v>
      </c>
      <c r="E373" s="644">
        <v>124</v>
      </c>
      <c r="F373" s="644">
        <v>259</v>
      </c>
      <c r="G373" s="644">
        <v>179</v>
      </c>
      <c r="H373" s="644">
        <v>242</v>
      </c>
    </row>
    <row r="374" spans="2:8">
      <c r="B374" s="645" t="s">
        <v>472</v>
      </c>
      <c r="C374" s="644">
        <v>228</v>
      </c>
      <c r="D374" s="644">
        <v>235</v>
      </c>
      <c r="E374" s="644">
        <v>127</v>
      </c>
      <c r="F374" s="644">
        <v>262</v>
      </c>
      <c r="G374" s="644">
        <v>189</v>
      </c>
      <c r="H374" s="644">
        <v>242</v>
      </c>
    </row>
    <row r="375" spans="2:8">
      <c r="B375" s="645" t="s">
        <v>473</v>
      </c>
      <c r="C375" s="644">
        <v>232</v>
      </c>
      <c r="D375" s="644">
        <v>249</v>
      </c>
      <c r="E375" s="644">
        <v>127</v>
      </c>
      <c r="F375" s="644">
        <v>269</v>
      </c>
      <c r="G375" s="644">
        <v>194</v>
      </c>
      <c r="H375" s="644">
        <v>246</v>
      </c>
    </row>
    <row r="376" spans="2:8">
      <c r="B376" s="645" t="s">
        <v>474</v>
      </c>
      <c r="C376" s="644">
        <v>238</v>
      </c>
      <c r="D376" s="644">
        <v>250</v>
      </c>
      <c r="E376" s="644">
        <v>130</v>
      </c>
      <c r="F376" s="644">
        <v>272</v>
      </c>
      <c r="G376" s="644">
        <v>198</v>
      </c>
      <c r="H376" s="644">
        <v>253</v>
      </c>
    </row>
    <row r="377" spans="2:8">
      <c r="B377" s="645" t="s">
        <v>475</v>
      </c>
      <c r="C377" s="644">
        <v>229</v>
      </c>
      <c r="D377" s="644">
        <v>237</v>
      </c>
      <c r="E377" s="644">
        <v>126</v>
      </c>
      <c r="F377" s="644">
        <v>268</v>
      </c>
      <c r="G377" s="644">
        <v>190</v>
      </c>
      <c r="H377" s="644">
        <v>244</v>
      </c>
    </row>
    <row r="378" spans="2:8">
      <c r="B378" s="645" t="s">
        <v>476</v>
      </c>
      <c r="C378" s="644">
        <v>226</v>
      </c>
      <c r="D378" s="644">
        <v>237</v>
      </c>
      <c r="E378" s="644">
        <v>124</v>
      </c>
      <c r="F378" s="644">
        <v>267</v>
      </c>
      <c r="G378" s="644">
        <v>188</v>
      </c>
      <c r="H378" s="644">
        <v>240</v>
      </c>
    </row>
    <row r="379" spans="2:8">
      <c r="B379" s="645" t="s">
        <v>477</v>
      </c>
      <c r="C379" s="644">
        <v>221</v>
      </c>
      <c r="D379" s="644">
        <v>223</v>
      </c>
      <c r="E379" s="644">
        <v>122</v>
      </c>
      <c r="F379" s="644">
        <v>259</v>
      </c>
      <c r="G379" s="644">
        <v>182</v>
      </c>
      <c r="H379" s="644">
        <v>235</v>
      </c>
    </row>
    <row r="380" spans="2:8">
      <c r="B380" s="645" t="s">
        <v>478</v>
      </c>
      <c r="C380" s="644">
        <v>214</v>
      </c>
      <c r="D380" s="644">
        <v>222</v>
      </c>
      <c r="E380" s="644">
        <v>119</v>
      </c>
      <c r="F380" s="644">
        <v>255</v>
      </c>
      <c r="G380" s="644">
        <v>175</v>
      </c>
      <c r="H380" s="644">
        <v>228</v>
      </c>
    </row>
    <row r="381" spans="2:8">
      <c r="B381" s="645" t="s">
        <v>479</v>
      </c>
      <c r="C381" s="644">
        <v>215</v>
      </c>
      <c r="D381" s="644">
        <v>217</v>
      </c>
      <c r="E381" s="644">
        <v>122</v>
      </c>
      <c r="F381" s="644">
        <v>255</v>
      </c>
      <c r="G381" s="644">
        <v>177</v>
      </c>
      <c r="H381" s="644">
        <v>228</v>
      </c>
    </row>
    <row r="382" spans="2:8">
      <c r="B382" s="645" t="s">
        <v>480</v>
      </c>
      <c r="C382" s="644">
        <v>211</v>
      </c>
      <c r="D382" s="644">
        <v>217</v>
      </c>
      <c r="E382" s="644">
        <v>118</v>
      </c>
      <c r="F382" s="644">
        <v>257</v>
      </c>
      <c r="G382" s="644">
        <v>172</v>
      </c>
      <c r="H382" s="644">
        <v>224</v>
      </c>
    </row>
    <row r="383" spans="2:8">
      <c r="B383" s="645" t="s">
        <v>481</v>
      </c>
      <c r="C383" s="644">
        <v>212</v>
      </c>
      <c r="D383" s="644">
        <v>223</v>
      </c>
      <c r="E383" s="644">
        <v>122</v>
      </c>
      <c r="F383" s="644">
        <v>256</v>
      </c>
      <c r="G383" s="644">
        <v>176</v>
      </c>
      <c r="H383" s="644">
        <v>224</v>
      </c>
    </row>
    <row r="384" spans="2:8" ht="13.5" customHeight="1">
      <c r="B384" s="645" t="s">
        <v>482</v>
      </c>
      <c r="C384" s="644">
        <v>209</v>
      </c>
      <c r="D384" s="644">
        <v>223</v>
      </c>
      <c r="E384" s="644">
        <v>118</v>
      </c>
      <c r="F384" s="644">
        <v>255</v>
      </c>
      <c r="G384" s="644">
        <v>171</v>
      </c>
      <c r="H384" s="644">
        <v>222</v>
      </c>
    </row>
    <row r="385" spans="2:8" ht="12" customHeight="1">
      <c r="B385" s="645" t="s">
        <v>483</v>
      </c>
      <c r="C385" s="644">
        <v>208</v>
      </c>
      <c r="D385" s="644">
        <v>224</v>
      </c>
      <c r="E385" s="644">
        <v>116</v>
      </c>
      <c r="F385" s="644">
        <v>253</v>
      </c>
      <c r="G385" s="644">
        <v>169</v>
      </c>
      <c r="H385" s="644">
        <v>222</v>
      </c>
    </row>
    <row r="386" spans="2:8">
      <c r="B386" s="645" t="s">
        <v>484</v>
      </c>
      <c r="C386" s="644">
        <v>211</v>
      </c>
      <c r="D386" s="644">
        <v>227</v>
      </c>
      <c r="E386" s="644">
        <v>118</v>
      </c>
      <c r="F386" s="644">
        <v>253</v>
      </c>
      <c r="G386" s="644">
        <v>172</v>
      </c>
      <c r="H386" s="644">
        <v>225</v>
      </c>
    </row>
    <row r="387" spans="2:8">
      <c r="B387" s="645" t="s">
        <v>485</v>
      </c>
      <c r="C387" s="644">
        <v>218</v>
      </c>
      <c r="D387" s="644">
        <v>230</v>
      </c>
      <c r="E387" s="644">
        <v>123</v>
      </c>
      <c r="F387" s="644">
        <v>261</v>
      </c>
      <c r="G387" s="644">
        <v>180</v>
      </c>
      <c r="H387" s="644">
        <v>231</v>
      </c>
    </row>
    <row r="388" spans="2:8">
      <c r="B388" s="645" t="s">
        <v>486</v>
      </c>
      <c r="C388" s="644">
        <v>218</v>
      </c>
      <c r="D388" s="644">
        <v>225</v>
      </c>
      <c r="E388" s="644">
        <v>123</v>
      </c>
      <c r="F388" s="644">
        <v>261</v>
      </c>
      <c r="G388" s="644">
        <v>180</v>
      </c>
      <c r="H388" s="644">
        <v>231</v>
      </c>
    </row>
    <row r="389" spans="2:8">
      <c r="B389" s="645" t="s">
        <v>487</v>
      </c>
      <c r="C389" s="644">
        <v>217</v>
      </c>
      <c r="D389" s="644">
        <v>231</v>
      </c>
      <c r="E389" s="644">
        <v>123</v>
      </c>
      <c r="F389" s="644">
        <v>261</v>
      </c>
      <c r="G389" s="644">
        <v>181</v>
      </c>
      <c r="H389" s="644">
        <v>229</v>
      </c>
    </row>
    <row r="390" spans="2:8">
      <c r="B390" s="645" t="s">
        <v>488</v>
      </c>
      <c r="C390" s="644">
        <v>210</v>
      </c>
      <c r="D390" s="644">
        <v>225</v>
      </c>
      <c r="E390" s="644">
        <v>117</v>
      </c>
      <c r="F390" s="644">
        <v>253</v>
      </c>
      <c r="G390" s="644">
        <v>175</v>
      </c>
      <c r="H390" s="644">
        <v>221</v>
      </c>
    </row>
    <row r="391" spans="2:8">
      <c r="B391" s="645" t="s">
        <v>489</v>
      </c>
      <c r="C391" s="644">
        <v>208</v>
      </c>
      <c r="D391" s="644">
        <v>220</v>
      </c>
      <c r="E391" s="644">
        <v>121</v>
      </c>
      <c r="F391" s="644">
        <v>252</v>
      </c>
      <c r="G391" s="644">
        <v>175</v>
      </c>
      <c r="H391" s="644">
        <v>218</v>
      </c>
    </row>
    <row r="392" spans="2:8">
      <c r="B392" s="645" t="s">
        <v>490</v>
      </c>
      <c r="C392" s="644">
        <v>207</v>
      </c>
      <c r="D392" s="644">
        <v>215</v>
      </c>
      <c r="E392" s="644">
        <v>119</v>
      </c>
      <c r="F392" s="644">
        <v>253</v>
      </c>
      <c r="G392" s="644">
        <v>173</v>
      </c>
      <c r="H392" s="644">
        <v>217</v>
      </c>
    </row>
    <row r="393" spans="2:8">
      <c r="B393" s="645" t="s">
        <v>491</v>
      </c>
      <c r="C393" s="644">
        <v>204</v>
      </c>
      <c r="D393" s="644">
        <v>214</v>
      </c>
      <c r="E393" s="644">
        <v>115</v>
      </c>
      <c r="F393" s="644">
        <v>250</v>
      </c>
      <c r="G393" s="644">
        <v>170</v>
      </c>
      <c r="H393" s="644">
        <v>215</v>
      </c>
    </row>
    <row r="394" spans="2:8">
      <c r="B394" s="645" t="s">
        <v>492</v>
      </c>
      <c r="C394" s="644">
        <v>201</v>
      </c>
      <c r="D394" s="644">
        <v>207</v>
      </c>
      <c r="E394" s="644">
        <v>115</v>
      </c>
      <c r="F394" s="644">
        <v>249</v>
      </c>
      <c r="G394" s="644">
        <v>168</v>
      </c>
      <c r="H394" s="644">
        <v>211</v>
      </c>
    </row>
    <row r="395" spans="2:8">
      <c r="B395" s="645" t="s">
        <v>493</v>
      </c>
      <c r="C395" s="644">
        <v>199</v>
      </c>
      <c r="D395" s="644">
        <v>206</v>
      </c>
      <c r="E395" s="644">
        <v>111</v>
      </c>
      <c r="F395" s="644">
        <v>245</v>
      </c>
      <c r="G395" s="644">
        <v>162</v>
      </c>
      <c r="H395" s="644">
        <v>210</v>
      </c>
    </row>
    <row r="396" spans="2:8">
      <c r="B396" s="645" t="s">
        <v>494</v>
      </c>
      <c r="C396" s="644">
        <v>197</v>
      </c>
      <c r="D396" s="644">
        <v>209</v>
      </c>
      <c r="E396" s="644">
        <v>113</v>
      </c>
      <c r="F396" s="644">
        <v>241</v>
      </c>
      <c r="G396" s="644">
        <v>162</v>
      </c>
      <c r="H396" s="644">
        <v>208</v>
      </c>
    </row>
    <row r="397" spans="2:8">
      <c r="B397" s="645" t="s">
        <v>495</v>
      </c>
      <c r="C397" s="644">
        <v>193</v>
      </c>
      <c r="D397" s="644">
        <v>199</v>
      </c>
      <c r="E397" s="644">
        <v>109</v>
      </c>
      <c r="F397" s="644">
        <v>232</v>
      </c>
      <c r="G397" s="644">
        <v>156</v>
      </c>
      <c r="H397" s="644">
        <v>205</v>
      </c>
    </row>
    <row r="398" spans="2:8">
      <c r="B398" s="645" t="s">
        <v>496</v>
      </c>
      <c r="C398" s="644">
        <v>196</v>
      </c>
      <c r="D398" s="644">
        <v>195</v>
      </c>
      <c r="E398" s="644">
        <v>112</v>
      </c>
      <c r="F398" s="644">
        <v>236</v>
      </c>
      <c r="G398" s="644">
        <v>159</v>
      </c>
      <c r="H398" s="644">
        <v>208</v>
      </c>
    </row>
    <row r="399" spans="2:8">
      <c r="B399" s="645" t="s">
        <v>497</v>
      </c>
      <c r="C399" s="644">
        <v>196</v>
      </c>
      <c r="D399" s="644">
        <v>195</v>
      </c>
      <c r="E399" s="644">
        <v>112</v>
      </c>
      <c r="F399" s="644">
        <v>232</v>
      </c>
      <c r="G399" s="644">
        <v>157</v>
      </c>
      <c r="H399" s="644">
        <v>209</v>
      </c>
    </row>
    <row r="400" spans="2:8">
      <c r="B400" s="645" t="s">
        <v>498</v>
      </c>
      <c r="C400" s="644">
        <v>198</v>
      </c>
      <c r="D400" s="644">
        <v>203</v>
      </c>
      <c r="E400" s="644">
        <v>113</v>
      </c>
      <c r="F400" s="644">
        <v>236</v>
      </c>
      <c r="G400" s="644">
        <v>160</v>
      </c>
      <c r="H400" s="644">
        <v>210</v>
      </c>
    </row>
    <row r="401" spans="2:8">
      <c r="B401" s="645" t="s">
        <v>499</v>
      </c>
      <c r="C401" s="644">
        <v>195</v>
      </c>
      <c r="D401" s="644">
        <v>205</v>
      </c>
      <c r="E401" s="644">
        <v>111</v>
      </c>
      <c r="F401" s="644">
        <v>235</v>
      </c>
      <c r="G401" s="644">
        <v>158</v>
      </c>
      <c r="H401" s="644">
        <v>208</v>
      </c>
    </row>
    <row r="402" spans="2:8">
      <c r="B402" s="645" t="s">
        <v>500</v>
      </c>
      <c r="C402" s="644">
        <v>195</v>
      </c>
      <c r="D402" s="644">
        <v>180</v>
      </c>
      <c r="E402" s="644">
        <v>109</v>
      </c>
      <c r="F402" s="644">
        <v>234</v>
      </c>
      <c r="G402" s="644">
        <v>156</v>
      </c>
      <c r="H402" s="644">
        <v>208</v>
      </c>
    </row>
    <row r="403" spans="2:8">
      <c r="B403" s="645" t="s">
        <v>501</v>
      </c>
      <c r="C403" s="644">
        <v>193</v>
      </c>
      <c r="D403" s="644">
        <v>165</v>
      </c>
      <c r="E403" s="644">
        <v>106</v>
      </c>
      <c r="F403" s="644">
        <v>235</v>
      </c>
      <c r="G403" s="644">
        <v>150</v>
      </c>
      <c r="H403" s="644">
        <v>207</v>
      </c>
    </row>
    <row r="404" spans="2:8">
      <c r="B404" s="645" t="s">
        <v>502</v>
      </c>
      <c r="C404" s="644">
        <v>190</v>
      </c>
      <c r="D404" s="644">
        <v>162</v>
      </c>
      <c r="E404" s="644">
        <v>104</v>
      </c>
      <c r="F404" s="644">
        <v>232</v>
      </c>
      <c r="G404" s="644">
        <v>147</v>
      </c>
      <c r="H404" s="644">
        <v>204</v>
      </c>
    </row>
    <row r="405" spans="2:8">
      <c r="B405" s="645" t="s">
        <v>503</v>
      </c>
      <c r="C405" s="644">
        <v>189</v>
      </c>
      <c r="D405" s="644">
        <v>164</v>
      </c>
      <c r="E405" s="644">
        <v>106</v>
      </c>
      <c r="F405" s="644">
        <v>232</v>
      </c>
      <c r="G405" s="644">
        <v>148</v>
      </c>
      <c r="H405" s="644">
        <v>202</v>
      </c>
    </row>
    <row r="406" spans="2:8">
      <c r="B406" s="645" t="s">
        <v>504</v>
      </c>
      <c r="C406" s="644">
        <v>184</v>
      </c>
      <c r="D406" s="644">
        <v>169</v>
      </c>
      <c r="E406" s="644">
        <v>104</v>
      </c>
      <c r="F406" s="644">
        <v>232</v>
      </c>
      <c r="G406" s="644">
        <v>145</v>
      </c>
      <c r="H406" s="644">
        <v>196</v>
      </c>
    </row>
    <row r="407" spans="2:8">
      <c r="B407" s="645" t="s">
        <v>505</v>
      </c>
      <c r="C407" s="644">
        <v>186</v>
      </c>
      <c r="D407" s="644">
        <v>169</v>
      </c>
      <c r="E407" s="644">
        <v>103</v>
      </c>
      <c r="F407" s="644">
        <v>232</v>
      </c>
      <c r="G407" s="644">
        <v>145</v>
      </c>
      <c r="H407" s="644">
        <v>199</v>
      </c>
    </row>
    <row r="408" spans="2:8">
      <c r="B408" s="645" t="s">
        <v>506</v>
      </c>
      <c r="C408" s="644">
        <v>182</v>
      </c>
      <c r="D408" s="644">
        <v>155</v>
      </c>
      <c r="E408" s="644">
        <v>102</v>
      </c>
      <c r="F408" s="644">
        <v>228</v>
      </c>
      <c r="G408" s="644">
        <v>142</v>
      </c>
      <c r="H408" s="644">
        <v>195</v>
      </c>
    </row>
    <row r="409" spans="2:8">
      <c r="B409" s="645" t="s">
        <v>507</v>
      </c>
      <c r="C409" s="644">
        <v>180</v>
      </c>
      <c r="D409" s="644">
        <v>151</v>
      </c>
      <c r="E409" s="644">
        <v>101</v>
      </c>
      <c r="F409" s="644">
        <v>228</v>
      </c>
      <c r="G409" s="644">
        <v>141</v>
      </c>
      <c r="H409" s="644">
        <v>192</v>
      </c>
    </row>
    <row r="410" spans="2:8">
      <c r="B410" s="645" t="s">
        <v>508</v>
      </c>
      <c r="C410" s="644">
        <v>185</v>
      </c>
      <c r="D410" s="644">
        <v>162</v>
      </c>
      <c r="E410" s="644">
        <v>105</v>
      </c>
      <c r="F410" s="644">
        <v>234</v>
      </c>
      <c r="G410" s="644">
        <v>147</v>
      </c>
      <c r="H410" s="644">
        <v>197</v>
      </c>
    </row>
    <row r="411" spans="2:8">
      <c r="B411" s="645" t="s">
        <v>509</v>
      </c>
      <c r="C411" s="644">
        <v>184</v>
      </c>
      <c r="D411" s="644">
        <v>160</v>
      </c>
      <c r="E411" s="644">
        <v>102</v>
      </c>
      <c r="F411" s="644">
        <v>233</v>
      </c>
      <c r="G411" s="644">
        <v>143</v>
      </c>
      <c r="H411" s="644">
        <v>196</v>
      </c>
    </row>
    <row r="412" spans="2:8">
      <c r="B412" s="645" t="s">
        <v>510</v>
      </c>
      <c r="C412" s="644">
        <v>183</v>
      </c>
      <c r="D412" s="644">
        <v>149</v>
      </c>
      <c r="E412" s="644">
        <v>100</v>
      </c>
      <c r="F412" s="644">
        <v>232</v>
      </c>
      <c r="G412" s="644">
        <v>139</v>
      </c>
      <c r="H412" s="644">
        <v>197</v>
      </c>
    </row>
    <row r="413" spans="2:8">
      <c r="B413" s="645" t="s">
        <v>511</v>
      </c>
      <c r="C413" s="644">
        <v>187</v>
      </c>
      <c r="D413" s="644">
        <v>157</v>
      </c>
      <c r="E413" s="644">
        <v>104</v>
      </c>
      <c r="F413" s="644">
        <v>234</v>
      </c>
      <c r="G413" s="644">
        <v>144</v>
      </c>
      <c r="H413" s="644">
        <v>200</v>
      </c>
    </row>
    <row r="414" spans="2:8">
      <c r="B414" s="645" t="s">
        <v>512</v>
      </c>
      <c r="C414" s="644">
        <v>188</v>
      </c>
      <c r="D414" s="644">
        <v>160</v>
      </c>
      <c r="E414" s="644">
        <v>103</v>
      </c>
      <c r="F414" s="644">
        <v>235</v>
      </c>
      <c r="G414" s="644">
        <v>144</v>
      </c>
      <c r="H414" s="644">
        <v>201</v>
      </c>
    </row>
    <row r="415" spans="2:8">
      <c r="B415" s="645" t="s">
        <v>513</v>
      </c>
      <c r="C415" s="644">
        <v>188</v>
      </c>
      <c r="D415" s="644">
        <v>160</v>
      </c>
      <c r="E415" s="644">
        <v>101</v>
      </c>
      <c r="F415" s="644">
        <v>234</v>
      </c>
      <c r="G415" s="644">
        <v>144</v>
      </c>
      <c r="H415" s="644">
        <v>203</v>
      </c>
    </row>
    <row r="416" spans="2:8">
      <c r="B416" s="645" t="s">
        <v>514</v>
      </c>
      <c r="C416" s="644">
        <v>192</v>
      </c>
      <c r="D416" s="644">
        <v>159</v>
      </c>
      <c r="E416" s="644">
        <v>105</v>
      </c>
      <c r="F416" s="644">
        <v>238</v>
      </c>
      <c r="G416" s="644">
        <v>148</v>
      </c>
      <c r="H416" s="644">
        <v>206</v>
      </c>
    </row>
    <row r="417" spans="2:8">
      <c r="B417" s="645" t="s">
        <v>515</v>
      </c>
      <c r="C417" s="644">
        <v>195</v>
      </c>
      <c r="D417" s="644">
        <v>164</v>
      </c>
      <c r="E417" s="644">
        <v>105</v>
      </c>
      <c r="F417" s="644">
        <v>241</v>
      </c>
      <c r="G417" s="644">
        <v>152</v>
      </c>
      <c r="H417" s="644">
        <v>209</v>
      </c>
    </row>
    <row r="418" spans="2:8">
      <c r="B418" s="645" t="s">
        <v>516</v>
      </c>
      <c r="C418" s="644">
        <v>197</v>
      </c>
      <c r="D418" s="644">
        <v>166</v>
      </c>
      <c r="E418" s="644">
        <v>108</v>
      </c>
      <c r="F418" s="644">
        <v>241</v>
      </c>
      <c r="G418" s="644">
        <v>154</v>
      </c>
      <c r="H418" s="644">
        <v>211</v>
      </c>
    </row>
    <row r="419" spans="2:8">
      <c r="B419" s="645" t="s">
        <v>517</v>
      </c>
      <c r="C419" s="644">
        <v>194</v>
      </c>
      <c r="D419" s="644">
        <v>164</v>
      </c>
      <c r="E419" s="644">
        <v>106</v>
      </c>
      <c r="F419" s="644">
        <v>239</v>
      </c>
      <c r="G419" s="644">
        <v>152</v>
      </c>
      <c r="H419" s="644">
        <v>208</v>
      </c>
    </row>
    <row r="420" spans="2:8">
      <c r="B420" s="645" t="s">
        <v>518</v>
      </c>
      <c r="C420" s="644">
        <v>197</v>
      </c>
      <c r="D420" s="644">
        <v>171</v>
      </c>
      <c r="E420" s="644">
        <v>110</v>
      </c>
      <c r="F420" s="644">
        <v>240</v>
      </c>
      <c r="G420" s="644">
        <v>157</v>
      </c>
      <c r="H420" s="644">
        <v>210</v>
      </c>
    </row>
    <row r="421" spans="2:8">
      <c r="B421" s="645" t="s">
        <v>519</v>
      </c>
      <c r="C421" s="644">
        <v>194</v>
      </c>
      <c r="D421" s="644">
        <v>165</v>
      </c>
      <c r="E421" s="644">
        <v>108</v>
      </c>
      <c r="F421" s="644">
        <v>237</v>
      </c>
      <c r="G421" s="644">
        <v>152</v>
      </c>
      <c r="H421" s="644">
        <v>207</v>
      </c>
    </row>
    <row r="422" spans="2:8">
      <c r="B422" s="645" t="s">
        <v>520</v>
      </c>
      <c r="C422" s="644">
        <v>194</v>
      </c>
      <c r="D422" s="644">
        <v>160</v>
      </c>
      <c r="E422" s="644">
        <v>107</v>
      </c>
      <c r="F422" s="644">
        <v>232</v>
      </c>
      <c r="G422" s="644">
        <v>152</v>
      </c>
      <c r="H422" s="644">
        <v>209</v>
      </c>
    </row>
    <row r="423" spans="2:8">
      <c r="B423" s="645" t="s">
        <v>521</v>
      </c>
      <c r="C423" s="644">
        <v>195</v>
      </c>
      <c r="D423" s="644">
        <v>164</v>
      </c>
      <c r="E423" s="644">
        <v>108</v>
      </c>
      <c r="F423" s="644">
        <v>231</v>
      </c>
      <c r="G423" s="644">
        <v>153</v>
      </c>
      <c r="H423" s="644">
        <v>209</v>
      </c>
    </row>
    <row r="424" spans="2:8">
      <c r="B424" s="645" t="s">
        <v>522</v>
      </c>
      <c r="C424" s="644">
        <v>187</v>
      </c>
      <c r="D424" s="644">
        <v>160</v>
      </c>
      <c r="E424" s="644">
        <v>102</v>
      </c>
      <c r="F424" s="644">
        <v>221</v>
      </c>
      <c r="G424" s="644">
        <v>145</v>
      </c>
      <c r="H424" s="644">
        <v>202</v>
      </c>
    </row>
    <row r="425" spans="2:8">
      <c r="B425" s="645" t="s">
        <v>523</v>
      </c>
      <c r="C425" s="644">
        <v>189</v>
      </c>
      <c r="D425" s="644">
        <v>161</v>
      </c>
      <c r="E425" s="644">
        <v>104</v>
      </c>
      <c r="F425" s="644">
        <v>213</v>
      </c>
      <c r="G425" s="644">
        <v>146</v>
      </c>
      <c r="H425" s="644">
        <v>205</v>
      </c>
    </row>
    <row r="426" spans="2:8">
      <c r="B426" s="645" t="s">
        <v>524</v>
      </c>
      <c r="C426" s="644">
        <v>191</v>
      </c>
      <c r="D426" s="644">
        <v>158</v>
      </c>
      <c r="E426" s="644">
        <v>105</v>
      </c>
      <c r="F426" s="644">
        <v>217</v>
      </c>
      <c r="G426" s="644">
        <v>148</v>
      </c>
      <c r="H426" s="644">
        <v>208</v>
      </c>
    </row>
    <row r="427" spans="2:8">
      <c r="B427" s="645" t="s">
        <v>525</v>
      </c>
      <c r="C427" s="644">
        <v>193</v>
      </c>
      <c r="D427" s="644">
        <v>161</v>
      </c>
      <c r="E427" s="644">
        <v>107</v>
      </c>
      <c r="F427" s="644">
        <v>214</v>
      </c>
      <c r="G427" s="644">
        <v>150</v>
      </c>
      <c r="H427" s="644">
        <v>210</v>
      </c>
    </row>
    <row r="428" spans="2:8">
      <c r="B428" s="645" t="s">
        <v>526</v>
      </c>
      <c r="C428" s="644">
        <v>195</v>
      </c>
      <c r="D428" s="644">
        <v>158</v>
      </c>
      <c r="E428" s="644">
        <v>107</v>
      </c>
      <c r="F428" s="644">
        <v>216</v>
      </c>
      <c r="G428" s="644">
        <v>151</v>
      </c>
      <c r="H428" s="644">
        <v>213</v>
      </c>
    </row>
    <row r="429" spans="2:8">
      <c r="B429" s="645" t="s">
        <v>527</v>
      </c>
      <c r="C429" s="644">
        <v>196</v>
      </c>
      <c r="D429" s="644">
        <v>169</v>
      </c>
      <c r="E429" s="644">
        <v>111</v>
      </c>
      <c r="F429" s="644">
        <v>222</v>
      </c>
      <c r="G429" s="644">
        <v>154</v>
      </c>
      <c r="H429" s="644">
        <v>212</v>
      </c>
    </row>
    <row r="430" spans="2:8">
      <c r="B430" s="645" t="s">
        <v>528</v>
      </c>
      <c r="C430" s="644">
        <v>195</v>
      </c>
      <c r="D430" s="644">
        <v>170</v>
      </c>
      <c r="E430" s="644">
        <v>106</v>
      </c>
      <c r="F430" s="644">
        <v>217</v>
      </c>
      <c r="G430" s="644">
        <v>150</v>
      </c>
      <c r="H430" s="644">
        <v>212</v>
      </c>
    </row>
    <row r="431" spans="2:8">
      <c r="B431" s="645" t="s">
        <v>529</v>
      </c>
      <c r="C431" s="644">
        <v>194</v>
      </c>
      <c r="D431" s="644">
        <v>170</v>
      </c>
      <c r="E431" s="644">
        <v>106</v>
      </c>
      <c r="F431" s="644">
        <v>218</v>
      </c>
      <c r="G431" s="644">
        <v>149</v>
      </c>
      <c r="H431" s="644">
        <v>212</v>
      </c>
    </row>
    <row r="432" spans="2:8">
      <c r="B432" s="645" t="s">
        <v>530</v>
      </c>
      <c r="C432" s="644">
        <v>192</v>
      </c>
      <c r="D432" s="644">
        <v>165</v>
      </c>
      <c r="E432" s="644">
        <v>104</v>
      </c>
      <c r="F432" s="644">
        <v>216</v>
      </c>
      <c r="G432" s="644">
        <v>147</v>
      </c>
      <c r="H432" s="644">
        <v>210</v>
      </c>
    </row>
    <row r="433" spans="2:8">
      <c r="B433" s="645" t="s">
        <v>531</v>
      </c>
      <c r="C433" s="644">
        <v>191</v>
      </c>
      <c r="D433" s="644">
        <v>166</v>
      </c>
      <c r="E433" s="644">
        <v>106</v>
      </c>
      <c r="F433" s="644">
        <v>213</v>
      </c>
      <c r="G433" s="644">
        <v>148</v>
      </c>
      <c r="H433" s="644">
        <v>208</v>
      </c>
    </row>
    <row r="434" spans="2:8">
      <c r="B434" s="645" t="s">
        <v>532</v>
      </c>
      <c r="C434" s="644">
        <v>198</v>
      </c>
      <c r="D434" s="644">
        <v>171</v>
      </c>
      <c r="E434" s="644">
        <v>110</v>
      </c>
      <c r="F434" s="644">
        <v>222</v>
      </c>
      <c r="G434" s="644">
        <v>153</v>
      </c>
      <c r="H434" s="644">
        <v>215</v>
      </c>
    </row>
    <row r="435" spans="2:8">
      <c r="B435" s="645" t="s">
        <v>533</v>
      </c>
      <c r="C435" s="644">
        <v>199</v>
      </c>
      <c r="D435" s="644">
        <v>172</v>
      </c>
      <c r="E435" s="644">
        <v>109</v>
      </c>
      <c r="F435" s="644">
        <v>221</v>
      </c>
      <c r="G435" s="644">
        <v>153</v>
      </c>
      <c r="H435" s="644">
        <v>218</v>
      </c>
    </row>
    <row r="436" spans="2:8">
      <c r="B436" s="645" t="s">
        <v>534</v>
      </c>
      <c r="C436" s="644">
        <v>212</v>
      </c>
      <c r="D436" s="644">
        <v>192</v>
      </c>
      <c r="E436" s="644">
        <v>115</v>
      </c>
      <c r="F436" s="644">
        <v>233</v>
      </c>
      <c r="G436" s="644">
        <v>162</v>
      </c>
      <c r="H436" s="644">
        <v>233</v>
      </c>
    </row>
    <row r="437" spans="2:8">
      <c r="B437" s="645" t="s">
        <v>535</v>
      </c>
      <c r="C437" s="644">
        <v>217</v>
      </c>
      <c r="D437" s="644">
        <v>198</v>
      </c>
      <c r="E437" s="644">
        <v>117</v>
      </c>
      <c r="F437" s="644">
        <v>237</v>
      </c>
      <c r="G437" s="644">
        <v>165</v>
      </c>
      <c r="H437" s="644">
        <v>238</v>
      </c>
    </row>
    <row r="438" spans="2:8">
      <c r="B438" s="645" t="s">
        <v>536</v>
      </c>
      <c r="C438" s="644">
        <v>218</v>
      </c>
      <c r="D438" s="644">
        <v>193</v>
      </c>
      <c r="E438" s="644">
        <v>118</v>
      </c>
      <c r="F438" s="644">
        <v>238</v>
      </c>
      <c r="G438" s="644">
        <v>167</v>
      </c>
      <c r="H438" s="644">
        <v>238</v>
      </c>
    </row>
    <row r="439" spans="2:8">
      <c r="B439" s="645" t="s">
        <v>537</v>
      </c>
      <c r="C439" s="644">
        <v>213</v>
      </c>
      <c r="D439" s="644">
        <v>190</v>
      </c>
      <c r="E439" s="644">
        <v>118</v>
      </c>
      <c r="F439" s="644">
        <v>232</v>
      </c>
      <c r="G439" s="644">
        <v>166</v>
      </c>
      <c r="H439" s="644">
        <v>232</v>
      </c>
    </row>
    <row r="440" spans="2:8">
      <c r="B440" s="645" t="s">
        <v>538</v>
      </c>
      <c r="C440" s="644">
        <v>209</v>
      </c>
      <c r="D440" s="644">
        <v>184</v>
      </c>
      <c r="E440" s="644">
        <v>114</v>
      </c>
      <c r="F440" s="644">
        <v>230</v>
      </c>
      <c r="G440" s="644">
        <v>162</v>
      </c>
      <c r="H440" s="644">
        <v>228</v>
      </c>
    </row>
    <row r="441" spans="2:8">
      <c r="B441" s="645" t="s">
        <v>539</v>
      </c>
      <c r="C441" s="644">
        <v>206</v>
      </c>
      <c r="D441" s="644">
        <v>187</v>
      </c>
      <c r="E441" s="644">
        <v>115</v>
      </c>
      <c r="F441" s="644">
        <v>228</v>
      </c>
      <c r="G441" s="644">
        <v>163</v>
      </c>
      <c r="H441" s="644">
        <v>223</v>
      </c>
    </row>
    <row r="442" spans="2:8">
      <c r="B442" s="645" t="s">
        <v>540</v>
      </c>
      <c r="C442" s="644">
        <v>208</v>
      </c>
      <c r="D442" s="644">
        <v>192</v>
      </c>
      <c r="E442" s="644">
        <v>114</v>
      </c>
      <c r="F442" s="644">
        <v>232</v>
      </c>
      <c r="G442" s="644">
        <v>166</v>
      </c>
      <c r="H442" s="644">
        <v>224</v>
      </c>
    </row>
    <row r="443" spans="2:8">
      <c r="B443" s="645" t="s">
        <v>541</v>
      </c>
      <c r="C443" s="644">
        <v>207</v>
      </c>
      <c r="D443" s="644">
        <v>187</v>
      </c>
      <c r="E443" s="644">
        <v>116</v>
      </c>
      <c r="F443" s="644">
        <v>232</v>
      </c>
      <c r="G443" s="644">
        <v>165</v>
      </c>
      <c r="H443" s="644">
        <v>223</v>
      </c>
    </row>
    <row r="444" spans="2:8">
      <c r="B444" s="645" t="s">
        <v>542</v>
      </c>
      <c r="C444" s="644">
        <v>210</v>
      </c>
      <c r="D444" s="644">
        <v>187</v>
      </c>
      <c r="E444" s="644">
        <v>115</v>
      </c>
      <c r="F444" s="644">
        <v>230</v>
      </c>
      <c r="G444" s="644">
        <v>166</v>
      </c>
      <c r="H444" s="644">
        <v>228</v>
      </c>
    </row>
    <row r="445" spans="2:8">
      <c r="B445" s="645" t="s">
        <v>543</v>
      </c>
      <c r="C445" s="644">
        <v>210</v>
      </c>
      <c r="D445" s="644">
        <v>189</v>
      </c>
      <c r="E445" s="644">
        <v>118</v>
      </c>
      <c r="F445" s="644">
        <v>223</v>
      </c>
      <c r="G445" s="644">
        <v>170</v>
      </c>
      <c r="H445" s="644">
        <v>227</v>
      </c>
    </row>
    <row r="446" spans="2:8">
      <c r="B446" s="645" t="s">
        <v>544</v>
      </c>
      <c r="C446" s="644">
        <v>204</v>
      </c>
      <c r="D446" s="644">
        <v>190</v>
      </c>
      <c r="E446" s="644">
        <v>114</v>
      </c>
      <c r="F446" s="644">
        <v>215</v>
      </c>
      <c r="G446" s="644">
        <v>165</v>
      </c>
      <c r="H446" s="644">
        <v>220</v>
      </c>
    </row>
    <row r="447" spans="2:8">
      <c r="B447" s="645" t="s">
        <v>545</v>
      </c>
      <c r="C447" s="644">
        <v>199</v>
      </c>
      <c r="D447" s="644">
        <v>181</v>
      </c>
      <c r="E447" s="644">
        <v>110</v>
      </c>
      <c r="F447" s="644">
        <v>209</v>
      </c>
      <c r="G447" s="644">
        <v>158</v>
      </c>
      <c r="H447" s="644">
        <v>216</v>
      </c>
    </row>
    <row r="448" spans="2:8">
      <c r="B448" s="645" t="s">
        <v>546</v>
      </c>
      <c r="C448" s="644">
        <v>194</v>
      </c>
      <c r="D448" s="644">
        <v>174</v>
      </c>
      <c r="E448" s="644">
        <v>109</v>
      </c>
      <c r="F448" s="644">
        <v>205</v>
      </c>
      <c r="G448" s="644">
        <v>155</v>
      </c>
      <c r="H448" s="644">
        <v>210</v>
      </c>
    </row>
    <row r="449" spans="2:8">
      <c r="B449" s="645" t="s">
        <v>547</v>
      </c>
      <c r="C449" s="644">
        <v>193</v>
      </c>
      <c r="D449" s="644">
        <v>174</v>
      </c>
      <c r="E449" s="644">
        <v>106</v>
      </c>
      <c r="F449" s="644">
        <v>203</v>
      </c>
      <c r="G449" s="644">
        <v>153</v>
      </c>
      <c r="H449" s="644">
        <v>210</v>
      </c>
    </row>
    <row r="450" spans="2:8">
      <c r="B450" s="645" t="s">
        <v>548</v>
      </c>
      <c r="C450" s="644">
        <v>191</v>
      </c>
      <c r="D450" s="644">
        <v>168</v>
      </c>
      <c r="E450" s="644">
        <v>107</v>
      </c>
      <c r="F450" s="644">
        <v>202</v>
      </c>
      <c r="G450" s="644">
        <v>152</v>
      </c>
      <c r="H450" s="644">
        <v>207</v>
      </c>
    </row>
    <row r="451" spans="2:8">
      <c r="B451" s="645" t="s">
        <v>549</v>
      </c>
      <c r="C451" s="644">
        <v>188</v>
      </c>
      <c r="D451" s="644">
        <v>166</v>
      </c>
      <c r="E451" s="644">
        <v>106</v>
      </c>
      <c r="F451" s="644">
        <v>199</v>
      </c>
      <c r="G451" s="644">
        <v>151</v>
      </c>
      <c r="H451" s="644">
        <v>204</v>
      </c>
    </row>
    <row r="452" spans="2:8">
      <c r="B452" s="645" t="s">
        <v>550</v>
      </c>
      <c r="C452" s="644">
        <v>186</v>
      </c>
      <c r="D452" s="644">
        <v>164</v>
      </c>
      <c r="E452" s="644">
        <v>107</v>
      </c>
      <c r="F452" s="644">
        <v>198</v>
      </c>
      <c r="G452" s="644">
        <v>152</v>
      </c>
      <c r="H452" s="644">
        <v>200</v>
      </c>
    </row>
    <row r="453" spans="2:8">
      <c r="B453" s="645" t="s">
        <v>551</v>
      </c>
      <c r="C453" s="644">
        <v>188</v>
      </c>
      <c r="D453" s="644">
        <v>160</v>
      </c>
      <c r="E453" s="644">
        <v>106</v>
      </c>
      <c r="F453" s="644">
        <v>198</v>
      </c>
      <c r="G453" s="644">
        <v>152</v>
      </c>
      <c r="H453" s="644">
        <v>203</v>
      </c>
    </row>
    <row r="454" spans="2:8">
      <c r="B454" s="645" t="s">
        <v>552</v>
      </c>
      <c r="C454" s="644">
        <v>186</v>
      </c>
      <c r="D454" s="644">
        <v>160</v>
      </c>
      <c r="E454" s="644">
        <v>107</v>
      </c>
      <c r="F454" s="644">
        <v>196</v>
      </c>
      <c r="G454" s="644">
        <v>151</v>
      </c>
      <c r="H454" s="644">
        <v>200</v>
      </c>
    </row>
    <row r="455" spans="2:8">
      <c r="B455" s="645" t="s">
        <v>553</v>
      </c>
      <c r="C455" s="644">
        <v>184</v>
      </c>
      <c r="D455" s="644">
        <v>154</v>
      </c>
      <c r="E455" s="644">
        <v>105</v>
      </c>
      <c r="F455" s="644">
        <v>192</v>
      </c>
      <c r="G455" s="644">
        <v>148</v>
      </c>
      <c r="H455" s="644">
        <v>199</v>
      </c>
    </row>
    <row r="456" spans="2:8">
      <c r="B456" s="645" t="s">
        <v>554</v>
      </c>
      <c r="C456" s="644">
        <v>186</v>
      </c>
      <c r="D456" s="644">
        <v>155</v>
      </c>
      <c r="E456" s="644">
        <v>106</v>
      </c>
      <c r="F456" s="644">
        <v>192</v>
      </c>
      <c r="G456" s="644">
        <v>150</v>
      </c>
      <c r="H456" s="644">
        <v>201</v>
      </c>
    </row>
    <row r="457" spans="2:8">
      <c r="B457" s="645" t="s">
        <v>555</v>
      </c>
      <c r="C457" s="644">
        <v>185</v>
      </c>
      <c r="D457" s="644">
        <v>154</v>
      </c>
      <c r="E457" s="644">
        <v>105</v>
      </c>
      <c r="F457" s="644">
        <v>189</v>
      </c>
      <c r="G457" s="644">
        <v>150</v>
      </c>
      <c r="H457" s="644">
        <v>200</v>
      </c>
    </row>
    <row r="458" spans="2:8">
      <c r="B458" s="645" t="s">
        <v>556</v>
      </c>
      <c r="C458" s="644">
        <v>185</v>
      </c>
      <c r="D458" s="644">
        <v>151</v>
      </c>
      <c r="E458" s="644">
        <v>106</v>
      </c>
      <c r="F458" s="644">
        <v>191</v>
      </c>
      <c r="G458" s="644">
        <v>150</v>
      </c>
      <c r="H458" s="644">
        <v>200</v>
      </c>
    </row>
    <row r="459" spans="2:8">
      <c r="B459" s="645" t="s">
        <v>557</v>
      </c>
      <c r="C459" s="644">
        <v>184</v>
      </c>
      <c r="D459" s="644">
        <v>149</v>
      </c>
      <c r="E459" s="644">
        <v>107</v>
      </c>
      <c r="F459" s="644">
        <v>193</v>
      </c>
      <c r="G459" s="644">
        <v>151</v>
      </c>
      <c r="H459" s="644">
        <v>198</v>
      </c>
    </row>
    <row r="460" spans="2:8">
      <c r="B460" s="645" t="s">
        <v>558</v>
      </c>
      <c r="C460" s="644">
        <v>185</v>
      </c>
      <c r="D460" s="644">
        <v>150</v>
      </c>
      <c r="E460" s="644">
        <v>108</v>
      </c>
      <c r="F460" s="644">
        <v>191</v>
      </c>
      <c r="G460" s="644">
        <v>150</v>
      </c>
      <c r="H460" s="644">
        <v>199</v>
      </c>
    </row>
    <row r="461" spans="2:8">
      <c r="B461" s="645" t="s">
        <v>559</v>
      </c>
      <c r="C461" s="644">
        <v>187</v>
      </c>
      <c r="D461" s="644">
        <v>155</v>
      </c>
      <c r="E461" s="644">
        <v>110</v>
      </c>
      <c r="F461" s="644">
        <v>191</v>
      </c>
      <c r="G461" s="644">
        <v>153</v>
      </c>
      <c r="H461" s="644">
        <v>202</v>
      </c>
    </row>
    <row r="462" spans="2:8">
      <c r="B462" s="645" t="s">
        <v>560</v>
      </c>
      <c r="C462" s="644">
        <v>189</v>
      </c>
      <c r="D462" s="644">
        <v>160</v>
      </c>
      <c r="E462" s="644">
        <v>111</v>
      </c>
      <c r="F462" s="644">
        <v>190</v>
      </c>
      <c r="G462" s="644">
        <v>155</v>
      </c>
      <c r="H462" s="644">
        <v>205</v>
      </c>
    </row>
    <row r="463" spans="2:8">
      <c r="B463" s="645" t="s">
        <v>561</v>
      </c>
      <c r="C463" s="644">
        <v>194</v>
      </c>
      <c r="D463" s="644">
        <v>162</v>
      </c>
      <c r="E463" s="644">
        <v>115</v>
      </c>
      <c r="F463" s="644">
        <v>200</v>
      </c>
      <c r="G463" s="644">
        <v>161</v>
      </c>
      <c r="H463" s="644">
        <v>209</v>
      </c>
    </row>
    <row r="464" spans="2:8">
      <c r="B464" s="645" t="s">
        <v>562</v>
      </c>
      <c r="C464" s="644">
        <v>195</v>
      </c>
      <c r="D464" s="644">
        <v>164</v>
      </c>
      <c r="E464" s="644">
        <v>114</v>
      </c>
      <c r="F464" s="644">
        <v>200</v>
      </c>
      <c r="G464" s="644">
        <v>162</v>
      </c>
      <c r="H464" s="644">
        <v>210</v>
      </c>
    </row>
    <row r="465" spans="2:8">
      <c r="B465" s="645" t="s">
        <v>563</v>
      </c>
      <c r="C465" s="644">
        <v>192</v>
      </c>
      <c r="D465" s="644">
        <v>160</v>
      </c>
      <c r="E465" s="644">
        <v>114</v>
      </c>
      <c r="F465" s="644">
        <v>196</v>
      </c>
      <c r="G465" s="644">
        <v>161</v>
      </c>
      <c r="H465" s="644">
        <v>207</v>
      </c>
    </row>
    <row r="466" spans="2:8">
      <c r="B466" s="645" t="s">
        <v>564</v>
      </c>
      <c r="C466" s="644">
        <v>185</v>
      </c>
      <c r="D466" s="644">
        <v>148</v>
      </c>
      <c r="E466" s="644">
        <v>109</v>
      </c>
      <c r="F466" s="644">
        <v>192</v>
      </c>
      <c r="G466" s="644">
        <v>154</v>
      </c>
      <c r="H466" s="644">
        <v>200</v>
      </c>
    </row>
    <row r="467" spans="2:8">
      <c r="B467" s="645" t="s">
        <v>565</v>
      </c>
      <c r="C467" s="644">
        <v>185</v>
      </c>
      <c r="D467" s="644">
        <v>149</v>
      </c>
      <c r="E467" s="644">
        <v>109</v>
      </c>
      <c r="F467" s="644">
        <v>191</v>
      </c>
      <c r="G467" s="644">
        <v>154</v>
      </c>
      <c r="H467" s="644">
        <v>198</v>
      </c>
    </row>
    <row r="468" spans="2:8">
      <c r="B468" s="645" t="s">
        <v>566</v>
      </c>
      <c r="C468" s="644">
        <v>187</v>
      </c>
      <c r="D468" s="644">
        <v>148</v>
      </c>
      <c r="E468" s="644">
        <v>108</v>
      </c>
      <c r="F468" s="644">
        <v>191</v>
      </c>
      <c r="G468" s="644">
        <v>153</v>
      </c>
      <c r="H468" s="644">
        <v>202</v>
      </c>
    </row>
    <row r="469" spans="2:8">
      <c r="B469" s="645" t="s">
        <v>567</v>
      </c>
      <c r="C469" s="644">
        <v>188</v>
      </c>
      <c r="D469" s="644">
        <v>154</v>
      </c>
      <c r="E469" s="644">
        <v>111</v>
      </c>
      <c r="F469" s="644">
        <v>193</v>
      </c>
      <c r="G469" s="644">
        <v>157</v>
      </c>
      <c r="H469" s="644">
        <v>203</v>
      </c>
    </row>
    <row r="470" spans="2:8">
      <c r="B470" s="645" t="s">
        <v>568</v>
      </c>
      <c r="C470" s="644">
        <v>188</v>
      </c>
      <c r="D470" s="644">
        <v>154</v>
      </c>
      <c r="E470" s="644">
        <v>110</v>
      </c>
      <c r="F470" s="644">
        <v>193</v>
      </c>
      <c r="G470" s="644">
        <v>155</v>
      </c>
      <c r="H470" s="644">
        <v>204</v>
      </c>
    </row>
    <row r="471" spans="2:8">
      <c r="B471" s="645" t="s">
        <v>569</v>
      </c>
      <c r="C471" s="644">
        <v>192</v>
      </c>
      <c r="D471" s="644">
        <v>151</v>
      </c>
      <c r="E471" s="644">
        <v>112</v>
      </c>
      <c r="F471" s="644">
        <v>197</v>
      </c>
      <c r="G471" s="644">
        <v>158</v>
      </c>
      <c r="H471" s="644">
        <v>207</v>
      </c>
    </row>
    <row r="472" spans="2:8">
      <c r="B472" s="645" t="s">
        <v>570</v>
      </c>
      <c r="C472" s="644">
        <v>190</v>
      </c>
      <c r="D472" s="644">
        <v>153</v>
      </c>
      <c r="E472" s="644">
        <v>112</v>
      </c>
      <c r="F472" s="644">
        <v>198</v>
      </c>
      <c r="G472" s="644">
        <v>158</v>
      </c>
      <c r="H472" s="644">
        <v>205</v>
      </c>
    </row>
    <row r="473" spans="2:8">
      <c r="B473" s="645" t="s">
        <v>571</v>
      </c>
      <c r="C473" s="644">
        <v>191</v>
      </c>
      <c r="D473" s="644">
        <v>155</v>
      </c>
      <c r="E473" s="644">
        <v>114</v>
      </c>
      <c r="F473" s="644">
        <v>201</v>
      </c>
      <c r="G473" s="644">
        <v>160</v>
      </c>
      <c r="H473" s="644">
        <v>205</v>
      </c>
    </row>
    <row r="474" spans="2:8">
      <c r="B474" s="645" t="s">
        <v>572</v>
      </c>
      <c r="C474" s="644">
        <v>188</v>
      </c>
      <c r="D474" s="644">
        <v>144</v>
      </c>
      <c r="E474" s="644">
        <v>110</v>
      </c>
      <c r="F474" s="644">
        <v>196</v>
      </c>
      <c r="G474" s="644">
        <v>156</v>
      </c>
      <c r="H474" s="644">
        <v>202</v>
      </c>
    </row>
    <row r="475" spans="2:8">
      <c r="B475" s="645" t="s">
        <v>573</v>
      </c>
      <c r="C475" s="644">
        <v>186</v>
      </c>
      <c r="D475" s="644">
        <v>145</v>
      </c>
      <c r="E475" s="644">
        <v>108</v>
      </c>
      <c r="F475" s="644">
        <v>193</v>
      </c>
      <c r="G475" s="644">
        <v>152</v>
      </c>
      <c r="H475" s="644">
        <v>201</v>
      </c>
    </row>
    <row r="476" spans="2:8">
      <c r="B476" s="645" t="s">
        <v>574</v>
      </c>
      <c r="C476" s="644">
        <v>191</v>
      </c>
      <c r="D476" s="644">
        <v>153</v>
      </c>
      <c r="E476" s="644">
        <v>113</v>
      </c>
      <c r="F476" s="644">
        <v>196</v>
      </c>
      <c r="G476" s="644">
        <v>158</v>
      </c>
      <c r="H476" s="644">
        <v>206</v>
      </c>
    </row>
    <row r="477" spans="2:8">
      <c r="B477" s="645" t="s">
        <v>575</v>
      </c>
      <c r="C477" s="644">
        <v>192</v>
      </c>
      <c r="D477" s="644">
        <v>153</v>
      </c>
      <c r="E477" s="644">
        <v>115</v>
      </c>
      <c r="F477" s="644">
        <v>197</v>
      </c>
      <c r="G477" s="644">
        <v>160</v>
      </c>
      <c r="H477" s="644">
        <v>207</v>
      </c>
    </row>
    <row r="478" spans="2:8">
      <c r="B478" s="645" t="s">
        <v>576</v>
      </c>
      <c r="C478" s="644">
        <v>193</v>
      </c>
      <c r="D478" s="644">
        <v>155</v>
      </c>
      <c r="E478" s="644">
        <v>116</v>
      </c>
      <c r="F478" s="644">
        <v>199</v>
      </c>
      <c r="G478" s="644">
        <v>162</v>
      </c>
      <c r="H478" s="644">
        <v>208</v>
      </c>
    </row>
    <row r="479" spans="2:8">
      <c r="B479" s="645" t="s">
        <v>577</v>
      </c>
      <c r="C479" s="644">
        <v>194</v>
      </c>
      <c r="D479" s="644">
        <v>157</v>
      </c>
      <c r="E479" s="644">
        <v>115</v>
      </c>
      <c r="F479" s="644">
        <v>200</v>
      </c>
      <c r="G479" s="644">
        <v>162</v>
      </c>
      <c r="H479" s="644">
        <v>209</v>
      </c>
    </row>
    <row r="480" spans="2:8">
      <c r="B480" s="645" t="s">
        <v>578</v>
      </c>
      <c r="C480" s="644">
        <v>196</v>
      </c>
      <c r="D480" s="644">
        <v>159</v>
      </c>
      <c r="E480" s="644">
        <v>117</v>
      </c>
      <c r="F480" s="644">
        <v>200</v>
      </c>
      <c r="G480" s="644">
        <v>163</v>
      </c>
      <c r="H480" s="644">
        <v>211</v>
      </c>
    </row>
    <row r="481" spans="2:8">
      <c r="B481" s="645" t="s">
        <v>579</v>
      </c>
      <c r="C481" s="644">
        <v>201</v>
      </c>
      <c r="D481" s="644">
        <v>159</v>
      </c>
      <c r="E481" s="644">
        <v>119</v>
      </c>
      <c r="F481" s="644">
        <v>204</v>
      </c>
      <c r="G481" s="644">
        <v>165</v>
      </c>
      <c r="H481" s="644">
        <v>218</v>
      </c>
    </row>
    <row r="482" spans="2:8">
      <c r="B482" s="645" t="s">
        <v>580</v>
      </c>
      <c r="C482" s="644">
        <v>202</v>
      </c>
      <c r="D482" s="644">
        <v>162</v>
      </c>
      <c r="E482" s="644">
        <v>119</v>
      </c>
      <c r="F482" s="644">
        <v>206</v>
      </c>
      <c r="G482" s="644">
        <v>167</v>
      </c>
      <c r="H482" s="644">
        <v>219</v>
      </c>
    </row>
    <row r="483" spans="2:8">
      <c r="B483" s="645" t="s">
        <v>581</v>
      </c>
      <c r="C483" s="644">
        <v>198</v>
      </c>
      <c r="D483" s="644">
        <v>157</v>
      </c>
      <c r="E483" s="644">
        <v>115</v>
      </c>
      <c r="F483" s="644">
        <v>202</v>
      </c>
      <c r="G483" s="644">
        <v>162</v>
      </c>
      <c r="H483" s="644">
        <v>215</v>
      </c>
    </row>
    <row r="484" spans="2:8">
      <c r="B484" s="645" t="s">
        <v>582</v>
      </c>
      <c r="C484" s="644">
        <v>199</v>
      </c>
      <c r="D484" s="644">
        <v>160</v>
      </c>
      <c r="E484" s="644">
        <v>113</v>
      </c>
      <c r="F484" s="644">
        <v>201</v>
      </c>
      <c r="G484" s="644">
        <v>164</v>
      </c>
      <c r="H484" s="644">
        <v>217</v>
      </c>
    </row>
    <row r="485" spans="2:8">
      <c r="B485" s="645" t="s">
        <v>583</v>
      </c>
      <c r="C485" s="644">
        <v>204</v>
      </c>
      <c r="D485" s="644">
        <v>169</v>
      </c>
      <c r="E485" s="644">
        <v>116</v>
      </c>
      <c r="F485" s="644">
        <v>206</v>
      </c>
      <c r="G485" s="644">
        <v>167</v>
      </c>
      <c r="H485" s="644">
        <v>223</v>
      </c>
    </row>
    <row r="486" spans="2:8">
      <c r="B486" s="645" t="s">
        <v>584</v>
      </c>
      <c r="C486" s="644">
        <v>200</v>
      </c>
      <c r="D486" s="644">
        <v>168</v>
      </c>
      <c r="E486" s="644">
        <v>116</v>
      </c>
      <c r="F486" s="644">
        <v>200</v>
      </c>
      <c r="G486" s="644">
        <v>167</v>
      </c>
      <c r="H486" s="644">
        <v>218</v>
      </c>
    </row>
    <row r="487" spans="2:8">
      <c r="B487" s="645" t="s">
        <v>585</v>
      </c>
      <c r="C487" s="644">
        <v>196</v>
      </c>
      <c r="D487" s="644">
        <v>165</v>
      </c>
      <c r="E487" s="644">
        <v>114</v>
      </c>
      <c r="F487" s="644">
        <v>192</v>
      </c>
      <c r="G487" s="644">
        <v>165</v>
      </c>
      <c r="H487" s="644">
        <v>213</v>
      </c>
    </row>
    <row r="488" spans="2:8">
      <c r="B488" s="645" t="s">
        <v>586</v>
      </c>
      <c r="C488" s="644">
        <v>192</v>
      </c>
      <c r="D488" s="644">
        <v>162</v>
      </c>
      <c r="E488" s="644">
        <v>109</v>
      </c>
      <c r="F488" s="644">
        <v>184</v>
      </c>
      <c r="G488" s="644">
        <v>160</v>
      </c>
      <c r="H488" s="644">
        <v>209</v>
      </c>
    </row>
    <row r="489" spans="2:8">
      <c r="B489" s="645" t="s">
        <v>587</v>
      </c>
      <c r="C489" s="644">
        <v>190</v>
      </c>
      <c r="D489" s="644">
        <v>158</v>
      </c>
      <c r="E489" s="644">
        <v>108</v>
      </c>
      <c r="F489" s="644">
        <v>184</v>
      </c>
      <c r="G489" s="644">
        <v>155</v>
      </c>
      <c r="H489" s="644">
        <v>209</v>
      </c>
    </row>
    <row r="490" spans="2:8">
      <c r="B490" s="645" t="s">
        <v>588</v>
      </c>
      <c r="C490" s="644">
        <v>183</v>
      </c>
      <c r="D490" s="644">
        <v>148</v>
      </c>
      <c r="E490" s="644">
        <v>103</v>
      </c>
      <c r="F490" s="644">
        <v>177</v>
      </c>
      <c r="G490" s="644">
        <v>150</v>
      </c>
      <c r="H490" s="644">
        <v>202</v>
      </c>
    </row>
    <row r="491" spans="2:8">
      <c r="B491" s="645" t="s">
        <v>589</v>
      </c>
      <c r="C491" s="644">
        <v>184</v>
      </c>
      <c r="D491" s="644">
        <v>154</v>
      </c>
      <c r="E491" s="644">
        <v>106</v>
      </c>
      <c r="F491" s="644">
        <v>181</v>
      </c>
      <c r="G491" s="644">
        <v>154</v>
      </c>
      <c r="H491" s="644">
        <v>201</v>
      </c>
    </row>
    <row r="492" spans="2:8">
      <c r="B492" s="645" t="s">
        <v>590</v>
      </c>
      <c r="C492" s="644">
        <v>186</v>
      </c>
      <c r="D492" s="644">
        <v>158</v>
      </c>
      <c r="E492" s="644">
        <v>109</v>
      </c>
      <c r="F492" s="644">
        <v>184</v>
      </c>
      <c r="G492" s="644">
        <v>155</v>
      </c>
      <c r="H492" s="644">
        <v>203</v>
      </c>
    </row>
    <row r="493" spans="2:8">
      <c r="B493" s="645" t="s">
        <v>591</v>
      </c>
      <c r="C493" s="644">
        <v>179</v>
      </c>
      <c r="D493" s="644">
        <v>150</v>
      </c>
      <c r="E493" s="644">
        <v>101</v>
      </c>
      <c r="F493" s="644">
        <v>181</v>
      </c>
      <c r="G493" s="644">
        <v>146</v>
      </c>
      <c r="H493" s="644">
        <v>195</v>
      </c>
    </row>
    <row r="494" spans="2:8">
      <c r="B494" s="645" t="s">
        <v>592</v>
      </c>
      <c r="C494" s="644">
        <v>176</v>
      </c>
      <c r="D494" s="644">
        <v>146</v>
      </c>
      <c r="E494" s="644">
        <v>98</v>
      </c>
      <c r="F494" s="644">
        <v>176</v>
      </c>
      <c r="G494" s="644">
        <v>144</v>
      </c>
      <c r="H494" s="644">
        <v>193</v>
      </c>
    </row>
    <row r="495" spans="2:8">
      <c r="B495" s="645" t="s">
        <v>593</v>
      </c>
      <c r="C495" s="644">
        <v>175</v>
      </c>
      <c r="D495" s="644">
        <v>146</v>
      </c>
      <c r="E495" s="644">
        <v>98</v>
      </c>
      <c r="F495" s="644">
        <v>176</v>
      </c>
      <c r="G495" s="644">
        <v>142</v>
      </c>
      <c r="H495" s="644">
        <v>192</v>
      </c>
    </row>
    <row r="496" spans="2:8">
      <c r="B496" s="645" t="s">
        <v>594</v>
      </c>
      <c r="C496" s="644">
        <v>177</v>
      </c>
      <c r="D496" s="644">
        <v>147</v>
      </c>
      <c r="E496" s="644">
        <v>102</v>
      </c>
      <c r="F496" s="644">
        <v>175</v>
      </c>
      <c r="G496" s="644">
        <v>145</v>
      </c>
      <c r="H496" s="644">
        <v>193</v>
      </c>
    </row>
    <row r="497" spans="2:8">
      <c r="B497" s="645" t="s">
        <v>595</v>
      </c>
      <c r="C497" s="644">
        <v>175</v>
      </c>
      <c r="D497" s="644">
        <v>146</v>
      </c>
      <c r="E497" s="644">
        <v>98</v>
      </c>
      <c r="F497" s="644">
        <v>174</v>
      </c>
      <c r="G497" s="644">
        <v>144</v>
      </c>
      <c r="H497" s="644">
        <v>191</v>
      </c>
    </row>
    <row r="498" spans="2:8">
      <c r="B498" s="645" t="s">
        <v>596</v>
      </c>
      <c r="C498" s="644">
        <v>174</v>
      </c>
      <c r="D498" s="644">
        <v>146</v>
      </c>
      <c r="E498" s="644">
        <v>98</v>
      </c>
      <c r="F498" s="644">
        <v>171</v>
      </c>
      <c r="G498" s="644">
        <v>144</v>
      </c>
      <c r="H498" s="644">
        <v>189</v>
      </c>
    </row>
    <row r="499" spans="2:8">
      <c r="B499" s="645" t="s">
        <v>597</v>
      </c>
      <c r="C499" s="644">
        <v>173</v>
      </c>
      <c r="D499" s="644">
        <v>146</v>
      </c>
      <c r="E499" s="644">
        <v>99</v>
      </c>
      <c r="F499" s="644">
        <v>167</v>
      </c>
      <c r="G499" s="644">
        <v>144</v>
      </c>
      <c r="H499" s="644">
        <v>189</v>
      </c>
    </row>
    <row r="500" spans="2:8">
      <c r="B500" s="645" t="s">
        <v>598</v>
      </c>
      <c r="C500" s="644">
        <v>173</v>
      </c>
      <c r="D500" s="644">
        <v>143</v>
      </c>
      <c r="E500" s="644">
        <v>95</v>
      </c>
      <c r="F500" s="644">
        <v>164</v>
      </c>
      <c r="G500" s="644">
        <v>141</v>
      </c>
      <c r="H500" s="644">
        <v>191</v>
      </c>
    </row>
    <row r="501" spans="2:8">
      <c r="B501" s="645" t="s">
        <v>599</v>
      </c>
      <c r="C501" s="644">
        <v>175</v>
      </c>
      <c r="D501" s="644">
        <v>145</v>
      </c>
      <c r="E501" s="644">
        <v>98</v>
      </c>
      <c r="F501" s="644">
        <v>166</v>
      </c>
      <c r="G501" s="644">
        <v>143</v>
      </c>
      <c r="H501" s="644">
        <v>193</v>
      </c>
    </row>
    <row r="502" spans="2:8">
      <c r="B502" s="645" t="s">
        <v>600</v>
      </c>
      <c r="C502" s="644">
        <v>171</v>
      </c>
      <c r="D502" s="644">
        <v>140</v>
      </c>
      <c r="E502" s="644">
        <v>95</v>
      </c>
      <c r="F502" s="644">
        <v>160</v>
      </c>
      <c r="G502" s="644">
        <v>140</v>
      </c>
      <c r="H502" s="644">
        <v>189</v>
      </c>
    </row>
    <row r="503" spans="2:8">
      <c r="B503" s="645" t="s">
        <v>601</v>
      </c>
      <c r="C503" s="644">
        <v>167</v>
      </c>
      <c r="D503" s="644">
        <v>130</v>
      </c>
      <c r="E503" s="644">
        <v>92</v>
      </c>
      <c r="F503" s="644">
        <v>155</v>
      </c>
      <c r="G503" s="644">
        <v>136</v>
      </c>
      <c r="H503" s="644">
        <v>185</v>
      </c>
    </row>
    <row r="504" spans="2:8">
      <c r="B504" s="645" t="s">
        <v>602</v>
      </c>
      <c r="C504" s="644">
        <v>169</v>
      </c>
      <c r="D504" s="644">
        <v>132</v>
      </c>
      <c r="E504" s="644">
        <v>96</v>
      </c>
      <c r="F504" s="644">
        <v>156</v>
      </c>
      <c r="G504" s="644">
        <v>139</v>
      </c>
      <c r="H504" s="644">
        <v>186</v>
      </c>
    </row>
    <row r="505" spans="2:8">
      <c r="B505" s="645" t="s">
        <v>603</v>
      </c>
      <c r="C505" s="644">
        <v>169</v>
      </c>
      <c r="D505" s="644">
        <v>133</v>
      </c>
      <c r="E505" s="644">
        <v>96</v>
      </c>
      <c r="F505" s="644">
        <v>158</v>
      </c>
      <c r="G505" s="644">
        <v>138</v>
      </c>
      <c r="H505" s="644">
        <v>186</v>
      </c>
    </row>
    <row r="506" spans="2:8">
      <c r="B506" s="645" t="s">
        <v>604</v>
      </c>
      <c r="C506" s="644">
        <v>171</v>
      </c>
      <c r="D506" s="644">
        <v>134</v>
      </c>
      <c r="E506" s="644">
        <v>96</v>
      </c>
      <c r="F506" s="644">
        <v>159</v>
      </c>
      <c r="G506" s="644">
        <v>140</v>
      </c>
      <c r="H506" s="644">
        <v>188</v>
      </c>
    </row>
    <row r="507" spans="2:8">
      <c r="B507" s="645" t="s">
        <v>605</v>
      </c>
      <c r="C507" s="644">
        <v>174</v>
      </c>
      <c r="D507" s="644">
        <v>138</v>
      </c>
      <c r="E507" s="644">
        <v>99</v>
      </c>
      <c r="F507" s="644">
        <v>162</v>
      </c>
      <c r="G507" s="644">
        <v>142</v>
      </c>
      <c r="H507" s="644">
        <v>192</v>
      </c>
    </row>
    <row r="508" spans="2:8">
      <c r="B508" s="645" t="s">
        <v>606</v>
      </c>
      <c r="C508" s="644">
        <v>176</v>
      </c>
      <c r="D508" s="644">
        <v>135</v>
      </c>
      <c r="E508" s="644">
        <v>103</v>
      </c>
      <c r="F508" s="644">
        <v>162</v>
      </c>
      <c r="G508" s="644">
        <v>146</v>
      </c>
      <c r="H508" s="644">
        <v>194</v>
      </c>
    </row>
    <row r="509" spans="2:8">
      <c r="B509" s="645" t="s">
        <v>607</v>
      </c>
      <c r="C509" s="644">
        <v>177</v>
      </c>
      <c r="D509" s="644">
        <v>133</v>
      </c>
      <c r="E509" s="644">
        <v>106</v>
      </c>
      <c r="F509" s="644">
        <v>163</v>
      </c>
      <c r="G509" s="644">
        <v>147</v>
      </c>
      <c r="H509" s="644">
        <v>194</v>
      </c>
    </row>
    <row r="510" spans="2:8">
      <c r="B510" s="645" t="s">
        <v>608</v>
      </c>
      <c r="C510" s="644">
        <v>179</v>
      </c>
      <c r="D510" s="644">
        <v>138</v>
      </c>
      <c r="E510" s="644">
        <v>104</v>
      </c>
      <c r="F510" s="644">
        <v>163</v>
      </c>
      <c r="G510" s="644">
        <v>147</v>
      </c>
      <c r="H510" s="644">
        <v>198</v>
      </c>
    </row>
    <row r="511" spans="2:8">
      <c r="B511" s="645" t="s">
        <v>609</v>
      </c>
      <c r="C511" s="644">
        <v>178</v>
      </c>
      <c r="D511" s="644">
        <v>140</v>
      </c>
      <c r="E511" s="644">
        <v>105</v>
      </c>
      <c r="F511" s="644">
        <v>162</v>
      </c>
      <c r="G511" s="644">
        <v>148</v>
      </c>
      <c r="H511" s="644">
        <v>197</v>
      </c>
    </row>
    <row r="512" spans="2:8">
      <c r="B512" s="645" t="s">
        <v>610</v>
      </c>
      <c r="C512" s="644">
        <v>174</v>
      </c>
      <c r="D512" s="644">
        <v>132</v>
      </c>
      <c r="E512" s="644">
        <v>102</v>
      </c>
      <c r="F512" s="644">
        <v>160</v>
      </c>
      <c r="G512" s="644">
        <v>143</v>
      </c>
      <c r="H512" s="644">
        <v>192</v>
      </c>
    </row>
    <row r="513" spans="2:8">
      <c r="B513" s="645" t="s">
        <v>611</v>
      </c>
      <c r="C513" s="644">
        <v>171</v>
      </c>
      <c r="D513" s="644">
        <v>129</v>
      </c>
      <c r="E513" s="644">
        <v>99</v>
      </c>
      <c r="F513" s="644">
        <v>159</v>
      </c>
      <c r="G513" s="644">
        <v>140</v>
      </c>
      <c r="H513" s="644">
        <v>188</v>
      </c>
    </row>
    <row r="514" spans="2:8">
      <c r="B514" s="645" t="s">
        <v>612</v>
      </c>
      <c r="C514" s="644">
        <v>171</v>
      </c>
      <c r="D514" s="644">
        <v>130</v>
      </c>
      <c r="E514" s="644">
        <v>101</v>
      </c>
      <c r="F514" s="644">
        <v>157</v>
      </c>
      <c r="G514" s="644">
        <v>142</v>
      </c>
      <c r="H514" s="644">
        <v>187</v>
      </c>
    </row>
    <row r="515" spans="2:8">
      <c r="B515" s="645" t="s">
        <v>613</v>
      </c>
      <c r="C515" s="644">
        <v>165</v>
      </c>
      <c r="D515" s="644">
        <v>124</v>
      </c>
      <c r="E515" s="644">
        <v>98</v>
      </c>
      <c r="F515" s="644">
        <v>152</v>
      </c>
      <c r="G515" s="644">
        <v>138</v>
      </c>
      <c r="H515" s="644">
        <v>182</v>
      </c>
    </row>
    <row r="516" spans="2:8">
      <c r="B516" s="645" t="s">
        <v>614</v>
      </c>
      <c r="C516" s="644">
        <v>171</v>
      </c>
      <c r="D516" s="644">
        <v>125</v>
      </c>
      <c r="E516" s="644">
        <v>104</v>
      </c>
      <c r="F516" s="644">
        <v>156</v>
      </c>
      <c r="G516" s="644">
        <v>142</v>
      </c>
      <c r="H516" s="644">
        <v>189</v>
      </c>
    </row>
    <row r="517" spans="2:8">
      <c r="B517" s="645" t="s">
        <v>615</v>
      </c>
      <c r="C517" s="644">
        <v>169</v>
      </c>
      <c r="D517" s="644">
        <v>119</v>
      </c>
      <c r="E517" s="644">
        <v>100</v>
      </c>
      <c r="F517" s="644">
        <v>154</v>
      </c>
      <c r="G517" s="644">
        <v>139</v>
      </c>
      <c r="H517" s="644">
        <v>186</v>
      </c>
    </row>
    <row r="518" spans="2:8">
      <c r="B518" s="645" t="s">
        <v>616</v>
      </c>
      <c r="C518" s="644">
        <v>171</v>
      </c>
      <c r="D518" s="644">
        <v>120</v>
      </c>
      <c r="E518" s="644">
        <v>101</v>
      </c>
      <c r="F518" s="644">
        <v>155</v>
      </c>
      <c r="G518" s="644">
        <v>140</v>
      </c>
      <c r="H518" s="644">
        <v>189</v>
      </c>
    </row>
    <row r="519" spans="2:8">
      <c r="B519" s="645" t="s">
        <v>617</v>
      </c>
      <c r="C519" s="644">
        <v>168</v>
      </c>
      <c r="D519" s="644">
        <v>118</v>
      </c>
      <c r="E519" s="644">
        <v>97</v>
      </c>
      <c r="F519" s="644">
        <v>152</v>
      </c>
      <c r="G519" s="644">
        <v>136</v>
      </c>
      <c r="H519" s="644">
        <v>186</v>
      </c>
    </row>
    <row r="520" spans="2:8">
      <c r="B520" s="645" t="s">
        <v>618</v>
      </c>
      <c r="C520" s="644">
        <v>168</v>
      </c>
      <c r="D520" s="644">
        <v>122</v>
      </c>
      <c r="E520" s="644">
        <v>98</v>
      </c>
      <c r="F520" s="644">
        <v>153</v>
      </c>
      <c r="G520" s="644">
        <v>137</v>
      </c>
      <c r="H520" s="644">
        <v>186</v>
      </c>
    </row>
    <row r="521" spans="2:8">
      <c r="B521" s="645" t="s">
        <v>619</v>
      </c>
      <c r="C521" s="644">
        <v>166</v>
      </c>
      <c r="D521" s="644">
        <v>117</v>
      </c>
      <c r="E521" s="644">
        <v>94</v>
      </c>
      <c r="F521" s="644">
        <v>153</v>
      </c>
      <c r="G521" s="644">
        <v>134</v>
      </c>
      <c r="H521" s="644">
        <v>185</v>
      </c>
    </row>
    <row r="522" spans="2:8">
      <c r="B522" s="645" t="s">
        <v>620</v>
      </c>
      <c r="C522" s="644">
        <v>169</v>
      </c>
      <c r="D522" s="644">
        <v>124</v>
      </c>
      <c r="E522" s="644">
        <v>99</v>
      </c>
      <c r="F522" s="644">
        <v>156</v>
      </c>
      <c r="G522" s="644">
        <v>138</v>
      </c>
      <c r="H522" s="644">
        <v>186</v>
      </c>
    </row>
    <row r="523" spans="2:8">
      <c r="B523" s="645" t="s">
        <v>621</v>
      </c>
      <c r="C523" s="644">
        <v>169</v>
      </c>
      <c r="D523" s="644">
        <v>123</v>
      </c>
      <c r="E523" s="644">
        <v>98</v>
      </c>
      <c r="F523" s="644">
        <v>154</v>
      </c>
      <c r="G523" s="644">
        <v>137</v>
      </c>
      <c r="H523" s="644">
        <v>188</v>
      </c>
    </row>
    <row r="524" spans="2:8">
      <c r="B524" s="645" t="s">
        <v>622</v>
      </c>
      <c r="C524" s="644">
        <v>169</v>
      </c>
      <c r="D524" s="644">
        <v>128</v>
      </c>
      <c r="E524" s="644">
        <v>99</v>
      </c>
      <c r="F524" s="644">
        <v>158</v>
      </c>
      <c r="G524" s="644">
        <v>139</v>
      </c>
      <c r="H524" s="644">
        <v>186</v>
      </c>
    </row>
    <row r="525" spans="2:8" ht="15" customHeight="1">
      <c r="B525" s="645" t="s">
        <v>623</v>
      </c>
      <c r="C525" s="644">
        <v>172</v>
      </c>
      <c r="D525" s="644">
        <v>131</v>
      </c>
      <c r="E525" s="644">
        <v>103</v>
      </c>
      <c r="F525" s="644">
        <v>159</v>
      </c>
      <c r="G525" s="644">
        <v>144</v>
      </c>
      <c r="H525" s="644">
        <v>188</v>
      </c>
    </row>
    <row r="526" spans="2:8">
      <c r="B526" s="645" t="s">
        <v>624</v>
      </c>
      <c r="C526" s="644">
        <v>166</v>
      </c>
      <c r="D526" s="644">
        <v>127</v>
      </c>
      <c r="E526" s="644">
        <v>99</v>
      </c>
      <c r="F526" s="644">
        <v>157</v>
      </c>
      <c r="G526" s="644">
        <v>139</v>
      </c>
      <c r="H526" s="644">
        <v>182</v>
      </c>
    </row>
    <row r="527" spans="2:8">
      <c r="B527" s="645" t="s">
        <v>625</v>
      </c>
      <c r="C527" s="644">
        <v>165</v>
      </c>
      <c r="D527" s="644">
        <v>128</v>
      </c>
      <c r="E527" s="644">
        <v>99</v>
      </c>
      <c r="F527" s="644">
        <v>149</v>
      </c>
      <c r="G527" s="644">
        <v>140</v>
      </c>
      <c r="H527" s="644">
        <v>181</v>
      </c>
    </row>
    <row r="528" spans="2:8">
      <c r="B528" s="645" t="s">
        <v>626</v>
      </c>
      <c r="C528" s="644">
        <v>166</v>
      </c>
      <c r="D528" s="644">
        <v>130</v>
      </c>
      <c r="E528" s="644">
        <v>99</v>
      </c>
      <c r="F528" s="644">
        <v>150</v>
      </c>
      <c r="G528" s="644">
        <v>141</v>
      </c>
      <c r="H528" s="644">
        <v>182</v>
      </c>
    </row>
    <row r="529" spans="2:8">
      <c r="B529" s="645" t="s">
        <v>627</v>
      </c>
      <c r="C529" s="644">
        <v>167</v>
      </c>
      <c r="D529" s="644">
        <v>131</v>
      </c>
      <c r="E529" s="644">
        <v>99</v>
      </c>
      <c r="F529" s="644">
        <v>153</v>
      </c>
      <c r="G529" s="644">
        <v>142</v>
      </c>
      <c r="H529" s="644">
        <v>182</v>
      </c>
    </row>
    <row r="530" spans="2:8">
      <c r="B530" s="645" t="s">
        <v>628</v>
      </c>
      <c r="C530" s="644">
        <v>170</v>
      </c>
      <c r="D530" s="644">
        <v>129</v>
      </c>
      <c r="E530" s="644">
        <v>100</v>
      </c>
      <c r="F530" s="644">
        <v>158</v>
      </c>
      <c r="G530" s="644">
        <v>142</v>
      </c>
      <c r="H530" s="644">
        <v>187</v>
      </c>
    </row>
    <row r="531" spans="2:8">
      <c r="B531" s="645" t="s">
        <v>629</v>
      </c>
      <c r="C531" s="644">
        <v>172</v>
      </c>
      <c r="D531" s="644">
        <v>131</v>
      </c>
      <c r="E531" s="644">
        <v>102</v>
      </c>
      <c r="F531" s="644">
        <v>162</v>
      </c>
      <c r="G531" s="644">
        <v>145</v>
      </c>
      <c r="H531" s="644">
        <v>188</v>
      </c>
    </row>
    <row r="532" spans="2:8">
      <c r="B532" s="645" t="s">
        <v>630</v>
      </c>
      <c r="C532" s="644">
        <v>170</v>
      </c>
      <c r="D532" s="644">
        <v>128</v>
      </c>
      <c r="E532" s="644">
        <v>98</v>
      </c>
      <c r="F532" s="644">
        <v>160</v>
      </c>
      <c r="G532" s="644">
        <v>142</v>
      </c>
      <c r="H532" s="644">
        <v>186</v>
      </c>
    </row>
    <row r="533" spans="2:8" ht="12" customHeight="1">
      <c r="B533" s="645" t="s">
        <v>631</v>
      </c>
      <c r="C533" s="644">
        <v>168</v>
      </c>
      <c r="D533" s="644">
        <v>126</v>
      </c>
      <c r="E533" s="644">
        <v>98</v>
      </c>
      <c r="F533" s="644">
        <v>159</v>
      </c>
      <c r="G533" s="644">
        <v>142</v>
      </c>
      <c r="H533" s="644">
        <v>184</v>
      </c>
    </row>
    <row r="534" spans="2:8">
      <c r="B534" s="645" t="s">
        <v>632</v>
      </c>
      <c r="C534" s="644">
        <v>165</v>
      </c>
      <c r="D534" s="644">
        <v>131</v>
      </c>
      <c r="E534" s="644">
        <v>97</v>
      </c>
      <c r="F534" s="644">
        <v>159</v>
      </c>
      <c r="G534" s="644">
        <v>141</v>
      </c>
      <c r="H534" s="644">
        <v>179</v>
      </c>
    </row>
    <row r="535" spans="2:8">
      <c r="B535" s="645" t="s">
        <v>633</v>
      </c>
      <c r="C535" s="644">
        <v>168</v>
      </c>
      <c r="D535" s="644">
        <v>135</v>
      </c>
      <c r="E535" s="644">
        <v>100</v>
      </c>
      <c r="F535" s="644">
        <v>163</v>
      </c>
      <c r="G535" s="644">
        <v>145</v>
      </c>
      <c r="H535" s="644">
        <v>181</v>
      </c>
    </row>
    <row r="536" spans="2:8">
      <c r="B536" s="645" t="s">
        <v>634</v>
      </c>
      <c r="C536" s="644">
        <v>168</v>
      </c>
      <c r="D536" s="644">
        <v>131</v>
      </c>
      <c r="E536" s="644">
        <v>99</v>
      </c>
      <c r="F536" s="644">
        <v>164</v>
      </c>
      <c r="G536" s="644">
        <v>144</v>
      </c>
      <c r="H536" s="644">
        <v>182</v>
      </c>
    </row>
    <row r="537" spans="2:8">
      <c r="B537" s="645" t="s">
        <v>635</v>
      </c>
      <c r="C537" s="644">
        <v>170</v>
      </c>
      <c r="D537" s="644">
        <v>126</v>
      </c>
      <c r="E537" s="644">
        <v>100</v>
      </c>
      <c r="F537" s="644">
        <v>166</v>
      </c>
      <c r="G537" s="644">
        <v>145</v>
      </c>
      <c r="H537" s="644">
        <v>183</v>
      </c>
    </row>
    <row r="538" spans="2:8">
      <c r="B538" s="645" t="s">
        <v>636</v>
      </c>
      <c r="C538" s="644">
        <v>170</v>
      </c>
      <c r="D538" s="644">
        <v>126</v>
      </c>
      <c r="E538" s="644">
        <v>101</v>
      </c>
      <c r="F538" s="644">
        <v>166</v>
      </c>
      <c r="G538" s="644">
        <v>146</v>
      </c>
      <c r="H538" s="644">
        <v>183</v>
      </c>
    </row>
    <row r="539" spans="2:8">
      <c r="B539" s="645" t="s">
        <v>637</v>
      </c>
      <c r="C539" s="644">
        <v>168</v>
      </c>
      <c r="D539" s="644">
        <v>124</v>
      </c>
      <c r="E539" s="644">
        <v>99</v>
      </c>
      <c r="F539" s="644">
        <v>165</v>
      </c>
      <c r="G539" s="644">
        <v>145</v>
      </c>
      <c r="H539" s="644">
        <v>181</v>
      </c>
    </row>
    <row r="540" spans="2:8">
      <c r="B540" s="645" t="s">
        <v>638</v>
      </c>
      <c r="C540" s="644">
        <v>164</v>
      </c>
      <c r="D540" s="644">
        <v>120</v>
      </c>
      <c r="E540" s="644">
        <v>97</v>
      </c>
      <c r="F540" s="644">
        <v>162</v>
      </c>
      <c r="G540" s="644">
        <v>141</v>
      </c>
      <c r="H540" s="644">
        <v>177</v>
      </c>
    </row>
    <row r="541" spans="2:8">
      <c r="B541" s="645" t="s">
        <v>639</v>
      </c>
      <c r="C541" s="644">
        <v>168</v>
      </c>
      <c r="D541" s="644">
        <v>126</v>
      </c>
      <c r="E541" s="644">
        <v>98</v>
      </c>
      <c r="F541" s="644">
        <v>168</v>
      </c>
      <c r="G541" s="644">
        <v>144</v>
      </c>
      <c r="H541" s="644">
        <v>180</v>
      </c>
    </row>
    <row r="542" spans="2:8">
      <c r="B542" s="645" t="s">
        <v>640</v>
      </c>
      <c r="C542" s="644">
        <v>172</v>
      </c>
      <c r="D542" s="644">
        <v>130</v>
      </c>
      <c r="E542" s="644">
        <v>103</v>
      </c>
      <c r="F542" s="644">
        <v>171</v>
      </c>
      <c r="G542" s="644">
        <v>149</v>
      </c>
      <c r="H542" s="644">
        <v>185</v>
      </c>
    </row>
    <row r="543" spans="2:8">
      <c r="B543" s="645" t="s">
        <v>641</v>
      </c>
      <c r="C543" s="644">
        <v>193</v>
      </c>
      <c r="D543" s="644">
        <v>154</v>
      </c>
      <c r="E543" s="644">
        <v>119</v>
      </c>
      <c r="F543" s="644">
        <v>194</v>
      </c>
      <c r="G543" s="644">
        <v>168</v>
      </c>
      <c r="H543" s="644">
        <v>207</v>
      </c>
    </row>
    <row r="544" spans="2:8">
      <c r="B544" s="645" t="s">
        <v>642</v>
      </c>
      <c r="C544" s="644">
        <v>185</v>
      </c>
      <c r="D544" s="644">
        <v>144</v>
      </c>
      <c r="E544" s="644">
        <v>111</v>
      </c>
      <c r="F544" s="644">
        <v>182</v>
      </c>
      <c r="G544" s="644">
        <v>161</v>
      </c>
      <c r="H544" s="644">
        <v>198</v>
      </c>
    </row>
    <row r="545" spans="2:8">
      <c r="B545" s="645" t="s">
        <v>643</v>
      </c>
      <c r="C545" s="644">
        <v>186</v>
      </c>
      <c r="D545" s="644">
        <v>146</v>
      </c>
      <c r="E545" s="644">
        <v>111</v>
      </c>
      <c r="F545" s="644">
        <v>184</v>
      </c>
      <c r="G545" s="644">
        <v>162</v>
      </c>
      <c r="H545" s="644">
        <v>199</v>
      </c>
    </row>
    <row r="546" spans="2:8">
      <c r="B546" s="645" t="s">
        <v>644</v>
      </c>
      <c r="C546" s="644">
        <v>191</v>
      </c>
      <c r="D546" s="644">
        <v>149</v>
      </c>
      <c r="E546" s="644">
        <v>114</v>
      </c>
      <c r="F546" s="644">
        <v>190</v>
      </c>
      <c r="G546" s="644">
        <v>166</v>
      </c>
      <c r="H546" s="644">
        <v>204</v>
      </c>
    </row>
    <row r="547" spans="2:8">
      <c r="B547" s="645" t="s">
        <v>645</v>
      </c>
      <c r="C547" s="644">
        <v>193</v>
      </c>
      <c r="D547" s="644">
        <v>156</v>
      </c>
      <c r="E547" s="644">
        <v>116</v>
      </c>
      <c r="F547" s="644">
        <v>195</v>
      </c>
      <c r="G547" s="644">
        <v>168</v>
      </c>
      <c r="H547" s="644">
        <v>205</v>
      </c>
    </row>
    <row r="548" spans="2:8">
      <c r="B548" s="645" t="s">
        <v>646</v>
      </c>
      <c r="C548" s="644">
        <v>189</v>
      </c>
      <c r="D548" s="644">
        <v>154</v>
      </c>
      <c r="E548" s="644">
        <v>114</v>
      </c>
      <c r="F548" s="644">
        <v>191</v>
      </c>
      <c r="G548" s="644">
        <v>165</v>
      </c>
      <c r="H548" s="644">
        <v>201</v>
      </c>
    </row>
    <row r="549" spans="2:8">
      <c r="B549" s="645" t="s">
        <v>647</v>
      </c>
      <c r="C549" s="644">
        <v>190</v>
      </c>
      <c r="D549" s="644">
        <v>157</v>
      </c>
      <c r="E549" s="644">
        <v>115</v>
      </c>
      <c r="F549" s="644">
        <v>192</v>
      </c>
      <c r="G549" s="644">
        <v>166</v>
      </c>
      <c r="H549" s="644">
        <v>202</v>
      </c>
    </row>
    <row r="550" spans="2:8">
      <c r="B550" s="645" t="s">
        <v>648</v>
      </c>
      <c r="C550" s="644">
        <v>187</v>
      </c>
      <c r="D550" s="644">
        <v>150</v>
      </c>
      <c r="E550" s="644">
        <v>111</v>
      </c>
      <c r="F550" s="644">
        <v>188</v>
      </c>
      <c r="G550" s="644">
        <v>162</v>
      </c>
      <c r="H550" s="644">
        <v>200</v>
      </c>
    </row>
    <row r="551" spans="2:8">
      <c r="B551" s="645" t="s">
        <v>649</v>
      </c>
      <c r="C551" s="644">
        <v>179</v>
      </c>
      <c r="D551" s="644">
        <v>142</v>
      </c>
      <c r="E551" s="644">
        <v>106</v>
      </c>
      <c r="F551" s="644">
        <v>178</v>
      </c>
      <c r="G551" s="644">
        <v>156</v>
      </c>
      <c r="H551" s="644">
        <v>192</v>
      </c>
    </row>
    <row r="552" spans="2:8">
      <c r="B552" s="645" t="s">
        <v>650</v>
      </c>
      <c r="C552" s="644">
        <v>181</v>
      </c>
      <c r="D552" s="644">
        <v>139</v>
      </c>
      <c r="E552" s="644">
        <v>109</v>
      </c>
      <c r="F552" s="644">
        <v>180</v>
      </c>
      <c r="G552" s="644">
        <v>159</v>
      </c>
      <c r="H552" s="644">
        <v>192</v>
      </c>
    </row>
    <row r="553" spans="2:8">
      <c r="B553" s="645" t="s">
        <v>651</v>
      </c>
      <c r="C553" s="644">
        <v>188</v>
      </c>
      <c r="D553" s="644">
        <v>150</v>
      </c>
      <c r="E553" s="644">
        <v>114</v>
      </c>
      <c r="F553" s="644">
        <v>189</v>
      </c>
      <c r="G553" s="644">
        <v>165</v>
      </c>
      <c r="H553" s="644">
        <v>199</v>
      </c>
    </row>
    <row r="554" spans="2:8">
      <c r="B554" s="645" t="s">
        <v>652</v>
      </c>
      <c r="C554" s="644">
        <v>185</v>
      </c>
      <c r="D554" s="644">
        <v>150</v>
      </c>
      <c r="E554" s="644">
        <v>112</v>
      </c>
      <c r="F554" s="644">
        <v>186</v>
      </c>
      <c r="G554" s="644">
        <v>163</v>
      </c>
      <c r="H554" s="644">
        <v>195</v>
      </c>
    </row>
    <row r="555" spans="2:8">
      <c r="B555" s="645" t="s">
        <v>653</v>
      </c>
      <c r="C555" s="644">
        <v>183</v>
      </c>
      <c r="D555" s="644">
        <v>148</v>
      </c>
      <c r="E555" s="644">
        <v>111</v>
      </c>
      <c r="F555" s="644">
        <v>184</v>
      </c>
      <c r="G555" s="644">
        <v>161</v>
      </c>
      <c r="H555" s="644">
        <v>194</v>
      </c>
    </row>
    <row r="556" spans="2:8">
      <c r="B556" s="645" t="s">
        <v>654</v>
      </c>
      <c r="C556" s="644">
        <v>182</v>
      </c>
      <c r="D556" s="644">
        <v>145</v>
      </c>
      <c r="E556" s="644">
        <v>109</v>
      </c>
      <c r="F556" s="644">
        <v>183</v>
      </c>
      <c r="G556" s="644">
        <v>159</v>
      </c>
      <c r="H556" s="644">
        <v>193</v>
      </c>
    </row>
    <row r="557" spans="2:8">
      <c r="B557" s="645" t="s">
        <v>655</v>
      </c>
      <c r="C557" s="644">
        <v>178</v>
      </c>
      <c r="D557" s="644">
        <v>141</v>
      </c>
      <c r="E557" s="644">
        <v>107</v>
      </c>
      <c r="F557" s="644">
        <v>181</v>
      </c>
      <c r="G557" s="644">
        <v>155</v>
      </c>
      <c r="H557" s="644">
        <v>190</v>
      </c>
    </row>
    <row r="558" spans="2:8">
      <c r="B558" s="645" t="s">
        <v>656</v>
      </c>
      <c r="C558" s="644">
        <v>179</v>
      </c>
      <c r="D558" s="644">
        <v>142</v>
      </c>
      <c r="E558" s="644">
        <v>108</v>
      </c>
      <c r="F558" s="644">
        <v>181</v>
      </c>
      <c r="G558" s="644">
        <v>156</v>
      </c>
      <c r="H558" s="644">
        <v>190</v>
      </c>
    </row>
    <row r="559" spans="2:8">
      <c r="B559" s="645" t="s">
        <v>657</v>
      </c>
      <c r="C559" s="644">
        <v>178</v>
      </c>
      <c r="D559" s="644">
        <v>147</v>
      </c>
      <c r="E559" s="644">
        <v>110</v>
      </c>
      <c r="F559" s="644">
        <v>183</v>
      </c>
      <c r="G559" s="644">
        <v>158</v>
      </c>
      <c r="H559" s="644">
        <v>188</v>
      </c>
    </row>
    <row r="560" spans="2:8">
      <c r="B560" s="645" t="s">
        <v>658</v>
      </c>
      <c r="C560" s="644">
        <v>171</v>
      </c>
      <c r="D560" s="644">
        <v>136</v>
      </c>
      <c r="E560" s="644">
        <v>102</v>
      </c>
      <c r="F560" s="644">
        <v>173</v>
      </c>
      <c r="G560" s="644">
        <v>149</v>
      </c>
      <c r="H560" s="644">
        <v>182</v>
      </c>
    </row>
    <row r="561" spans="2:8">
      <c r="B561" s="645" t="s">
        <v>659</v>
      </c>
      <c r="C561" s="644">
        <v>170</v>
      </c>
      <c r="D561" s="644">
        <v>136</v>
      </c>
      <c r="E561" s="644">
        <v>100</v>
      </c>
      <c r="F561" s="644">
        <v>170</v>
      </c>
      <c r="G561" s="644">
        <v>147</v>
      </c>
      <c r="H561" s="644">
        <v>182</v>
      </c>
    </row>
    <row r="562" spans="2:8">
      <c r="B562" s="645" t="s">
        <v>660</v>
      </c>
      <c r="C562" s="644">
        <v>171</v>
      </c>
      <c r="D562" s="644">
        <v>138</v>
      </c>
      <c r="E562" s="644">
        <v>102</v>
      </c>
      <c r="F562" s="644">
        <v>171</v>
      </c>
      <c r="G562" s="644">
        <v>150</v>
      </c>
      <c r="H562" s="644">
        <v>182</v>
      </c>
    </row>
    <row r="563" spans="2:8">
      <c r="B563" s="645" t="s">
        <v>661</v>
      </c>
      <c r="C563" s="644">
        <v>170</v>
      </c>
      <c r="D563" s="644">
        <v>137</v>
      </c>
      <c r="E563" s="644">
        <v>101</v>
      </c>
      <c r="F563" s="644">
        <v>168</v>
      </c>
      <c r="G563" s="644">
        <v>149</v>
      </c>
      <c r="H563" s="644">
        <v>181</v>
      </c>
    </row>
    <row r="564" spans="2:8">
      <c r="B564" s="645" t="s">
        <v>662</v>
      </c>
      <c r="C564" s="644">
        <v>169</v>
      </c>
      <c r="D564" s="644">
        <v>135</v>
      </c>
      <c r="E564" s="644">
        <v>100</v>
      </c>
      <c r="F564" s="644">
        <v>169</v>
      </c>
      <c r="G564" s="644">
        <v>149</v>
      </c>
      <c r="H564" s="644">
        <v>179</v>
      </c>
    </row>
    <row r="565" spans="2:8">
      <c r="B565" s="645" t="s">
        <v>663</v>
      </c>
      <c r="C565" s="644">
        <v>168</v>
      </c>
      <c r="D565" s="644">
        <v>132</v>
      </c>
      <c r="E565" s="644">
        <v>101</v>
      </c>
      <c r="F565" s="644">
        <v>168</v>
      </c>
      <c r="G565" s="644">
        <v>149</v>
      </c>
      <c r="H565" s="644">
        <v>178</v>
      </c>
    </row>
    <row r="566" spans="2:8">
      <c r="B566" s="645" t="s">
        <v>664</v>
      </c>
      <c r="C566" s="644">
        <v>166</v>
      </c>
      <c r="D566" s="644">
        <v>134</v>
      </c>
      <c r="E566" s="644">
        <v>99</v>
      </c>
      <c r="F566" s="644">
        <v>167</v>
      </c>
      <c r="G566" s="644">
        <v>147</v>
      </c>
      <c r="H566" s="644">
        <v>175</v>
      </c>
    </row>
    <row r="567" spans="2:8">
      <c r="B567" s="645" t="s">
        <v>665</v>
      </c>
      <c r="C567" s="644">
        <v>166</v>
      </c>
      <c r="D567" s="644">
        <v>133</v>
      </c>
      <c r="E567" s="644">
        <v>99</v>
      </c>
      <c r="F567" s="644">
        <v>167</v>
      </c>
      <c r="G567" s="644">
        <v>147</v>
      </c>
      <c r="H567" s="644">
        <v>175</v>
      </c>
    </row>
    <row r="568" spans="2:8">
      <c r="B568" s="645" t="s">
        <v>666</v>
      </c>
      <c r="C568" s="644">
        <v>164</v>
      </c>
      <c r="D568" s="644">
        <v>143</v>
      </c>
      <c r="E568" s="644">
        <v>99</v>
      </c>
      <c r="F568" s="644">
        <v>164</v>
      </c>
      <c r="G568" s="644">
        <v>146</v>
      </c>
      <c r="H568" s="644">
        <v>174</v>
      </c>
    </row>
    <row r="569" spans="2:8">
      <c r="B569" s="645" t="s">
        <v>667</v>
      </c>
      <c r="C569" s="644">
        <v>164</v>
      </c>
      <c r="D569" s="644">
        <v>143</v>
      </c>
      <c r="E569" s="644">
        <v>100</v>
      </c>
      <c r="F569" s="644">
        <v>164</v>
      </c>
      <c r="G569" s="644">
        <v>146</v>
      </c>
      <c r="H569" s="644">
        <v>174</v>
      </c>
    </row>
    <row r="570" spans="2:8">
      <c r="B570" s="645" t="s">
        <v>668</v>
      </c>
      <c r="C570" s="644">
        <v>164</v>
      </c>
      <c r="D570" s="644">
        <v>145</v>
      </c>
      <c r="E570" s="644">
        <v>99</v>
      </c>
      <c r="F570" s="644">
        <v>163</v>
      </c>
      <c r="G570" s="644">
        <v>145</v>
      </c>
      <c r="H570" s="644">
        <v>173</v>
      </c>
    </row>
    <row r="571" spans="2:8">
      <c r="B571" s="645" t="s">
        <v>669</v>
      </c>
      <c r="C571" s="644">
        <v>157</v>
      </c>
      <c r="D571" s="644">
        <v>134</v>
      </c>
      <c r="E571" s="644">
        <v>94</v>
      </c>
      <c r="F571" s="644">
        <v>155</v>
      </c>
      <c r="G571" s="644">
        <v>138</v>
      </c>
      <c r="H571" s="644">
        <v>166</v>
      </c>
    </row>
    <row r="572" spans="2:8">
      <c r="B572" s="645" t="s">
        <v>670</v>
      </c>
      <c r="C572" s="644">
        <v>159</v>
      </c>
      <c r="D572" s="644">
        <v>142</v>
      </c>
      <c r="E572" s="644">
        <v>98</v>
      </c>
      <c r="F572" s="644">
        <v>158</v>
      </c>
      <c r="G572" s="644">
        <v>142</v>
      </c>
      <c r="H572" s="644">
        <v>168</v>
      </c>
    </row>
    <row r="573" spans="2:8">
      <c r="B573" s="645" t="s">
        <v>671</v>
      </c>
      <c r="C573" s="644">
        <v>157</v>
      </c>
      <c r="D573" s="644">
        <v>140</v>
      </c>
      <c r="E573" s="644">
        <v>96</v>
      </c>
      <c r="F573" s="644">
        <v>156</v>
      </c>
      <c r="G573" s="644">
        <v>140</v>
      </c>
      <c r="H573" s="644">
        <v>167</v>
      </c>
    </row>
    <row r="574" spans="2:8">
      <c r="B574" s="645" t="s">
        <v>672</v>
      </c>
      <c r="C574" s="644">
        <v>160</v>
      </c>
      <c r="D574" s="644">
        <v>142</v>
      </c>
      <c r="E574" s="644">
        <v>96</v>
      </c>
      <c r="F574" s="644">
        <v>160</v>
      </c>
      <c r="G574" s="644">
        <v>141</v>
      </c>
      <c r="H574" s="644">
        <v>169</v>
      </c>
    </row>
    <row r="575" spans="2:8">
      <c r="B575" s="645" t="s">
        <v>673</v>
      </c>
      <c r="C575" s="644">
        <v>160</v>
      </c>
      <c r="D575" s="644">
        <v>145</v>
      </c>
      <c r="E575" s="644">
        <v>96</v>
      </c>
      <c r="F575" s="644">
        <v>158</v>
      </c>
      <c r="G575" s="644">
        <v>140</v>
      </c>
      <c r="H575" s="644">
        <v>170</v>
      </c>
    </row>
    <row r="576" spans="2:8">
      <c r="B576" s="645" t="s">
        <v>674</v>
      </c>
      <c r="C576" s="644">
        <v>160</v>
      </c>
      <c r="D576" s="644">
        <v>142</v>
      </c>
      <c r="E576" s="644">
        <v>97</v>
      </c>
      <c r="F576" s="644">
        <v>160</v>
      </c>
      <c r="G576" s="644">
        <v>139</v>
      </c>
      <c r="H576" s="644">
        <v>170</v>
      </c>
    </row>
    <row r="577" spans="2:8">
      <c r="B577" s="645" t="s">
        <v>675</v>
      </c>
      <c r="C577" s="644">
        <v>162</v>
      </c>
      <c r="D577" s="644">
        <v>143</v>
      </c>
      <c r="E577" s="644">
        <v>96</v>
      </c>
      <c r="F577" s="644">
        <v>162</v>
      </c>
      <c r="G577" s="644">
        <v>140</v>
      </c>
      <c r="H577" s="644">
        <v>172</v>
      </c>
    </row>
    <row r="578" spans="2:8">
      <c r="B578" s="645" t="s">
        <v>676</v>
      </c>
      <c r="C578" s="644">
        <v>162</v>
      </c>
      <c r="D578" s="644">
        <v>138</v>
      </c>
      <c r="E578" s="644">
        <v>97</v>
      </c>
      <c r="F578" s="644">
        <v>165</v>
      </c>
      <c r="G578" s="644">
        <v>142</v>
      </c>
      <c r="H578" s="644">
        <v>172</v>
      </c>
    </row>
    <row r="579" spans="2:8">
      <c r="B579" s="645" t="s">
        <v>677</v>
      </c>
      <c r="C579" s="644">
        <v>160</v>
      </c>
      <c r="D579" s="644">
        <v>141</v>
      </c>
      <c r="E579" s="644">
        <v>95</v>
      </c>
      <c r="F579" s="644">
        <v>165</v>
      </c>
      <c r="G579" s="644">
        <v>140</v>
      </c>
      <c r="H579" s="644">
        <v>169</v>
      </c>
    </row>
    <row r="580" spans="2:8">
      <c r="B580" s="645" t="s">
        <v>678</v>
      </c>
      <c r="C580" s="644">
        <v>158</v>
      </c>
      <c r="D580" s="644">
        <v>138</v>
      </c>
      <c r="E580" s="644">
        <v>96</v>
      </c>
      <c r="F580" s="644">
        <v>162</v>
      </c>
      <c r="G580" s="644">
        <v>139</v>
      </c>
      <c r="H580" s="644">
        <v>167</v>
      </c>
    </row>
    <row r="581" spans="2:8">
      <c r="B581" s="645" t="s">
        <v>679</v>
      </c>
      <c r="C581" s="644">
        <v>159</v>
      </c>
      <c r="D581" s="644">
        <v>137</v>
      </c>
      <c r="E581" s="644">
        <v>95</v>
      </c>
      <c r="F581" s="644">
        <v>164</v>
      </c>
      <c r="G581" s="644">
        <v>139</v>
      </c>
      <c r="H581" s="644">
        <v>169</v>
      </c>
    </row>
    <row r="582" spans="2:8">
      <c r="B582" s="645" t="s">
        <v>680</v>
      </c>
      <c r="C582" s="644">
        <v>160</v>
      </c>
      <c r="D582" s="644">
        <v>137</v>
      </c>
      <c r="E582" s="644">
        <v>96</v>
      </c>
      <c r="F582" s="644">
        <v>168</v>
      </c>
      <c r="G582" s="644">
        <v>138</v>
      </c>
      <c r="H582" s="644">
        <v>170</v>
      </c>
    </row>
    <row r="583" spans="2:8">
      <c r="B583" s="645" t="s">
        <v>681</v>
      </c>
      <c r="C583" s="644">
        <v>158</v>
      </c>
      <c r="D583" s="644">
        <v>133</v>
      </c>
      <c r="E583" s="644">
        <v>94</v>
      </c>
      <c r="F583" s="644">
        <v>164</v>
      </c>
      <c r="G583" s="644">
        <v>136</v>
      </c>
      <c r="H583" s="644">
        <v>168</v>
      </c>
    </row>
    <row r="584" spans="2:8">
      <c r="B584" s="645" t="s">
        <v>682</v>
      </c>
      <c r="C584" s="644">
        <v>157</v>
      </c>
      <c r="D584" s="644">
        <v>130</v>
      </c>
      <c r="E584" s="644">
        <v>93</v>
      </c>
      <c r="F584" s="644">
        <v>161</v>
      </c>
      <c r="G584" s="644">
        <v>135</v>
      </c>
      <c r="H584" s="644">
        <v>167</v>
      </c>
    </row>
    <row r="585" spans="2:8">
      <c r="B585" s="645" t="s">
        <v>683</v>
      </c>
      <c r="C585" s="644">
        <v>157</v>
      </c>
      <c r="D585" s="644">
        <v>129</v>
      </c>
      <c r="E585" s="644">
        <v>94</v>
      </c>
      <c r="F585" s="644">
        <v>160</v>
      </c>
      <c r="G585" s="644">
        <v>135</v>
      </c>
      <c r="H585" s="644">
        <v>167</v>
      </c>
    </row>
    <row r="586" spans="2:8">
      <c r="B586" s="645" t="s">
        <v>684</v>
      </c>
      <c r="C586" s="644">
        <v>164</v>
      </c>
      <c r="D586" s="644">
        <v>134</v>
      </c>
      <c r="E586" s="644">
        <v>99</v>
      </c>
      <c r="F586" s="644">
        <v>166</v>
      </c>
      <c r="G586" s="644">
        <v>147</v>
      </c>
      <c r="H586" s="644">
        <v>173</v>
      </c>
    </row>
    <row r="587" spans="2:8">
      <c r="B587" s="645" t="s">
        <v>685</v>
      </c>
      <c r="C587" s="644">
        <v>162</v>
      </c>
      <c r="D587" s="644">
        <v>133</v>
      </c>
      <c r="E587" s="644">
        <v>99</v>
      </c>
      <c r="F587" s="644">
        <v>165</v>
      </c>
      <c r="G587" s="644">
        <v>145</v>
      </c>
      <c r="H587" s="644">
        <v>171</v>
      </c>
    </row>
    <row r="588" spans="2:8">
      <c r="B588" s="645" t="s">
        <v>686</v>
      </c>
      <c r="C588" s="644">
        <v>163</v>
      </c>
      <c r="D588" s="644">
        <v>126</v>
      </c>
      <c r="E588" s="644">
        <v>97</v>
      </c>
      <c r="F588" s="644">
        <v>164</v>
      </c>
      <c r="G588" s="644">
        <v>144</v>
      </c>
      <c r="H588" s="644">
        <v>172</v>
      </c>
    </row>
    <row r="589" spans="2:8">
      <c r="B589" s="645" t="s">
        <v>687</v>
      </c>
      <c r="C589" s="644">
        <v>162</v>
      </c>
      <c r="D589" s="644">
        <v>123</v>
      </c>
      <c r="E589" s="644">
        <v>96</v>
      </c>
      <c r="F589" s="644">
        <v>160</v>
      </c>
      <c r="G589" s="644">
        <v>142</v>
      </c>
      <c r="H589" s="644">
        <v>173</v>
      </c>
    </row>
    <row r="590" spans="2:8">
      <c r="B590" s="645" t="s">
        <v>688</v>
      </c>
      <c r="C590" s="644">
        <v>167</v>
      </c>
      <c r="D590" s="644">
        <v>123</v>
      </c>
      <c r="E590" s="644">
        <v>100</v>
      </c>
      <c r="F590" s="644">
        <v>162</v>
      </c>
      <c r="G590" s="644">
        <v>144</v>
      </c>
      <c r="H590" s="644">
        <v>179</v>
      </c>
    </row>
    <row r="591" spans="2:8">
      <c r="B591" s="645" t="s">
        <v>689</v>
      </c>
      <c r="C591" s="644">
        <v>166</v>
      </c>
      <c r="D591" s="644">
        <v>123</v>
      </c>
      <c r="E591" s="644">
        <v>97</v>
      </c>
      <c r="F591" s="644">
        <v>162</v>
      </c>
      <c r="G591" s="644">
        <v>143</v>
      </c>
      <c r="H591" s="644">
        <v>178</v>
      </c>
    </row>
    <row r="592" spans="2:8">
      <c r="B592" s="645" t="s">
        <v>690</v>
      </c>
      <c r="C592" s="644">
        <v>164</v>
      </c>
      <c r="D592" s="644">
        <v>123</v>
      </c>
      <c r="E592" s="644">
        <v>97</v>
      </c>
      <c r="F592" s="644">
        <v>160</v>
      </c>
      <c r="G592" s="644">
        <v>143</v>
      </c>
      <c r="H592" s="644">
        <v>175</v>
      </c>
    </row>
    <row r="593" spans="2:8">
      <c r="B593" s="645" t="s">
        <v>691</v>
      </c>
      <c r="C593" s="644">
        <v>161</v>
      </c>
      <c r="D593" s="644">
        <v>120</v>
      </c>
      <c r="E593" s="644">
        <v>94</v>
      </c>
      <c r="F593" s="644">
        <v>156</v>
      </c>
      <c r="G593" s="644">
        <v>139</v>
      </c>
      <c r="H593" s="644">
        <v>173</v>
      </c>
    </row>
    <row r="594" spans="2:8">
      <c r="B594" s="645" t="s">
        <v>692</v>
      </c>
      <c r="C594" s="644">
        <v>165</v>
      </c>
      <c r="D594" s="644">
        <v>120</v>
      </c>
      <c r="E594" s="644">
        <v>95</v>
      </c>
      <c r="F594" s="644">
        <v>159</v>
      </c>
      <c r="G594" s="644">
        <v>142</v>
      </c>
      <c r="H594" s="644">
        <v>177</v>
      </c>
    </row>
    <row r="595" spans="2:8">
      <c r="B595" s="645" t="s">
        <v>693</v>
      </c>
      <c r="C595" s="644">
        <v>163</v>
      </c>
      <c r="D595" s="644">
        <v>116</v>
      </c>
      <c r="E595" s="644">
        <v>93</v>
      </c>
      <c r="F595" s="644">
        <v>155</v>
      </c>
      <c r="G595" s="644">
        <v>138</v>
      </c>
      <c r="H595" s="644">
        <v>176</v>
      </c>
    </row>
    <row r="596" spans="2:8">
      <c r="B596" s="645" t="s">
        <v>694</v>
      </c>
      <c r="C596" s="644">
        <v>163</v>
      </c>
      <c r="D596" s="644">
        <v>115</v>
      </c>
      <c r="E596" s="644">
        <v>93</v>
      </c>
      <c r="F596" s="644">
        <v>153</v>
      </c>
      <c r="G596" s="644">
        <v>138</v>
      </c>
      <c r="H596" s="644">
        <v>176</v>
      </c>
    </row>
    <row r="597" spans="2:8">
      <c r="B597" s="645" t="s">
        <v>695</v>
      </c>
      <c r="C597" s="644">
        <v>160</v>
      </c>
      <c r="D597" s="644">
        <v>115</v>
      </c>
      <c r="E597" s="644">
        <v>94</v>
      </c>
      <c r="F597" s="644">
        <v>151</v>
      </c>
      <c r="G597" s="644">
        <v>137</v>
      </c>
      <c r="H597" s="644">
        <v>174</v>
      </c>
    </row>
    <row r="598" spans="2:8">
      <c r="B598" s="645" t="s">
        <v>696</v>
      </c>
      <c r="C598" s="644">
        <v>159</v>
      </c>
      <c r="D598" s="644">
        <v>116</v>
      </c>
      <c r="E598" s="644">
        <v>96</v>
      </c>
      <c r="F598" s="644">
        <v>151</v>
      </c>
      <c r="G598" s="644">
        <v>138</v>
      </c>
      <c r="H598" s="644">
        <v>170</v>
      </c>
    </row>
    <row r="599" spans="2:8">
      <c r="B599" s="645" t="s">
        <v>697</v>
      </c>
      <c r="C599" s="644">
        <v>155</v>
      </c>
      <c r="D599" s="644">
        <v>110</v>
      </c>
      <c r="E599" s="644">
        <v>92</v>
      </c>
      <c r="F599" s="644">
        <v>144</v>
      </c>
      <c r="G599" s="644">
        <v>134</v>
      </c>
      <c r="H599" s="644">
        <v>167</v>
      </c>
    </row>
    <row r="600" spans="2:8">
      <c r="B600" s="645" t="s">
        <v>698</v>
      </c>
      <c r="C600" s="644">
        <v>151</v>
      </c>
      <c r="D600" s="644">
        <v>106</v>
      </c>
      <c r="E600" s="644">
        <v>86</v>
      </c>
      <c r="F600" s="644">
        <v>141</v>
      </c>
      <c r="G600" s="644">
        <v>129</v>
      </c>
      <c r="H600" s="644">
        <v>164</v>
      </c>
    </row>
    <row r="601" spans="2:8">
      <c r="B601" s="645" t="s">
        <v>699</v>
      </c>
      <c r="C601" s="644">
        <v>153</v>
      </c>
      <c r="D601" s="644">
        <v>108</v>
      </c>
      <c r="E601" s="644">
        <v>93</v>
      </c>
      <c r="F601" s="644">
        <v>142</v>
      </c>
      <c r="G601" s="644">
        <v>134</v>
      </c>
      <c r="H601" s="644">
        <v>165</v>
      </c>
    </row>
    <row r="602" spans="2:8">
      <c r="B602" s="645" t="s">
        <v>700</v>
      </c>
      <c r="C602" s="644">
        <v>150</v>
      </c>
      <c r="D602" s="644">
        <v>102</v>
      </c>
      <c r="E602" s="644">
        <v>86</v>
      </c>
      <c r="F602" s="644">
        <v>139</v>
      </c>
      <c r="G602" s="644">
        <v>128</v>
      </c>
      <c r="H602" s="644">
        <v>162</v>
      </c>
    </row>
    <row r="603" spans="2:8">
      <c r="B603" s="645" t="s">
        <v>701</v>
      </c>
      <c r="C603" s="644">
        <v>149</v>
      </c>
      <c r="D603" s="644">
        <v>98</v>
      </c>
      <c r="E603" s="644">
        <v>86</v>
      </c>
      <c r="F603" s="644">
        <v>137</v>
      </c>
      <c r="G603" s="644">
        <v>128</v>
      </c>
      <c r="H603" s="644">
        <v>162</v>
      </c>
    </row>
    <row r="604" spans="2:8">
      <c r="B604" s="645" t="s">
        <v>702</v>
      </c>
      <c r="C604" s="644">
        <v>154</v>
      </c>
      <c r="D604" s="644">
        <v>103</v>
      </c>
      <c r="E604" s="644">
        <v>89</v>
      </c>
      <c r="F604" s="644">
        <v>139</v>
      </c>
      <c r="G604" s="644">
        <v>131</v>
      </c>
      <c r="H604" s="644">
        <v>167</v>
      </c>
    </row>
    <row r="605" spans="2:8">
      <c r="B605" s="645" t="s">
        <v>703</v>
      </c>
      <c r="C605" s="644">
        <v>152</v>
      </c>
      <c r="D605" s="644">
        <v>103</v>
      </c>
      <c r="E605" s="644">
        <v>88</v>
      </c>
      <c r="F605" s="644">
        <v>137</v>
      </c>
      <c r="G605" s="644">
        <v>130</v>
      </c>
      <c r="H605" s="644">
        <v>165</v>
      </c>
    </row>
    <row r="606" spans="2:8">
      <c r="B606" s="645" t="s">
        <v>704</v>
      </c>
      <c r="C606" s="644">
        <v>153</v>
      </c>
      <c r="D606" s="644">
        <v>97</v>
      </c>
      <c r="E606" s="644">
        <v>88</v>
      </c>
      <c r="F606" s="644">
        <v>138</v>
      </c>
      <c r="G606" s="644">
        <v>128</v>
      </c>
      <c r="H606" s="644">
        <v>168</v>
      </c>
    </row>
    <row r="607" spans="2:8">
      <c r="B607" s="645" t="s">
        <v>705</v>
      </c>
      <c r="C607" s="644">
        <v>155</v>
      </c>
      <c r="D607" s="644">
        <v>102</v>
      </c>
      <c r="E607" s="644">
        <v>87</v>
      </c>
      <c r="F607" s="644">
        <v>141</v>
      </c>
      <c r="G607" s="644">
        <v>129</v>
      </c>
      <c r="H607" s="644">
        <v>170</v>
      </c>
    </row>
    <row r="608" spans="2:8">
      <c r="B608" s="645" t="s">
        <v>706</v>
      </c>
      <c r="C608" s="644">
        <v>153</v>
      </c>
      <c r="D608" s="644">
        <v>100</v>
      </c>
      <c r="E608" s="644">
        <v>87</v>
      </c>
      <c r="F608" s="644">
        <v>140</v>
      </c>
      <c r="G608" s="644">
        <v>128</v>
      </c>
      <c r="H608" s="644">
        <v>168</v>
      </c>
    </row>
    <row r="609" spans="2:8">
      <c r="B609" s="645" t="s">
        <v>707</v>
      </c>
      <c r="C609" s="644">
        <v>149</v>
      </c>
      <c r="D609" s="644">
        <v>96</v>
      </c>
      <c r="E609" s="644">
        <v>84</v>
      </c>
      <c r="F609" s="644">
        <v>136</v>
      </c>
      <c r="G609" s="644">
        <v>124</v>
      </c>
      <c r="H609" s="644">
        <v>164</v>
      </c>
    </row>
    <row r="610" spans="2:8">
      <c r="B610" s="645" t="s">
        <v>708</v>
      </c>
      <c r="C610" s="644">
        <v>153</v>
      </c>
      <c r="D610" s="644">
        <v>93</v>
      </c>
      <c r="E610" s="644">
        <v>89</v>
      </c>
      <c r="F610" s="644">
        <v>138</v>
      </c>
      <c r="G610" s="644">
        <v>128</v>
      </c>
      <c r="H610" s="644">
        <v>168</v>
      </c>
    </row>
    <row r="611" spans="2:8">
      <c r="B611" s="645" t="s">
        <v>709</v>
      </c>
      <c r="C611" s="644">
        <v>152</v>
      </c>
      <c r="D611" s="644">
        <v>91</v>
      </c>
      <c r="E611" s="644">
        <v>86</v>
      </c>
      <c r="F611" s="644">
        <v>134</v>
      </c>
      <c r="G611" s="644">
        <v>124</v>
      </c>
      <c r="H611" s="644">
        <v>169</v>
      </c>
    </row>
    <row r="612" spans="2:8">
      <c r="B612" s="645" t="s">
        <v>710</v>
      </c>
      <c r="C612" s="644">
        <v>156</v>
      </c>
      <c r="D612" s="644">
        <v>97</v>
      </c>
      <c r="E612" s="644">
        <v>90</v>
      </c>
      <c r="F612" s="644">
        <v>135</v>
      </c>
      <c r="G612" s="644">
        <v>129</v>
      </c>
      <c r="H612" s="644">
        <v>173</v>
      </c>
    </row>
    <row r="613" spans="2:8">
      <c r="B613" s="645" t="s">
        <v>711</v>
      </c>
      <c r="C613" s="644">
        <v>156</v>
      </c>
      <c r="D613" s="644">
        <v>94</v>
      </c>
      <c r="E613" s="644">
        <v>89</v>
      </c>
      <c r="F613" s="644">
        <v>135</v>
      </c>
      <c r="G613" s="644">
        <v>128</v>
      </c>
      <c r="H613" s="644">
        <v>175</v>
      </c>
    </row>
    <row r="614" spans="2:8">
      <c r="B614" s="645" t="s">
        <v>712</v>
      </c>
      <c r="C614" s="644">
        <v>159</v>
      </c>
      <c r="D614" s="644">
        <v>103</v>
      </c>
      <c r="E614" s="644">
        <v>99</v>
      </c>
      <c r="F614" s="644">
        <v>137</v>
      </c>
      <c r="G614" s="644">
        <v>135</v>
      </c>
      <c r="H614" s="644">
        <v>176</v>
      </c>
    </row>
    <row r="615" spans="2:8">
      <c r="B615" s="645" t="s">
        <v>713</v>
      </c>
      <c r="C615" s="644">
        <v>158</v>
      </c>
      <c r="D615" s="644">
        <v>102</v>
      </c>
      <c r="E615" s="644">
        <v>93</v>
      </c>
      <c r="F615" s="644">
        <v>137</v>
      </c>
      <c r="G615" s="644">
        <v>130</v>
      </c>
      <c r="H615" s="644">
        <v>177</v>
      </c>
    </row>
    <row r="616" spans="2:8">
      <c r="B616" s="645" t="s">
        <v>714</v>
      </c>
      <c r="C616" s="644">
        <v>156</v>
      </c>
      <c r="D616" s="644">
        <v>105</v>
      </c>
      <c r="E616" s="644">
        <v>87</v>
      </c>
      <c r="F616" s="644">
        <v>136</v>
      </c>
      <c r="G616" s="644">
        <v>126</v>
      </c>
      <c r="H616" s="644">
        <v>174</v>
      </c>
    </row>
    <row r="617" spans="2:8">
      <c r="B617" s="645" t="s">
        <v>715</v>
      </c>
      <c r="C617" s="644">
        <v>162</v>
      </c>
      <c r="D617" s="644">
        <v>112</v>
      </c>
      <c r="E617" s="644">
        <v>100</v>
      </c>
      <c r="F617" s="644">
        <v>142</v>
      </c>
      <c r="G617" s="644">
        <v>137</v>
      </c>
      <c r="H617" s="644">
        <v>179</v>
      </c>
    </row>
    <row r="618" spans="2:8">
      <c r="B618" s="645" t="s">
        <v>716</v>
      </c>
      <c r="C618" s="644">
        <v>159</v>
      </c>
      <c r="D618" s="644">
        <v>110</v>
      </c>
      <c r="E618" s="644">
        <v>98</v>
      </c>
      <c r="F618" s="644">
        <v>142</v>
      </c>
      <c r="G618" s="644">
        <v>134</v>
      </c>
      <c r="H618" s="644">
        <v>175</v>
      </c>
    </row>
    <row r="619" spans="2:8">
      <c r="B619" s="645" t="s">
        <v>717</v>
      </c>
      <c r="C619" s="644">
        <v>153</v>
      </c>
      <c r="D619" s="644">
        <v>113</v>
      </c>
      <c r="E619" s="644">
        <v>95</v>
      </c>
      <c r="F619" s="644">
        <v>139</v>
      </c>
      <c r="G619" s="644">
        <v>132</v>
      </c>
      <c r="H619" s="644">
        <v>167</v>
      </c>
    </row>
    <row r="620" spans="2:8">
      <c r="B620" s="645" t="s">
        <v>718</v>
      </c>
      <c r="C620" s="644">
        <v>151</v>
      </c>
      <c r="D620" s="644">
        <v>116</v>
      </c>
      <c r="E620" s="644">
        <v>95</v>
      </c>
      <c r="F620" s="644">
        <v>134</v>
      </c>
      <c r="G620" s="644">
        <v>130</v>
      </c>
      <c r="H620" s="644">
        <v>165</v>
      </c>
    </row>
    <row r="621" spans="2:8">
      <c r="B621" s="645" t="s">
        <v>719</v>
      </c>
      <c r="C621" s="644">
        <v>153</v>
      </c>
      <c r="D621" s="644">
        <v>123</v>
      </c>
      <c r="E621" s="644">
        <v>97</v>
      </c>
      <c r="F621" s="644">
        <v>135</v>
      </c>
      <c r="G621" s="644">
        <v>132</v>
      </c>
      <c r="H621" s="644">
        <v>168</v>
      </c>
    </row>
    <row r="622" spans="2:8">
      <c r="B622" s="645" t="s">
        <v>720</v>
      </c>
      <c r="C622" s="644">
        <v>153</v>
      </c>
      <c r="D622" s="644">
        <v>118</v>
      </c>
      <c r="E622" s="644">
        <v>94</v>
      </c>
      <c r="F622" s="644">
        <v>133</v>
      </c>
      <c r="G622" s="644">
        <v>130</v>
      </c>
      <c r="H622" s="644">
        <v>168</v>
      </c>
    </row>
    <row r="623" spans="2:8">
      <c r="B623" s="645" t="s">
        <v>721</v>
      </c>
      <c r="C623" s="644">
        <v>155</v>
      </c>
      <c r="D623" s="644">
        <v>120</v>
      </c>
      <c r="E623" s="644">
        <v>90</v>
      </c>
      <c r="F623" s="644">
        <v>133</v>
      </c>
      <c r="G623" s="644">
        <v>127</v>
      </c>
      <c r="H623" s="644">
        <v>172</v>
      </c>
    </row>
    <row r="624" spans="2:8">
      <c r="B624" s="645" t="s">
        <v>722</v>
      </c>
      <c r="C624" s="644">
        <v>159</v>
      </c>
      <c r="D624" s="644">
        <v>130</v>
      </c>
      <c r="E624" s="644">
        <v>98</v>
      </c>
      <c r="F624" s="644">
        <v>138</v>
      </c>
      <c r="G624" s="644">
        <v>134</v>
      </c>
      <c r="H624" s="644">
        <v>176</v>
      </c>
    </row>
    <row r="625" spans="2:8">
      <c r="B625" s="645" t="s">
        <v>723</v>
      </c>
      <c r="C625" s="644">
        <v>166</v>
      </c>
      <c r="D625" s="644">
        <v>135</v>
      </c>
      <c r="E625" s="644">
        <v>101</v>
      </c>
      <c r="F625" s="644">
        <v>146</v>
      </c>
      <c r="G625" s="644">
        <v>140</v>
      </c>
      <c r="H625" s="644">
        <v>184</v>
      </c>
    </row>
    <row r="626" spans="2:8">
      <c r="B626" s="645" t="s">
        <v>724</v>
      </c>
      <c r="C626" s="644">
        <v>168</v>
      </c>
      <c r="D626" s="644">
        <v>129</v>
      </c>
      <c r="E626" s="644">
        <v>98</v>
      </c>
      <c r="F626" s="644">
        <v>145</v>
      </c>
      <c r="G626" s="644">
        <v>137</v>
      </c>
      <c r="H626" s="644">
        <v>187</v>
      </c>
    </row>
    <row r="627" spans="2:8">
      <c r="B627" s="645" t="s">
        <v>725</v>
      </c>
      <c r="C627" s="644">
        <v>171</v>
      </c>
      <c r="D627" s="644">
        <v>130</v>
      </c>
      <c r="E627" s="644">
        <v>98</v>
      </c>
      <c r="F627" s="644">
        <v>153</v>
      </c>
      <c r="G627" s="644">
        <v>139</v>
      </c>
      <c r="H627" s="644">
        <v>191</v>
      </c>
    </row>
    <row r="628" spans="2:8">
      <c r="B628" s="645" t="s">
        <v>726</v>
      </c>
      <c r="C628" s="644">
        <v>165</v>
      </c>
      <c r="D628" s="644">
        <v>129</v>
      </c>
      <c r="E628" s="644">
        <v>94</v>
      </c>
      <c r="F628" s="644">
        <v>148</v>
      </c>
      <c r="G628" s="644">
        <v>133</v>
      </c>
      <c r="H628" s="644">
        <v>184</v>
      </c>
    </row>
    <row r="629" spans="2:8">
      <c r="B629" s="645" t="s">
        <v>727</v>
      </c>
      <c r="C629" s="644">
        <v>175</v>
      </c>
      <c r="D629" s="644">
        <v>137</v>
      </c>
      <c r="E629" s="644">
        <v>101</v>
      </c>
      <c r="F629" s="644">
        <v>156</v>
      </c>
      <c r="G629" s="644">
        <v>140</v>
      </c>
      <c r="H629" s="644">
        <v>197</v>
      </c>
    </row>
    <row r="630" spans="2:8">
      <c r="B630" s="645" t="s">
        <v>728</v>
      </c>
      <c r="C630" s="644">
        <v>173</v>
      </c>
      <c r="D630" s="644">
        <v>141</v>
      </c>
      <c r="E630" s="644">
        <v>102</v>
      </c>
      <c r="F630" s="644">
        <v>161</v>
      </c>
      <c r="G630" s="644">
        <v>140</v>
      </c>
      <c r="H630" s="644">
        <v>192</v>
      </c>
    </row>
    <row r="631" spans="2:8">
      <c r="B631" s="645" t="s">
        <v>729</v>
      </c>
      <c r="C631" s="644">
        <v>174</v>
      </c>
      <c r="D631" s="644">
        <v>141</v>
      </c>
      <c r="E631" s="644">
        <v>103</v>
      </c>
      <c r="F631" s="644">
        <v>160</v>
      </c>
      <c r="G631" s="644">
        <v>141</v>
      </c>
      <c r="H631" s="644">
        <v>193</v>
      </c>
    </row>
    <row r="632" spans="2:8">
      <c r="B632" s="645" t="s">
        <v>730</v>
      </c>
      <c r="C632" s="644">
        <v>168</v>
      </c>
      <c r="D632" s="644">
        <v>130</v>
      </c>
      <c r="E632" s="644">
        <v>98</v>
      </c>
      <c r="F632" s="644">
        <v>151</v>
      </c>
      <c r="G632" s="644">
        <v>135</v>
      </c>
      <c r="H632" s="644">
        <v>188</v>
      </c>
    </row>
    <row r="633" spans="2:8">
      <c r="B633" s="645" t="s">
        <v>731</v>
      </c>
      <c r="C633" s="644">
        <v>161</v>
      </c>
      <c r="D633" s="644">
        <v>122</v>
      </c>
      <c r="E633" s="644">
        <v>92</v>
      </c>
      <c r="F633" s="644">
        <v>145</v>
      </c>
      <c r="G633" s="644">
        <v>129</v>
      </c>
      <c r="H633" s="644">
        <v>181</v>
      </c>
    </row>
    <row r="634" spans="2:8">
      <c r="B634" s="645" t="s">
        <v>732</v>
      </c>
      <c r="C634" s="644">
        <v>162</v>
      </c>
      <c r="D634" s="644">
        <v>124</v>
      </c>
      <c r="E634" s="644">
        <v>92</v>
      </c>
      <c r="F634" s="644">
        <v>146</v>
      </c>
      <c r="G634" s="644">
        <v>129</v>
      </c>
      <c r="H634" s="644">
        <v>181</v>
      </c>
    </row>
    <row r="635" spans="2:8">
      <c r="B635" s="645" t="s">
        <v>733</v>
      </c>
      <c r="C635" s="644">
        <v>174</v>
      </c>
      <c r="D635" s="644">
        <v>137</v>
      </c>
      <c r="E635" s="644">
        <v>102</v>
      </c>
      <c r="F635" s="644">
        <v>159</v>
      </c>
      <c r="G635" s="644">
        <v>141</v>
      </c>
      <c r="H635" s="644">
        <v>193</v>
      </c>
    </row>
    <row r="636" spans="2:8">
      <c r="B636" s="645" t="s">
        <v>734</v>
      </c>
      <c r="C636" s="644">
        <v>169</v>
      </c>
      <c r="D636" s="644">
        <v>142</v>
      </c>
      <c r="E636" s="644">
        <v>95</v>
      </c>
      <c r="F636" s="644">
        <v>160</v>
      </c>
      <c r="G636" s="644">
        <v>135</v>
      </c>
      <c r="H636" s="644">
        <v>188</v>
      </c>
    </row>
    <row r="637" spans="2:8">
      <c r="B637" s="645" t="s">
        <v>735</v>
      </c>
      <c r="C637" s="644">
        <v>165</v>
      </c>
      <c r="D637" s="644">
        <v>137</v>
      </c>
      <c r="E637" s="644">
        <v>92</v>
      </c>
      <c r="F637" s="644">
        <v>154</v>
      </c>
      <c r="G637" s="644">
        <v>132</v>
      </c>
      <c r="H637" s="644">
        <v>183</v>
      </c>
    </row>
    <row r="638" spans="2:8">
      <c r="B638" s="645" t="s">
        <v>736</v>
      </c>
      <c r="C638" s="644">
        <v>169</v>
      </c>
      <c r="D638" s="644">
        <v>144</v>
      </c>
      <c r="E638" s="644">
        <v>97</v>
      </c>
      <c r="F638" s="644">
        <v>156</v>
      </c>
      <c r="G638" s="644">
        <v>136</v>
      </c>
      <c r="H638" s="644">
        <v>187</v>
      </c>
    </row>
    <row r="639" spans="2:8">
      <c r="B639" s="645" t="s">
        <v>737</v>
      </c>
      <c r="C639" s="644">
        <v>172</v>
      </c>
      <c r="D639" s="644">
        <v>149</v>
      </c>
      <c r="E639" s="644">
        <v>101</v>
      </c>
      <c r="F639" s="644">
        <v>157</v>
      </c>
      <c r="G639" s="644">
        <v>140</v>
      </c>
      <c r="H639" s="644">
        <v>190</v>
      </c>
    </row>
    <row r="640" spans="2:8">
      <c r="B640" s="645" t="s">
        <v>738</v>
      </c>
      <c r="C640" s="644">
        <v>168</v>
      </c>
      <c r="D640" s="644">
        <v>142</v>
      </c>
      <c r="E640" s="644">
        <v>96</v>
      </c>
      <c r="F640" s="644">
        <v>155</v>
      </c>
      <c r="G640" s="644">
        <v>136</v>
      </c>
      <c r="H640" s="644">
        <v>187</v>
      </c>
    </row>
    <row r="641" spans="2:8">
      <c r="B641" s="645" t="s">
        <v>739</v>
      </c>
      <c r="C641" s="644">
        <v>176</v>
      </c>
      <c r="D641" s="644">
        <v>151</v>
      </c>
      <c r="E641" s="644">
        <v>103</v>
      </c>
      <c r="F641" s="644">
        <v>165</v>
      </c>
      <c r="G641" s="644">
        <v>143</v>
      </c>
      <c r="H641" s="644">
        <v>195</v>
      </c>
    </row>
    <row r="642" spans="2:8">
      <c r="B642" s="645" t="s">
        <v>740</v>
      </c>
      <c r="C642" s="644">
        <v>173</v>
      </c>
      <c r="D642" s="644">
        <v>151</v>
      </c>
      <c r="E642" s="644">
        <v>101</v>
      </c>
      <c r="F642" s="644">
        <v>162</v>
      </c>
      <c r="G642" s="644">
        <v>140</v>
      </c>
      <c r="H642" s="644">
        <v>191</v>
      </c>
    </row>
    <row r="643" spans="2:8">
      <c r="B643" s="645" t="s">
        <v>741</v>
      </c>
      <c r="C643" s="644">
        <v>180</v>
      </c>
      <c r="D643" s="644">
        <v>164</v>
      </c>
      <c r="E643" s="644">
        <v>104</v>
      </c>
      <c r="F643" s="644">
        <v>170</v>
      </c>
      <c r="G643" s="644">
        <v>145</v>
      </c>
      <c r="H643" s="644">
        <v>199</v>
      </c>
    </row>
    <row r="644" spans="2:8">
      <c r="B644" s="645" t="s">
        <v>742</v>
      </c>
      <c r="C644" s="644">
        <v>182</v>
      </c>
      <c r="D644" s="644">
        <v>163</v>
      </c>
      <c r="E644" s="644">
        <v>105</v>
      </c>
      <c r="F644" s="644">
        <v>169</v>
      </c>
      <c r="G644" s="644">
        <v>144</v>
      </c>
      <c r="H644" s="644">
        <v>203</v>
      </c>
    </row>
    <row r="645" spans="2:8">
      <c r="B645" s="645" t="s">
        <v>743</v>
      </c>
      <c r="C645" s="644">
        <v>191</v>
      </c>
      <c r="D645" s="644">
        <v>169</v>
      </c>
      <c r="E645" s="644">
        <v>109</v>
      </c>
      <c r="F645" s="644">
        <v>180</v>
      </c>
      <c r="G645" s="644">
        <v>148</v>
      </c>
      <c r="H645" s="644">
        <v>213</v>
      </c>
    </row>
    <row r="646" spans="2:8">
      <c r="B646" s="645" t="s">
        <v>744</v>
      </c>
      <c r="C646" s="644">
        <v>196</v>
      </c>
      <c r="D646" s="644">
        <v>175</v>
      </c>
      <c r="E646" s="644">
        <v>113</v>
      </c>
      <c r="F646" s="644">
        <v>184</v>
      </c>
      <c r="G646" s="644">
        <v>153</v>
      </c>
      <c r="H646" s="644">
        <v>220</v>
      </c>
    </row>
    <row r="647" spans="2:8">
      <c r="B647" s="645" t="s">
        <v>745</v>
      </c>
      <c r="C647" s="644">
        <v>226</v>
      </c>
      <c r="D647" s="644">
        <v>201</v>
      </c>
      <c r="E647" s="644">
        <v>127</v>
      </c>
      <c r="F647" s="644">
        <v>206</v>
      </c>
      <c r="G647" s="644">
        <v>169</v>
      </c>
      <c r="H647" s="644">
        <v>257</v>
      </c>
    </row>
    <row r="648" spans="2:8">
      <c r="B648" s="645" t="s">
        <v>746</v>
      </c>
      <c r="C648" s="644">
        <v>223</v>
      </c>
      <c r="D648" s="644">
        <v>200</v>
      </c>
      <c r="E648" s="644">
        <v>131</v>
      </c>
      <c r="F648" s="644">
        <v>217</v>
      </c>
      <c r="G648" s="644">
        <v>174</v>
      </c>
      <c r="H648" s="644">
        <v>249</v>
      </c>
    </row>
    <row r="649" spans="2:8">
      <c r="B649" s="645" t="s">
        <v>747</v>
      </c>
      <c r="C649" s="644">
        <v>219</v>
      </c>
      <c r="D649" s="644">
        <v>200</v>
      </c>
      <c r="E649" s="644">
        <v>133</v>
      </c>
      <c r="F649" s="644">
        <v>219</v>
      </c>
      <c r="G649" s="644">
        <v>175</v>
      </c>
      <c r="H649" s="644">
        <v>241</v>
      </c>
    </row>
    <row r="650" spans="2:8">
      <c r="B650" s="645" t="s">
        <v>748</v>
      </c>
      <c r="C650" s="644">
        <v>219</v>
      </c>
      <c r="D650" s="644">
        <v>216</v>
      </c>
      <c r="E650" s="644">
        <v>134</v>
      </c>
      <c r="F650" s="644">
        <v>218</v>
      </c>
      <c r="G650" s="644">
        <v>174</v>
      </c>
      <c r="H650" s="644">
        <v>242</v>
      </c>
    </row>
    <row r="651" spans="2:8">
      <c r="B651" s="645" t="s">
        <v>749</v>
      </c>
      <c r="C651" s="644">
        <v>221</v>
      </c>
      <c r="D651" s="644">
        <v>217</v>
      </c>
      <c r="E651" s="644">
        <v>135</v>
      </c>
      <c r="F651" s="644">
        <v>226</v>
      </c>
      <c r="G651" s="644">
        <v>176</v>
      </c>
      <c r="H651" s="644">
        <v>243</v>
      </c>
    </row>
    <row r="652" spans="2:8">
      <c r="B652" s="645" t="s">
        <v>750</v>
      </c>
      <c r="C652" s="644">
        <v>217</v>
      </c>
      <c r="D652" s="644">
        <v>211</v>
      </c>
      <c r="E652" s="644">
        <v>130</v>
      </c>
      <c r="F652" s="644">
        <v>221</v>
      </c>
      <c r="G652" s="644">
        <v>171</v>
      </c>
      <c r="H652" s="644">
        <v>240</v>
      </c>
    </row>
    <row r="653" spans="2:8">
      <c r="B653" s="645" t="s">
        <v>751</v>
      </c>
      <c r="C653" s="644">
        <v>219</v>
      </c>
      <c r="D653" s="644">
        <v>227</v>
      </c>
      <c r="E653" s="644">
        <v>129</v>
      </c>
      <c r="F653" s="644">
        <v>219</v>
      </c>
      <c r="G653" s="644">
        <v>173</v>
      </c>
      <c r="H653" s="644">
        <v>242</v>
      </c>
    </row>
    <row r="654" spans="2:8">
      <c r="B654" s="645" t="s">
        <v>752</v>
      </c>
      <c r="C654" s="644">
        <v>216</v>
      </c>
      <c r="D654" s="644">
        <v>209</v>
      </c>
      <c r="E654" s="644">
        <v>124</v>
      </c>
      <c r="F654" s="644">
        <v>213</v>
      </c>
      <c r="G654" s="644">
        <v>167</v>
      </c>
      <c r="H654" s="644">
        <v>241</v>
      </c>
    </row>
    <row r="655" spans="2:8">
      <c r="B655" s="645" t="s">
        <v>753</v>
      </c>
      <c r="C655" s="644">
        <v>212</v>
      </c>
      <c r="D655" s="644">
        <v>205</v>
      </c>
      <c r="E655" s="644">
        <v>122</v>
      </c>
      <c r="F655" s="644">
        <v>210</v>
      </c>
      <c r="G655" s="644">
        <v>165</v>
      </c>
      <c r="H655" s="644">
        <v>235</v>
      </c>
    </row>
    <row r="656" spans="2:8">
      <c r="B656" s="645" t="s">
        <v>754</v>
      </c>
      <c r="C656" s="644">
        <v>194</v>
      </c>
      <c r="D656" s="644">
        <v>184</v>
      </c>
      <c r="E656" s="644">
        <v>113</v>
      </c>
      <c r="F656" s="644">
        <v>189</v>
      </c>
      <c r="G656" s="644">
        <v>152</v>
      </c>
      <c r="H656" s="644">
        <v>215</v>
      </c>
    </row>
    <row r="657" spans="2:8">
      <c r="B657" s="645" t="s">
        <v>755</v>
      </c>
      <c r="C657" s="644">
        <v>203</v>
      </c>
      <c r="D657" s="644">
        <v>203</v>
      </c>
      <c r="E657" s="644">
        <v>119</v>
      </c>
      <c r="F657" s="644">
        <v>196</v>
      </c>
      <c r="G657" s="644">
        <v>159</v>
      </c>
      <c r="H657" s="644">
        <v>227</v>
      </c>
    </row>
    <row r="658" spans="2:8">
      <c r="B658" s="645" t="s">
        <v>756</v>
      </c>
      <c r="C658" s="644">
        <v>207</v>
      </c>
      <c r="D658" s="644">
        <v>207</v>
      </c>
      <c r="E658" s="644">
        <v>122</v>
      </c>
      <c r="F658" s="644">
        <v>199</v>
      </c>
      <c r="G658" s="644">
        <v>163</v>
      </c>
      <c r="H658" s="644">
        <v>231</v>
      </c>
    </row>
    <row r="659" spans="2:8">
      <c r="B659" s="645" t="s">
        <v>757</v>
      </c>
      <c r="C659" s="644">
        <v>205</v>
      </c>
      <c r="D659" s="644">
        <v>206</v>
      </c>
      <c r="E659" s="644">
        <v>123</v>
      </c>
      <c r="F659" s="644">
        <v>196</v>
      </c>
      <c r="G659" s="644">
        <v>162</v>
      </c>
      <c r="H659" s="644">
        <v>229</v>
      </c>
    </row>
    <row r="660" spans="2:8">
      <c r="B660" s="645" t="s">
        <v>758</v>
      </c>
      <c r="C660" s="644">
        <v>215</v>
      </c>
      <c r="D660" s="644">
        <v>211</v>
      </c>
      <c r="E660" s="644">
        <v>130</v>
      </c>
      <c r="F660" s="644">
        <v>206</v>
      </c>
      <c r="G660" s="644">
        <v>170</v>
      </c>
      <c r="H660" s="644">
        <v>240</v>
      </c>
    </row>
    <row r="661" spans="2:8">
      <c r="B661" s="645" t="s">
        <v>759</v>
      </c>
      <c r="C661" s="644">
        <v>222</v>
      </c>
      <c r="D661" s="644">
        <v>215</v>
      </c>
      <c r="E661" s="644">
        <v>133</v>
      </c>
      <c r="F661" s="644">
        <v>208</v>
      </c>
      <c r="G661" s="644">
        <v>175</v>
      </c>
      <c r="H661" s="644">
        <v>248</v>
      </c>
    </row>
    <row r="662" spans="2:8">
      <c r="B662" s="645" t="s">
        <v>760</v>
      </c>
      <c r="C662" s="644">
        <v>251</v>
      </c>
      <c r="D662" s="644">
        <v>241</v>
      </c>
      <c r="E662" s="644">
        <v>152</v>
      </c>
      <c r="F662" s="644">
        <v>237</v>
      </c>
      <c r="G662" s="644">
        <v>197</v>
      </c>
      <c r="H662" s="644">
        <v>281</v>
      </c>
    </row>
    <row r="663" spans="2:8">
      <c r="B663" s="645" t="s">
        <v>761</v>
      </c>
      <c r="C663" s="644">
        <v>235</v>
      </c>
      <c r="D663" s="644">
        <v>234</v>
      </c>
      <c r="E663" s="644">
        <v>143</v>
      </c>
      <c r="F663" s="644">
        <v>227</v>
      </c>
      <c r="G663" s="644">
        <v>186</v>
      </c>
      <c r="H663" s="644">
        <v>262</v>
      </c>
    </row>
    <row r="664" spans="2:8">
      <c r="B664" s="645" t="s">
        <v>762</v>
      </c>
      <c r="C664" s="644">
        <v>241</v>
      </c>
      <c r="D664" s="644">
        <v>231</v>
      </c>
      <c r="E664" s="644">
        <v>145</v>
      </c>
      <c r="F664" s="644">
        <v>229</v>
      </c>
      <c r="G664" s="644">
        <v>188</v>
      </c>
      <c r="H664" s="644">
        <v>270</v>
      </c>
    </row>
    <row r="665" spans="2:8">
      <c r="B665" s="645" t="s">
        <v>765</v>
      </c>
      <c r="C665" s="644">
        <v>244</v>
      </c>
      <c r="D665" s="644">
        <v>239</v>
      </c>
      <c r="E665" s="644">
        <v>149</v>
      </c>
      <c r="F665" s="644">
        <v>236</v>
      </c>
      <c r="G665" s="644">
        <v>194</v>
      </c>
      <c r="H665" s="644">
        <v>271</v>
      </c>
    </row>
    <row r="666" spans="2:8">
      <c r="B666" s="645" t="s">
        <v>766</v>
      </c>
      <c r="C666" s="644">
        <v>234</v>
      </c>
      <c r="D666" s="644">
        <v>221</v>
      </c>
      <c r="E666" s="644">
        <v>139</v>
      </c>
      <c r="F666" s="644">
        <v>230</v>
      </c>
      <c r="G666" s="644">
        <v>183</v>
      </c>
      <c r="H666" s="644">
        <v>260</v>
      </c>
    </row>
    <row r="667" spans="2:8">
      <c r="B667" s="645" t="s">
        <v>767</v>
      </c>
      <c r="C667" s="644">
        <v>232</v>
      </c>
      <c r="D667" s="644">
        <v>218</v>
      </c>
      <c r="E667" s="644">
        <v>140</v>
      </c>
      <c r="F667" s="644">
        <v>230</v>
      </c>
      <c r="G667" s="644">
        <v>183</v>
      </c>
      <c r="H667" s="644">
        <v>258</v>
      </c>
    </row>
    <row r="668" spans="2:8">
      <c r="B668" s="645" t="s">
        <v>768</v>
      </c>
      <c r="C668" s="644">
        <v>228</v>
      </c>
      <c r="D668" s="644">
        <v>213</v>
      </c>
      <c r="E668" s="644">
        <v>139</v>
      </c>
      <c r="F668" s="644">
        <v>230</v>
      </c>
      <c r="G668" s="644">
        <v>182</v>
      </c>
      <c r="H668" s="644">
        <v>252</v>
      </c>
    </row>
    <row r="669" spans="2:8">
      <c r="B669" s="645" t="s">
        <v>769</v>
      </c>
      <c r="C669" s="644">
        <v>227</v>
      </c>
      <c r="D669" s="644">
        <v>217</v>
      </c>
      <c r="E669" s="644">
        <v>140</v>
      </c>
      <c r="F669" s="644">
        <v>233</v>
      </c>
      <c r="G669" s="644">
        <v>184</v>
      </c>
      <c r="H669" s="644">
        <v>248</v>
      </c>
    </row>
    <row r="670" spans="2:8">
      <c r="B670" s="645" t="s">
        <v>770</v>
      </c>
      <c r="C670" s="644">
        <v>234</v>
      </c>
      <c r="D670" s="644">
        <v>224</v>
      </c>
      <c r="E670" s="644">
        <v>144</v>
      </c>
      <c r="F670" s="644">
        <v>232</v>
      </c>
      <c r="G670" s="644">
        <v>189</v>
      </c>
      <c r="H670" s="644">
        <v>257</v>
      </c>
    </row>
    <row r="671" spans="2:8">
      <c r="B671" s="645" t="s">
        <v>771</v>
      </c>
      <c r="C671" s="644">
        <v>228</v>
      </c>
      <c r="D671" s="644">
        <v>219</v>
      </c>
      <c r="E671" s="644">
        <v>140</v>
      </c>
      <c r="F671" s="644">
        <v>229</v>
      </c>
      <c r="G671" s="644">
        <v>184</v>
      </c>
      <c r="H671" s="644">
        <v>251</v>
      </c>
    </row>
    <row r="672" spans="2:8">
      <c r="B672" s="645" t="s">
        <v>772</v>
      </c>
      <c r="C672" s="644">
        <v>233</v>
      </c>
      <c r="D672" s="644">
        <v>223</v>
      </c>
      <c r="E672" s="644">
        <v>143</v>
      </c>
      <c r="F672" s="644">
        <v>233</v>
      </c>
      <c r="G672" s="644">
        <v>187</v>
      </c>
      <c r="H672" s="644">
        <v>256</v>
      </c>
    </row>
    <row r="673" spans="2:8">
      <c r="B673" s="645" t="s">
        <v>773</v>
      </c>
      <c r="C673" s="644">
        <v>223</v>
      </c>
      <c r="D673" s="644">
        <v>214</v>
      </c>
      <c r="E673" s="644">
        <v>134</v>
      </c>
      <c r="F673" s="644">
        <v>225</v>
      </c>
      <c r="G673" s="644">
        <v>177</v>
      </c>
      <c r="H673" s="644">
        <v>246</v>
      </c>
    </row>
    <row r="674" spans="2:8">
      <c r="B674" s="645" t="s">
        <v>774</v>
      </c>
      <c r="C674" s="644">
        <v>223</v>
      </c>
      <c r="D674" s="644">
        <v>210</v>
      </c>
      <c r="E674" s="644">
        <v>136</v>
      </c>
      <c r="F674" s="644">
        <v>226</v>
      </c>
      <c r="G674" s="644">
        <v>178</v>
      </c>
      <c r="H674" s="644">
        <v>246</v>
      </c>
    </row>
    <row r="675" spans="2:8">
      <c r="B675" s="645" t="s">
        <v>775</v>
      </c>
      <c r="C675" s="644">
        <v>233</v>
      </c>
      <c r="D675" s="644">
        <v>218</v>
      </c>
      <c r="E675" s="644">
        <v>143</v>
      </c>
      <c r="F675" s="644">
        <v>230</v>
      </c>
      <c r="G675" s="644">
        <v>187</v>
      </c>
      <c r="H675" s="644">
        <v>256</v>
      </c>
    </row>
    <row r="676" spans="2:8">
      <c r="B676" s="645" t="s">
        <v>776</v>
      </c>
      <c r="C676" s="644">
        <v>229</v>
      </c>
      <c r="D676" s="644">
        <v>214</v>
      </c>
      <c r="E676" s="644">
        <v>140</v>
      </c>
      <c r="F676" s="644">
        <v>224</v>
      </c>
      <c r="G676" s="644">
        <v>184</v>
      </c>
      <c r="H676" s="644">
        <v>253</v>
      </c>
    </row>
    <row r="677" spans="2:8">
      <c r="B677" s="645" t="s">
        <v>777</v>
      </c>
      <c r="C677" s="644">
        <v>237</v>
      </c>
      <c r="D677" s="644">
        <v>222</v>
      </c>
      <c r="E677" s="644">
        <v>145</v>
      </c>
      <c r="F677" s="644">
        <v>234</v>
      </c>
      <c r="G677" s="644">
        <v>190</v>
      </c>
      <c r="H677" s="644">
        <v>262</v>
      </c>
    </row>
    <row r="678" spans="2:8">
      <c r="B678" s="645" t="s">
        <v>778</v>
      </c>
      <c r="C678" s="644">
        <v>246</v>
      </c>
      <c r="D678" s="644">
        <v>229</v>
      </c>
      <c r="E678" s="644">
        <v>152</v>
      </c>
      <c r="F678" s="644">
        <v>244</v>
      </c>
      <c r="G678" s="644">
        <v>199</v>
      </c>
      <c r="H678" s="644">
        <v>270</v>
      </c>
    </row>
    <row r="679" spans="2:8">
      <c r="B679" s="645" t="s">
        <v>779</v>
      </c>
      <c r="C679" s="644">
        <v>239</v>
      </c>
      <c r="D679" s="644">
        <v>223</v>
      </c>
      <c r="E679" s="644">
        <v>148</v>
      </c>
      <c r="F679" s="644">
        <v>240</v>
      </c>
      <c r="G679" s="644">
        <v>194</v>
      </c>
      <c r="H679" s="644">
        <v>262</v>
      </c>
    </row>
    <row r="680" spans="2:8">
      <c r="B680" s="645" t="s">
        <v>780</v>
      </c>
      <c r="C680" s="644">
        <v>233</v>
      </c>
      <c r="D680" s="644">
        <v>216</v>
      </c>
      <c r="E680" s="644">
        <v>141</v>
      </c>
      <c r="F680" s="644">
        <v>233</v>
      </c>
      <c r="G680" s="644">
        <v>187</v>
      </c>
      <c r="H680" s="644">
        <v>256</v>
      </c>
    </row>
    <row r="681" spans="2:8">
      <c r="B681" s="645" t="s">
        <v>781</v>
      </c>
      <c r="C681" s="644">
        <v>223</v>
      </c>
      <c r="D681" s="644">
        <v>204</v>
      </c>
      <c r="E681" s="644">
        <v>132</v>
      </c>
      <c r="F681" s="644">
        <v>220</v>
      </c>
      <c r="G681" s="644">
        <v>177</v>
      </c>
      <c r="H681" s="644">
        <v>246</v>
      </c>
    </row>
    <row r="682" spans="2:8">
      <c r="B682" s="645" t="s">
        <v>782</v>
      </c>
      <c r="C682" s="644">
        <v>223</v>
      </c>
      <c r="D682" s="644">
        <v>208</v>
      </c>
      <c r="E682" s="644">
        <v>136</v>
      </c>
      <c r="F682" s="644">
        <v>216</v>
      </c>
      <c r="G682" s="644">
        <v>180</v>
      </c>
      <c r="H682" s="644">
        <v>245</v>
      </c>
    </row>
    <row r="683" spans="2:8">
      <c r="B683" s="645" t="s">
        <v>783</v>
      </c>
      <c r="C683" s="644">
        <v>222</v>
      </c>
      <c r="D683" s="644">
        <v>206</v>
      </c>
      <c r="E683" s="644">
        <v>135</v>
      </c>
      <c r="F683" s="644">
        <v>209</v>
      </c>
      <c r="G683" s="644">
        <v>180</v>
      </c>
      <c r="H683" s="644">
        <v>246</v>
      </c>
    </row>
    <row r="684" spans="2:8">
      <c r="B684" s="645" t="s">
        <v>784</v>
      </c>
      <c r="C684" s="644">
        <v>211</v>
      </c>
      <c r="D684" s="644">
        <v>210</v>
      </c>
      <c r="E684" s="644">
        <v>128</v>
      </c>
      <c r="F684" s="644">
        <v>198</v>
      </c>
      <c r="G684" s="644">
        <v>174</v>
      </c>
      <c r="H684" s="644">
        <v>233</v>
      </c>
    </row>
    <row r="685" spans="2:8">
      <c r="B685" s="645" t="s">
        <v>785</v>
      </c>
      <c r="C685" s="644">
        <v>201</v>
      </c>
      <c r="D685" s="644">
        <v>189</v>
      </c>
      <c r="E685" s="644">
        <v>122</v>
      </c>
      <c r="F685" s="644">
        <v>184</v>
      </c>
      <c r="G685" s="644">
        <v>165</v>
      </c>
      <c r="H685" s="644">
        <v>223</v>
      </c>
    </row>
    <row r="686" spans="2:8">
      <c r="B686" s="645" t="s">
        <v>786</v>
      </c>
      <c r="C686" s="644">
        <v>193</v>
      </c>
      <c r="D686" s="644">
        <v>178</v>
      </c>
      <c r="E686" s="644">
        <v>114</v>
      </c>
      <c r="F686" s="644">
        <v>174</v>
      </c>
      <c r="G686" s="644">
        <v>156</v>
      </c>
      <c r="H686" s="644">
        <v>216</v>
      </c>
    </row>
    <row r="687" spans="2:8">
      <c r="B687" s="645" t="s">
        <v>787</v>
      </c>
      <c r="C687" s="644">
        <v>195</v>
      </c>
      <c r="D687" s="644">
        <v>181</v>
      </c>
      <c r="E687" s="644">
        <v>122</v>
      </c>
      <c r="F687" s="644">
        <v>176</v>
      </c>
      <c r="G687" s="644">
        <v>162</v>
      </c>
      <c r="H687" s="644">
        <v>214</v>
      </c>
    </row>
    <row r="688" spans="2:8">
      <c r="B688" s="645" t="s">
        <v>788</v>
      </c>
      <c r="C688" s="644">
        <v>197</v>
      </c>
      <c r="D688" s="644">
        <v>181</v>
      </c>
      <c r="E688" s="644">
        <v>119</v>
      </c>
      <c r="F688" s="644">
        <v>177</v>
      </c>
      <c r="G688" s="644">
        <v>161</v>
      </c>
      <c r="H688" s="644">
        <v>218</v>
      </c>
    </row>
    <row r="689" spans="2:8">
      <c r="B689" s="645" t="s">
        <v>789</v>
      </c>
      <c r="C689" s="644">
        <v>198</v>
      </c>
      <c r="D689" s="644">
        <v>184</v>
      </c>
      <c r="E689" s="644">
        <v>119</v>
      </c>
      <c r="F689" s="644">
        <v>179</v>
      </c>
      <c r="G689" s="644">
        <v>162</v>
      </c>
      <c r="H689" s="644">
        <v>219</v>
      </c>
    </row>
    <row r="690" spans="2:8">
      <c r="B690" s="645" t="s">
        <v>790</v>
      </c>
      <c r="C690" s="644">
        <v>198</v>
      </c>
      <c r="D690" s="644">
        <v>184</v>
      </c>
      <c r="E690" s="644">
        <v>122</v>
      </c>
      <c r="F690" s="644">
        <v>179</v>
      </c>
      <c r="G690" s="644">
        <v>163</v>
      </c>
      <c r="H690" s="644">
        <v>220</v>
      </c>
    </row>
    <row r="691" spans="2:8">
      <c r="B691" s="645" t="s">
        <v>791</v>
      </c>
      <c r="C691" s="644">
        <v>201</v>
      </c>
      <c r="D691" s="644">
        <v>186</v>
      </c>
      <c r="E691" s="644">
        <v>125</v>
      </c>
      <c r="F691" s="644">
        <v>186</v>
      </c>
      <c r="G691" s="644">
        <v>167</v>
      </c>
      <c r="H691" s="644">
        <v>222</v>
      </c>
    </row>
    <row r="692" spans="2:8" ht="13.5" thickBot="1">
      <c r="B692" s="646" t="s">
        <v>792</v>
      </c>
      <c r="C692" s="647">
        <v>201</v>
      </c>
      <c r="D692" s="647">
        <v>185</v>
      </c>
      <c r="E692" s="647">
        <v>124</v>
      </c>
      <c r="F692" s="647">
        <v>188</v>
      </c>
      <c r="G692" s="647">
        <v>167</v>
      </c>
      <c r="H692" s="647">
        <v>222</v>
      </c>
    </row>
    <row r="693" spans="2:8">
      <c r="B693" s="2"/>
    </row>
    <row r="695" spans="2:8">
      <c r="B695" s="1"/>
    </row>
  </sheetData>
  <phoneticPr fontId="5" type="noConversion"/>
  <hyperlinks>
    <hyperlink ref="J21" location="Содержание!B16" display="к содержанию"/>
  </hyperlinks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6"/>
  <sheetViews>
    <sheetView workbookViewId="0">
      <selection activeCell="H2" sqref="H2"/>
    </sheetView>
  </sheetViews>
  <sheetFormatPr defaultRowHeight="12.75"/>
  <cols>
    <col min="1" max="1" width="10.33203125" style="49" bestFit="1" customWidth="1"/>
    <col min="2" max="2" width="11.1640625" style="62" bestFit="1" customWidth="1"/>
    <col min="3" max="3" width="19.1640625" style="65" customWidth="1"/>
    <col min="4" max="4" width="17.83203125" style="64" customWidth="1"/>
    <col min="5" max="5" width="13.83203125" style="65" customWidth="1"/>
    <col min="6" max="6" width="12.5" style="62" customWidth="1"/>
    <col min="7" max="16384" width="9.33203125" style="49"/>
  </cols>
  <sheetData>
    <row r="1" spans="1:12" s="33" customFormat="1">
      <c r="C1" s="65"/>
      <c r="D1" s="64"/>
      <c r="E1" s="65"/>
      <c r="F1" s="41"/>
    </row>
    <row r="2" spans="1:12" s="33" customFormat="1" ht="26.25" customHeight="1">
      <c r="A2" s="33" t="s">
        <v>940</v>
      </c>
      <c r="B2" s="1059" t="s">
        <v>2094</v>
      </c>
      <c r="C2" s="1059"/>
      <c r="D2" s="1059"/>
      <c r="E2" s="1059"/>
      <c r="F2" s="1059"/>
      <c r="H2" s="43" t="s">
        <v>2094</v>
      </c>
      <c r="I2" s="66"/>
      <c r="J2" s="66"/>
      <c r="K2" s="66"/>
      <c r="L2" s="66"/>
    </row>
    <row r="3" spans="1:12" s="33" customFormat="1" ht="13.5" thickBot="1">
      <c r="B3" s="42"/>
      <c r="C3" s="44"/>
      <c r="D3" s="64"/>
      <c r="E3" s="44"/>
      <c r="F3" s="41"/>
    </row>
    <row r="4" spans="1:12" s="33" customFormat="1" ht="26.25" thickBot="1">
      <c r="B4" s="750" t="s">
        <v>2067</v>
      </c>
      <c r="C4" s="751" t="s">
        <v>916</v>
      </c>
      <c r="D4" s="751" t="s">
        <v>907</v>
      </c>
      <c r="E4" s="751" t="s">
        <v>908</v>
      </c>
      <c r="F4" s="751" t="s">
        <v>917</v>
      </c>
    </row>
    <row r="5" spans="1:12" s="33" customFormat="1">
      <c r="B5" s="748">
        <v>39083</v>
      </c>
      <c r="C5" s="749">
        <v>1.9470142602495501E-2</v>
      </c>
      <c r="D5" s="749">
        <v>2.4001195610894002E-2</v>
      </c>
      <c r="E5" s="749">
        <v>1.6789066758376402E-2</v>
      </c>
      <c r="F5" s="749"/>
    </row>
    <row r="6" spans="1:12" s="33" customFormat="1">
      <c r="B6" s="640">
        <v>39084</v>
      </c>
      <c r="C6" s="642">
        <v>1.9124999999999899E-2</v>
      </c>
      <c r="D6" s="642">
        <v>2.4001195610894002E-2</v>
      </c>
      <c r="E6" s="642">
        <v>1.6803105682903101E-2</v>
      </c>
      <c r="F6" s="642"/>
    </row>
    <row r="7" spans="1:12" s="33" customFormat="1">
      <c r="B7" s="640">
        <v>39085</v>
      </c>
      <c r="C7" s="642">
        <v>1.9099999999999999E-2</v>
      </c>
      <c r="D7" s="642">
        <v>2.4001195610894002E-2</v>
      </c>
      <c r="E7" s="642">
        <v>1.6261882373616199E-2</v>
      </c>
      <c r="F7" s="642">
        <v>51.6</v>
      </c>
    </row>
    <row r="8" spans="1:12" s="33" customFormat="1">
      <c r="B8" s="640">
        <v>39086</v>
      </c>
      <c r="C8" s="642">
        <v>1.88020235294117E-2</v>
      </c>
      <c r="D8" s="642">
        <v>2.34811428493923E-2</v>
      </c>
      <c r="E8" s="642">
        <v>1.6227098661267401E-2</v>
      </c>
      <c r="F8" s="642">
        <v>47.8</v>
      </c>
    </row>
    <row r="9" spans="1:12" s="33" customFormat="1">
      <c r="B9" s="640">
        <v>39087</v>
      </c>
      <c r="C9" s="642">
        <v>1.88020235294117E-2</v>
      </c>
      <c r="D9" s="642">
        <v>2.35636878119574E-2</v>
      </c>
      <c r="E9" s="642">
        <v>1.6236706657564499E-2</v>
      </c>
      <c r="F9" s="642">
        <v>47.8</v>
      </c>
    </row>
    <row r="10" spans="1:12" s="33" customFormat="1">
      <c r="B10" s="640">
        <v>39090</v>
      </c>
      <c r="C10" s="642">
        <v>2.0003297682709399E-2</v>
      </c>
      <c r="D10" s="642">
        <v>2.3797377692328502E-2</v>
      </c>
      <c r="E10" s="642">
        <v>1.6610633105683802E-2</v>
      </c>
      <c r="F10" s="642">
        <v>49.7</v>
      </c>
    </row>
    <row r="11" spans="1:12" s="33" customFormat="1">
      <c r="B11" s="640">
        <v>39091</v>
      </c>
      <c r="C11" s="642">
        <v>2.00488413547237E-2</v>
      </c>
      <c r="D11" s="642">
        <v>2.3797377692328502E-2</v>
      </c>
      <c r="E11" s="642">
        <v>1.6436473875964398E-2</v>
      </c>
      <c r="F11" s="642">
        <v>49.7</v>
      </c>
    </row>
    <row r="12" spans="1:12" s="33" customFormat="1">
      <c r="B12" s="640">
        <v>39092</v>
      </c>
      <c r="C12" s="642">
        <v>2.0007664884135402E-2</v>
      </c>
      <c r="D12" s="642">
        <v>2.4394355010986302E-2</v>
      </c>
      <c r="E12" s="642">
        <v>1.76607884290697E-2</v>
      </c>
      <c r="F12" s="642">
        <v>50.7</v>
      </c>
    </row>
    <row r="13" spans="1:12" s="33" customFormat="1">
      <c r="B13" s="640">
        <v>39093</v>
      </c>
      <c r="C13" s="642">
        <v>2.0282085561497298E-2</v>
      </c>
      <c r="D13" s="642">
        <v>2.38426750183105E-2</v>
      </c>
      <c r="E13" s="642">
        <v>1.7411922669341801E-2</v>
      </c>
      <c r="F13" s="642">
        <v>48.7</v>
      </c>
    </row>
    <row r="14" spans="1:12" s="33" customFormat="1">
      <c r="B14" s="640">
        <v>39094</v>
      </c>
      <c r="C14" s="642">
        <v>1.98987522281639E-2</v>
      </c>
      <c r="D14" s="642">
        <v>2.4054838901095901E-2</v>
      </c>
      <c r="E14" s="642">
        <v>1.7126782272927701E-2</v>
      </c>
      <c r="F14" s="642">
        <v>48.7</v>
      </c>
    </row>
    <row r="15" spans="1:12" s="33" customFormat="1">
      <c r="B15" s="640">
        <v>39097</v>
      </c>
      <c r="C15" s="642">
        <v>1.9789839572192498E-2</v>
      </c>
      <c r="D15" s="642">
        <v>2.3542427444457999E-2</v>
      </c>
      <c r="E15" s="642">
        <v>1.7126782272927701E-2</v>
      </c>
      <c r="F15" s="642">
        <v>48.7</v>
      </c>
    </row>
    <row r="16" spans="1:12" s="33" customFormat="1">
      <c r="B16" s="640">
        <v>39098</v>
      </c>
      <c r="C16" s="642">
        <v>2.01E-2</v>
      </c>
      <c r="D16" s="642">
        <v>2.3542427444457999E-2</v>
      </c>
      <c r="E16" s="642">
        <v>1.6775572352741699E-2</v>
      </c>
      <c r="F16" s="642">
        <v>48.7</v>
      </c>
    </row>
    <row r="17" spans="2:8" s="33" customFormat="1">
      <c r="B17" s="640">
        <v>39099</v>
      </c>
      <c r="C17" s="642">
        <v>2.01666666666666E-2</v>
      </c>
      <c r="D17" s="642">
        <v>2.3642427444457999E-2</v>
      </c>
      <c r="E17" s="642">
        <v>1.6766219852382198E-2</v>
      </c>
      <c r="F17" s="642">
        <v>48.7</v>
      </c>
    </row>
    <row r="18" spans="2:8" s="33" customFormat="1">
      <c r="B18" s="640">
        <v>39100</v>
      </c>
      <c r="C18" s="642">
        <v>2.01E-2</v>
      </c>
      <c r="D18" s="642">
        <v>2.39676948547363E-2</v>
      </c>
      <c r="E18" s="642">
        <v>1.6712539183964901E-2</v>
      </c>
      <c r="F18" s="642">
        <v>47.5</v>
      </c>
    </row>
    <row r="19" spans="2:8" s="33" customFormat="1">
      <c r="B19" s="640">
        <v>39101</v>
      </c>
      <c r="C19" s="642">
        <v>1.8450000000000001E-2</v>
      </c>
      <c r="D19" s="642">
        <v>2.3869672393798801E-2</v>
      </c>
      <c r="E19" s="642">
        <v>1.6714313433845E-2</v>
      </c>
      <c r="F19" s="642">
        <v>47.5</v>
      </c>
      <c r="H19" s="85" t="s">
        <v>906</v>
      </c>
    </row>
    <row r="20" spans="2:8" s="33" customFormat="1">
      <c r="B20" s="640">
        <v>39104</v>
      </c>
      <c r="C20" s="642">
        <v>2.0025000000000001E-2</v>
      </c>
      <c r="D20" s="642">
        <v>2.4019557571411099E-2</v>
      </c>
      <c r="E20" s="642">
        <v>1.67126997158791E-2</v>
      </c>
      <c r="F20" s="642">
        <v>46.1</v>
      </c>
    </row>
    <row r="21" spans="2:8" s="33" customFormat="1">
      <c r="B21" s="640">
        <v>39105</v>
      </c>
      <c r="C21" s="642">
        <v>1.8599999999999901E-2</v>
      </c>
      <c r="D21" s="642">
        <v>2.4019557571411099E-2</v>
      </c>
      <c r="E21" s="642">
        <v>1.6714347440736601E-2</v>
      </c>
      <c r="F21" s="642">
        <v>46.1</v>
      </c>
      <c r="H21" s="633" t="s">
        <v>971</v>
      </c>
    </row>
    <row r="22" spans="2:8" s="33" customFormat="1">
      <c r="B22" s="640">
        <v>39106</v>
      </c>
      <c r="C22" s="642">
        <v>1.8849999999999902E-2</v>
      </c>
      <c r="D22" s="642">
        <v>2.39062055799696E-2</v>
      </c>
      <c r="E22" s="642">
        <v>1.63575467055283E-2</v>
      </c>
      <c r="F22" s="642">
        <v>46.1</v>
      </c>
    </row>
    <row r="23" spans="2:8" s="33" customFormat="1">
      <c r="B23" s="640">
        <v>39107</v>
      </c>
      <c r="C23" s="642">
        <v>1.8874999999999999E-2</v>
      </c>
      <c r="D23" s="642">
        <v>2.4123404015435099E-2</v>
      </c>
      <c r="E23" s="642">
        <v>1.6359771150381199E-2</v>
      </c>
      <c r="F23" s="642">
        <v>46.1</v>
      </c>
    </row>
    <row r="24" spans="2:8" s="33" customFormat="1">
      <c r="B24" s="640">
        <v>39108</v>
      </c>
      <c r="C24" s="642">
        <v>1.8950000000000002E-2</v>
      </c>
      <c r="D24" s="642">
        <v>2.4123404015435099E-2</v>
      </c>
      <c r="E24" s="642">
        <v>1.6541167395047601E-2</v>
      </c>
      <c r="F24" s="642">
        <v>46.9</v>
      </c>
    </row>
    <row r="25" spans="2:8" s="33" customFormat="1">
      <c r="B25" s="640">
        <v>39111</v>
      </c>
      <c r="C25" s="642">
        <v>1.92927736185383E-2</v>
      </c>
      <c r="D25" s="642">
        <v>2.4227570682101698E-2</v>
      </c>
      <c r="E25" s="642">
        <v>1.6541199710911201E-2</v>
      </c>
      <c r="F25" s="642">
        <v>46.9</v>
      </c>
    </row>
    <row r="26" spans="2:8" s="33" customFormat="1">
      <c r="B26" s="640">
        <v>39112</v>
      </c>
      <c r="C26" s="642">
        <v>1.9412806060606001E-2</v>
      </c>
      <c r="D26" s="642">
        <v>2.42387088351779E-2</v>
      </c>
      <c r="E26" s="642">
        <v>1.6735927397664999E-2</v>
      </c>
      <c r="F26" s="642">
        <v>46.9</v>
      </c>
    </row>
    <row r="27" spans="2:8" s="33" customFormat="1">
      <c r="B27" s="640">
        <v>39113</v>
      </c>
      <c r="C27" s="642">
        <v>1.9011877E-2</v>
      </c>
      <c r="D27" s="642">
        <v>2.35E-2</v>
      </c>
      <c r="E27" s="642">
        <v>1.69671803846012E-2</v>
      </c>
      <c r="F27" s="642">
        <v>46.9</v>
      </c>
    </row>
    <row r="28" spans="2:8" s="33" customFormat="1">
      <c r="B28" s="640">
        <v>39114</v>
      </c>
      <c r="C28" s="642">
        <v>1.9168378999999999E-2</v>
      </c>
      <c r="D28" s="642">
        <v>2.35E-2</v>
      </c>
      <c r="E28" s="642">
        <v>1.7747913812088002E-2</v>
      </c>
      <c r="F28" s="642">
        <v>46.9</v>
      </c>
    </row>
    <row r="29" spans="2:8" s="33" customFormat="1">
      <c r="B29" s="640">
        <v>39115</v>
      </c>
      <c r="C29" s="642">
        <v>1.8845403E-2</v>
      </c>
      <c r="D29" s="642">
        <v>2.4081818389892502E-2</v>
      </c>
      <c r="E29" s="642">
        <v>1.7753953664399701E-2</v>
      </c>
      <c r="F29" s="642">
        <v>46.9</v>
      </c>
    </row>
    <row r="30" spans="2:8" s="33" customFormat="1">
      <c r="B30" s="640">
        <v>39118</v>
      </c>
      <c r="C30" s="642">
        <v>2.031875E-2</v>
      </c>
      <c r="D30" s="642">
        <v>2.4171844863891599E-2</v>
      </c>
      <c r="E30" s="642">
        <v>1.7240002071573501E-2</v>
      </c>
      <c r="F30" s="642">
        <v>46.9</v>
      </c>
    </row>
    <row r="31" spans="2:8" s="33" customFormat="1">
      <c r="B31" s="640">
        <v>39119</v>
      </c>
      <c r="C31" s="642">
        <v>2.0418749999999999E-2</v>
      </c>
      <c r="D31" s="642">
        <v>2.4171602630615199E-2</v>
      </c>
      <c r="E31" s="642">
        <v>1.7240812229344201E-2</v>
      </c>
      <c r="F31" s="642">
        <v>46.9</v>
      </c>
    </row>
    <row r="32" spans="2:8" s="33" customFormat="1">
      <c r="B32" s="640">
        <v>39120</v>
      </c>
      <c r="C32" s="642">
        <v>2.0406250000000001E-2</v>
      </c>
      <c r="D32" s="642">
        <v>2.40467432657877E-2</v>
      </c>
      <c r="E32" s="642">
        <v>1.7230392041418002E-2</v>
      </c>
      <c r="F32" s="642">
        <v>46.9</v>
      </c>
    </row>
    <row r="33" spans="2:6" s="33" customFormat="1">
      <c r="B33" s="640">
        <v>39121</v>
      </c>
      <c r="C33" s="642">
        <v>2.0418749999999999E-2</v>
      </c>
      <c r="D33" s="642">
        <v>2.4046358235676999E-2</v>
      </c>
      <c r="E33" s="642">
        <v>1.7230582748274E-2</v>
      </c>
      <c r="F33" s="642">
        <v>46.7</v>
      </c>
    </row>
    <row r="34" spans="2:6" s="33" customFormat="1">
      <c r="B34" s="640">
        <v>39122</v>
      </c>
      <c r="C34" s="642">
        <v>2.0406250000000001E-2</v>
      </c>
      <c r="D34" s="642">
        <v>2.45210426330566E-2</v>
      </c>
      <c r="E34" s="642">
        <v>1.7400970077514601E-2</v>
      </c>
      <c r="F34" s="642">
        <v>46.7</v>
      </c>
    </row>
    <row r="35" spans="2:6" s="33" customFormat="1">
      <c r="B35" s="640">
        <v>39125</v>
      </c>
      <c r="C35" s="642">
        <v>2.0431250000000001E-2</v>
      </c>
      <c r="D35" s="642">
        <v>2.4520912551879801E-2</v>
      </c>
      <c r="E35" s="642">
        <v>1.7400970077514601E-2</v>
      </c>
      <c r="F35" s="642">
        <v>46.7</v>
      </c>
    </row>
    <row r="36" spans="2:6" s="33" customFormat="1">
      <c r="B36" s="640">
        <v>39126</v>
      </c>
      <c r="C36" s="642">
        <v>2.0481249999999899E-2</v>
      </c>
      <c r="D36" s="642">
        <v>2.45208126068115E-2</v>
      </c>
      <c r="E36" s="642">
        <v>1.7400970077514601E-2</v>
      </c>
      <c r="F36" s="642">
        <v>46.7</v>
      </c>
    </row>
    <row r="37" spans="2:6" s="33" customFormat="1">
      <c r="B37" s="640">
        <v>39127</v>
      </c>
      <c r="C37" s="642">
        <v>2.0431250000000001E-2</v>
      </c>
      <c r="D37" s="642">
        <v>2.4419184875488199E-2</v>
      </c>
      <c r="E37" s="642">
        <v>1.7400970077514601E-2</v>
      </c>
      <c r="F37" s="642">
        <v>46.7</v>
      </c>
    </row>
    <row r="38" spans="2:6" s="33" customFormat="1">
      <c r="B38" s="640">
        <v>39128</v>
      </c>
      <c r="C38" s="642">
        <v>2.0525000000000002E-2</v>
      </c>
      <c r="D38" s="642">
        <v>2.4418880081176701E-2</v>
      </c>
      <c r="E38" s="642">
        <v>1.7793614926053601E-2</v>
      </c>
      <c r="F38" s="642">
        <v>46.7</v>
      </c>
    </row>
    <row r="39" spans="2:6" s="33" customFormat="1">
      <c r="B39" s="640">
        <v>39129</v>
      </c>
      <c r="C39" s="642">
        <v>2.035E-2</v>
      </c>
      <c r="D39" s="642">
        <v>2.4418880081176701E-2</v>
      </c>
      <c r="E39" s="642">
        <v>1.7810213038639999E-2</v>
      </c>
      <c r="F39" s="642">
        <v>46.7</v>
      </c>
    </row>
    <row r="40" spans="2:6" s="33" customFormat="1">
      <c r="B40" s="640">
        <v>39132</v>
      </c>
      <c r="C40" s="642">
        <v>2.03124999999999E-2</v>
      </c>
      <c r="D40" s="642">
        <v>2.4419077682495099E-2</v>
      </c>
      <c r="E40" s="642">
        <v>1.7810213038639999E-2</v>
      </c>
      <c r="F40" s="642">
        <v>46.7</v>
      </c>
    </row>
    <row r="41" spans="2:6" s="33" customFormat="1">
      <c r="B41" s="640">
        <v>39133</v>
      </c>
      <c r="C41" s="642">
        <v>2.03124999999999E-2</v>
      </c>
      <c r="D41" s="642">
        <v>2.4418802642822202E-2</v>
      </c>
      <c r="E41" s="642">
        <v>1.72596886945986E-2</v>
      </c>
      <c r="F41" s="642">
        <v>47.1</v>
      </c>
    </row>
    <row r="42" spans="2:6" s="33" customFormat="1">
      <c r="B42" s="640">
        <v>39134</v>
      </c>
      <c r="C42" s="642">
        <v>2.0174999999999998E-2</v>
      </c>
      <c r="D42" s="642">
        <v>2.451841506958E-2</v>
      </c>
      <c r="E42" s="642">
        <v>1.7356038558525799E-2</v>
      </c>
      <c r="F42" s="642">
        <v>47.1</v>
      </c>
    </row>
    <row r="43" spans="2:6" s="33" customFormat="1">
      <c r="B43" s="640">
        <v>39135</v>
      </c>
      <c r="C43" s="642">
        <v>2.00624999999999E-2</v>
      </c>
      <c r="D43" s="642">
        <v>2.4537460327148399E-2</v>
      </c>
      <c r="E43" s="642">
        <v>1.7590189457577499E-2</v>
      </c>
      <c r="F43" s="642">
        <v>45.5</v>
      </c>
    </row>
    <row r="44" spans="2:6" s="33" customFormat="1">
      <c r="B44" s="640">
        <v>39136</v>
      </c>
      <c r="C44" s="642">
        <v>2.03598930481283E-2</v>
      </c>
      <c r="D44" s="642">
        <v>2.4894314956665001E-2</v>
      </c>
      <c r="E44" s="642">
        <v>1.7629173730991501E-2</v>
      </c>
      <c r="F44" s="642">
        <v>45.5</v>
      </c>
    </row>
    <row r="45" spans="2:6" s="33" customFormat="1">
      <c r="B45" s="640">
        <v>39139</v>
      </c>
      <c r="C45" s="642">
        <v>2.1080070394875899E-2</v>
      </c>
      <c r="D45" s="642">
        <v>2.6018589782714801E-2</v>
      </c>
      <c r="E45" s="642">
        <v>1.7628152567765999E-2</v>
      </c>
      <c r="F45" s="642">
        <v>45.5</v>
      </c>
    </row>
    <row r="46" spans="2:6" s="33" customFormat="1">
      <c r="B46" s="640">
        <v>39140</v>
      </c>
      <c r="C46" s="642">
        <v>2.12177263663554E-2</v>
      </c>
      <c r="D46" s="642">
        <v>2.6162086486816401E-2</v>
      </c>
      <c r="E46" s="642">
        <v>1.8430559762568501E-2</v>
      </c>
      <c r="F46" s="642">
        <v>46.9</v>
      </c>
    </row>
    <row r="47" spans="2:6" s="33" customFormat="1">
      <c r="B47" s="640">
        <v>39141</v>
      </c>
      <c r="C47" s="642">
        <v>2.2280225988700501E-2</v>
      </c>
      <c r="D47" s="642">
        <v>2.6518170166015601E-2</v>
      </c>
      <c r="E47" s="642">
        <v>1.8485583096532799E-2</v>
      </c>
      <c r="F47" s="642">
        <v>48.9</v>
      </c>
    </row>
    <row r="48" spans="2:6" s="33" customFormat="1">
      <c r="B48" s="640">
        <v>39142</v>
      </c>
      <c r="C48" s="642">
        <v>2.3131192281740601E-2</v>
      </c>
      <c r="D48" s="642">
        <v>2.6812425231933602E-2</v>
      </c>
      <c r="E48" s="642">
        <v>1.9060369363632299E-2</v>
      </c>
      <c r="F48" s="642">
        <v>49.9</v>
      </c>
    </row>
    <row r="49" spans="2:6" s="33" customFormat="1">
      <c r="B49" s="640">
        <v>39143</v>
      </c>
      <c r="C49" s="642">
        <v>2.2676666666666598E-2</v>
      </c>
      <c r="D49" s="642">
        <v>2.7960290145873999E-2</v>
      </c>
      <c r="E49" s="642">
        <v>1.8958817364102501E-2</v>
      </c>
      <c r="F49" s="642">
        <v>50.8</v>
      </c>
    </row>
    <row r="50" spans="2:6" s="33" customFormat="1">
      <c r="B50" s="640">
        <v>39146</v>
      </c>
      <c r="C50" s="642">
        <v>2.3184934086629E-2</v>
      </c>
      <c r="D50" s="642">
        <v>2.8079696655273399E-2</v>
      </c>
      <c r="E50" s="642">
        <v>1.96705924987793E-2</v>
      </c>
      <c r="F50" s="642">
        <v>61.3</v>
      </c>
    </row>
    <row r="51" spans="2:6" s="33" customFormat="1">
      <c r="B51" s="640">
        <v>39147</v>
      </c>
      <c r="C51" s="642">
        <v>2.47379679144385E-2</v>
      </c>
      <c r="D51" s="642">
        <v>2.7979479980468701E-2</v>
      </c>
      <c r="E51" s="642">
        <v>1.8010683430691201E-2</v>
      </c>
      <c r="F51" s="642">
        <v>58.3</v>
      </c>
    </row>
    <row r="52" spans="2:6" s="33" customFormat="1">
      <c r="B52" s="640">
        <v>39148</v>
      </c>
      <c r="C52" s="642">
        <v>2.4386096256684399E-2</v>
      </c>
      <c r="D52" s="642">
        <v>2.6911751810709601E-2</v>
      </c>
      <c r="E52" s="642">
        <v>1.8012892779176799E-2</v>
      </c>
      <c r="F52" s="642">
        <v>57.2</v>
      </c>
    </row>
    <row r="53" spans="2:6" s="33" customFormat="1">
      <c r="B53" s="640">
        <v>39149</v>
      </c>
      <c r="C53" s="642">
        <v>2.4169684632969701E-2</v>
      </c>
      <c r="D53" s="642">
        <v>2.6517259979248E-2</v>
      </c>
      <c r="E53" s="642">
        <v>1.72652635064558E-2</v>
      </c>
      <c r="F53" s="642">
        <v>50.7</v>
      </c>
    </row>
    <row r="54" spans="2:6" s="33" customFormat="1">
      <c r="B54" s="640">
        <v>39150</v>
      </c>
      <c r="C54" s="642">
        <v>2.3611073861747999E-2</v>
      </c>
      <c r="D54" s="642">
        <v>2.6545541890462199E-2</v>
      </c>
      <c r="E54" s="642">
        <v>1.7517385101318301E-2</v>
      </c>
      <c r="F54" s="642">
        <v>51.6</v>
      </c>
    </row>
    <row r="55" spans="2:6" s="33" customFormat="1">
      <c r="B55" s="640">
        <v>39153</v>
      </c>
      <c r="C55" s="642">
        <v>2.3924999999999998E-2</v>
      </c>
      <c r="D55" s="642">
        <v>2.65449966430664E-2</v>
      </c>
      <c r="E55" s="642">
        <v>1.70128442781513E-2</v>
      </c>
      <c r="F55" s="642">
        <v>51.6</v>
      </c>
    </row>
    <row r="56" spans="2:6" s="33" customFormat="1">
      <c r="B56" s="640">
        <v>39154</v>
      </c>
      <c r="C56" s="642">
        <v>2.1912500000000001E-2</v>
      </c>
      <c r="D56" s="642">
        <v>2.7542507171630801E-2</v>
      </c>
      <c r="E56" s="642">
        <v>1.6531249344109301E-2</v>
      </c>
      <c r="F56" s="642">
        <v>51.6</v>
      </c>
    </row>
    <row r="57" spans="2:6" s="33" customFormat="1">
      <c r="B57" s="640">
        <v>39155</v>
      </c>
      <c r="C57" s="642">
        <v>2.1250000000000002E-2</v>
      </c>
      <c r="D57" s="642">
        <v>2.8327481587727799E-2</v>
      </c>
      <c r="E57" s="642">
        <v>1.7643915176391502E-2</v>
      </c>
      <c r="F57" s="642">
        <v>51.6</v>
      </c>
    </row>
    <row r="58" spans="2:6" s="33" customFormat="1">
      <c r="B58" s="640">
        <v>39156</v>
      </c>
      <c r="C58" s="642">
        <v>2.1250000000000002E-2</v>
      </c>
      <c r="D58" s="642">
        <v>2.9210926818847599E-2</v>
      </c>
      <c r="E58" s="642">
        <v>1.7554735586984799E-2</v>
      </c>
      <c r="F58" s="642">
        <v>53.6</v>
      </c>
    </row>
    <row r="59" spans="2:6" s="33" customFormat="1">
      <c r="B59" s="640">
        <v>39157</v>
      </c>
      <c r="C59" s="642">
        <v>2.3632500000000001E-2</v>
      </c>
      <c r="D59" s="642">
        <v>2.8566666666666699E-2</v>
      </c>
      <c r="E59" s="642">
        <v>1.8393677520752001E-2</v>
      </c>
      <c r="F59" s="642">
        <v>59.5</v>
      </c>
    </row>
    <row r="60" spans="2:6" s="33" customFormat="1">
      <c r="B60" s="640">
        <v>39160</v>
      </c>
      <c r="C60" s="642">
        <v>2.3400000000000001E-2</v>
      </c>
      <c r="D60" s="642">
        <v>2.7742577362060601E-2</v>
      </c>
      <c r="E60" s="642">
        <v>1.8293677520751901E-2</v>
      </c>
      <c r="F60" s="642">
        <v>56.5</v>
      </c>
    </row>
    <row r="61" spans="2:6" s="33" customFormat="1">
      <c r="B61" s="640">
        <v>39161</v>
      </c>
      <c r="C61" s="642">
        <v>2.2583333333333198E-2</v>
      </c>
      <c r="D61" s="642">
        <v>2.7742052459716698E-2</v>
      </c>
      <c r="E61" s="642">
        <v>1.7999999999999901E-2</v>
      </c>
      <c r="F61" s="642">
        <v>57.1</v>
      </c>
    </row>
    <row r="62" spans="2:6" s="33" customFormat="1">
      <c r="B62" s="640">
        <v>39162</v>
      </c>
      <c r="C62" s="642">
        <v>2.23E-2</v>
      </c>
      <c r="D62" s="642">
        <v>2.7568115234374999E-2</v>
      </c>
      <c r="E62" s="642">
        <v>1.8018614959716801E-2</v>
      </c>
      <c r="F62" s="642">
        <v>53.1</v>
      </c>
    </row>
    <row r="63" spans="2:6" s="33" customFormat="1">
      <c r="B63" s="640">
        <v>39163</v>
      </c>
      <c r="C63" s="642">
        <v>2.1846666666666702E-2</v>
      </c>
      <c r="D63" s="642">
        <v>2.7576881917317699E-2</v>
      </c>
      <c r="E63" s="642">
        <v>1.6962229467347999E-2</v>
      </c>
      <c r="F63" s="642">
        <v>50.6</v>
      </c>
    </row>
    <row r="64" spans="2:6" s="33" customFormat="1">
      <c r="B64" s="640">
        <v>39164</v>
      </c>
      <c r="C64" s="642">
        <v>2.3152123931236501E-2</v>
      </c>
      <c r="D64" s="642">
        <v>2.7577005004882801E-2</v>
      </c>
      <c r="E64" s="642">
        <v>1.6967545767002701E-2</v>
      </c>
      <c r="F64" s="642">
        <v>51</v>
      </c>
    </row>
    <row r="65" spans="2:6" s="33" customFormat="1">
      <c r="B65" s="640">
        <v>39167</v>
      </c>
      <c r="C65" s="642">
        <v>2.1975000000000001E-2</v>
      </c>
      <c r="D65" s="642">
        <v>2.7514632415771501E-2</v>
      </c>
      <c r="E65" s="642">
        <v>1.74675426483154E-2</v>
      </c>
      <c r="F65" s="642">
        <v>51</v>
      </c>
    </row>
    <row r="66" spans="2:6" s="33" customFormat="1">
      <c r="B66" s="640">
        <v>39168</v>
      </c>
      <c r="C66" s="642">
        <v>2.1874999999999999E-2</v>
      </c>
      <c r="D66" s="642">
        <v>2.8009808349609401E-2</v>
      </c>
      <c r="E66" s="642">
        <v>1.69603464880555E-2</v>
      </c>
      <c r="F66" s="642">
        <v>52</v>
      </c>
    </row>
    <row r="67" spans="2:6" s="33" customFormat="1">
      <c r="B67" s="640">
        <v>39169</v>
      </c>
      <c r="C67" s="642">
        <v>2.2399999999999899E-2</v>
      </c>
      <c r="D67" s="642">
        <v>2.74134872436523E-2</v>
      </c>
      <c r="E67" s="642">
        <v>1.7165949665093699E-2</v>
      </c>
      <c r="F67" s="642">
        <v>52</v>
      </c>
    </row>
    <row r="68" spans="2:6" s="33" customFormat="1">
      <c r="B68" s="640">
        <v>39170</v>
      </c>
      <c r="C68" s="642">
        <v>2.23E-2</v>
      </c>
      <c r="D68" s="642">
        <v>2.7509328206380201E-2</v>
      </c>
      <c r="E68" s="642">
        <v>1.70351829329774E-2</v>
      </c>
      <c r="F68" s="642">
        <v>52</v>
      </c>
    </row>
    <row r="69" spans="2:6" s="33" customFormat="1">
      <c r="B69" s="640">
        <v>39171</v>
      </c>
      <c r="C69" s="642">
        <v>2.2450000000000001E-2</v>
      </c>
      <c r="D69" s="642">
        <v>2.73901153564453E-2</v>
      </c>
      <c r="E69" s="642">
        <v>1.7121134857728201E-2</v>
      </c>
      <c r="F69" s="642">
        <v>52</v>
      </c>
    </row>
    <row r="70" spans="2:6" s="33" customFormat="1">
      <c r="B70" s="640">
        <v>39174</v>
      </c>
      <c r="C70" s="642">
        <v>2.2516666666666699E-2</v>
      </c>
      <c r="D70" s="642">
        <v>2.75137428283691E-2</v>
      </c>
      <c r="E70" s="642">
        <v>1.71216744287764E-2</v>
      </c>
      <c r="F70" s="642">
        <v>52</v>
      </c>
    </row>
    <row r="71" spans="2:6" s="33" customFormat="1">
      <c r="B71" s="640">
        <v>39175</v>
      </c>
      <c r="C71" s="642">
        <v>2.2516666666666699E-2</v>
      </c>
      <c r="D71" s="642">
        <v>2.8009426879882698E-2</v>
      </c>
      <c r="E71" s="642">
        <v>1.7077878466796901E-2</v>
      </c>
      <c r="F71" s="642">
        <v>52</v>
      </c>
    </row>
    <row r="72" spans="2:6" s="33" customFormat="1">
      <c r="B72" s="640">
        <v>39176</v>
      </c>
      <c r="C72" s="642">
        <v>2.2466666666666701E-2</v>
      </c>
      <c r="D72" s="642">
        <v>2.80092900594076E-2</v>
      </c>
      <c r="E72" s="642">
        <v>1.7063187275390499E-2</v>
      </c>
      <c r="F72" s="642">
        <v>52</v>
      </c>
    </row>
    <row r="73" spans="2:6" s="33" customFormat="1">
      <c r="B73" s="640">
        <v>39177</v>
      </c>
      <c r="C73" s="642">
        <v>2.2499999999999999E-2</v>
      </c>
      <c r="D73" s="642">
        <v>2.80092900594076E-2</v>
      </c>
      <c r="E73" s="642">
        <v>1.75166500091553E-2</v>
      </c>
      <c r="F73" s="642">
        <v>52</v>
      </c>
    </row>
    <row r="74" spans="2:6" s="33" customFormat="1">
      <c r="B74" s="640">
        <v>39178</v>
      </c>
      <c r="C74" s="642">
        <v>2.2499999999999999E-2</v>
      </c>
      <c r="D74" s="642">
        <v>2.80092900594076E-2</v>
      </c>
      <c r="E74" s="642">
        <v>1.75166500091553E-2</v>
      </c>
      <c r="F74" s="642">
        <v>52</v>
      </c>
    </row>
    <row r="75" spans="2:6" s="33" customFormat="1">
      <c r="B75" s="640">
        <v>39181</v>
      </c>
      <c r="C75" s="642">
        <v>2.2499999999999999E-2</v>
      </c>
      <c r="D75" s="642">
        <v>2.80138000488281E-2</v>
      </c>
      <c r="E75" s="642">
        <v>1.75166500091553E-2</v>
      </c>
      <c r="F75" s="642">
        <v>52</v>
      </c>
    </row>
    <row r="76" spans="2:6" s="33" customFormat="1">
      <c r="B76" s="640">
        <v>39182</v>
      </c>
      <c r="C76" s="642">
        <v>2.2637798573975E-2</v>
      </c>
      <c r="D76" s="642">
        <v>2.7776041666666699E-2</v>
      </c>
      <c r="E76" s="642">
        <v>1.7193619639300099E-2</v>
      </c>
      <c r="F76" s="642">
        <v>49.7</v>
      </c>
    </row>
    <row r="77" spans="2:6" s="33" customFormat="1">
      <c r="B77" s="640">
        <v>39183</v>
      </c>
      <c r="C77" s="642">
        <v>2.283E-2</v>
      </c>
      <c r="D77" s="642">
        <v>2.77884826660156E-2</v>
      </c>
      <c r="E77" s="642">
        <v>1.7491768259122301E-2</v>
      </c>
      <c r="F77" s="642">
        <v>49.7</v>
      </c>
    </row>
    <row r="78" spans="2:6" s="33" customFormat="1">
      <c r="B78" s="640">
        <v>39184</v>
      </c>
      <c r="C78" s="642">
        <v>2.2665586452762902E-2</v>
      </c>
      <c r="D78" s="642">
        <v>2.7787327575683599E-2</v>
      </c>
      <c r="E78" s="642">
        <v>1.71801129939201E-2</v>
      </c>
      <c r="F78" s="642">
        <v>49.7</v>
      </c>
    </row>
    <row r="79" spans="2:6" s="33" customFormat="1">
      <c r="B79" s="640">
        <v>39185</v>
      </c>
      <c r="C79" s="642">
        <v>2.2696666666666698E-2</v>
      </c>
      <c r="D79" s="642">
        <v>2.7788400268554701E-2</v>
      </c>
      <c r="E79" s="642">
        <v>1.6696760039062501E-2</v>
      </c>
      <c r="F79" s="642">
        <v>49.7</v>
      </c>
    </row>
    <row r="80" spans="2:6" s="33" customFormat="1">
      <c r="B80" s="640">
        <v>39188</v>
      </c>
      <c r="C80" s="642">
        <v>2.27466666666667E-2</v>
      </c>
      <c r="D80" s="642">
        <v>2.68380271911621E-2</v>
      </c>
      <c r="E80" s="642">
        <v>1.7291545104980498E-2</v>
      </c>
      <c r="F80" s="642">
        <v>49.7</v>
      </c>
    </row>
    <row r="81" spans="2:6" s="33" customFormat="1">
      <c r="B81" s="640">
        <v>39189</v>
      </c>
      <c r="C81" s="642">
        <v>2.2052499999999999E-2</v>
      </c>
      <c r="D81" s="642">
        <v>2.6536932373046902E-2</v>
      </c>
      <c r="E81" s="642">
        <v>1.70164901733399E-2</v>
      </c>
      <c r="F81" s="642">
        <v>47.5</v>
      </c>
    </row>
    <row r="82" spans="2:6" s="33" customFormat="1">
      <c r="B82" s="640">
        <v>39190</v>
      </c>
      <c r="C82" s="642">
        <v>2.2027499999999998E-2</v>
      </c>
      <c r="D82" s="642">
        <v>2.7236542510986301E-2</v>
      </c>
      <c r="E82" s="642">
        <v>1.6334863896484399E-2</v>
      </c>
      <c r="F82" s="642">
        <v>47.5</v>
      </c>
    </row>
    <row r="83" spans="2:6" s="33" customFormat="1">
      <c r="B83" s="640">
        <v>39191</v>
      </c>
      <c r="C83" s="642">
        <v>2.2137500000000001E-2</v>
      </c>
      <c r="D83" s="642">
        <v>2.68121147155762E-2</v>
      </c>
      <c r="E83" s="642">
        <v>1.6334065625000001E-2</v>
      </c>
      <c r="F83" s="642">
        <v>47.5</v>
      </c>
    </row>
    <row r="84" spans="2:6" s="33" customFormat="1">
      <c r="B84" s="640">
        <v>39192</v>
      </c>
      <c r="C84" s="642">
        <v>2.2073333333333299E-2</v>
      </c>
      <c r="D84" s="642">
        <v>2.69E-2</v>
      </c>
      <c r="E84" s="642">
        <v>1.59788063720703E-2</v>
      </c>
      <c r="F84" s="642">
        <v>50.1</v>
      </c>
    </row>
    <row r="85" spans="2:6" s="33" customFormat="1">
      <c r="B85" s="640">
        <v>39195</v>
      </c>
      <c r="C85" s="642">
        <v>2.2009999999999901E-2</v>
      </c>
      <c r="D85" s="642">
        <v>2.67333333333333E-2</v>
      </c>
      <c r="E85" s="642">
        <v>1.5888369558105499E-2</v>
      </c>
      <c r="F85" s="642">
        <v>47.5</v>
      </c>
    </row>
    <row r="86" spans="2:6" s="33" customFormat="1">
      <c r="B86" s="640">
        <v>39196</v>
      </c>
      <c r="C86" s="642">
        <v>2.1537500000000001E-2</v>
      </c>
      <c r="D86" s="642">
        <v>2.7066666666666701E-2</v>
      </c>
      <c r="E86" s="642">
        <v>1.62369081328901E-2</v>
      </c>
      <c r="F86" s="642">
        <v>47.5</v>
      </c>
    </row>
    <row r="87" spans="2:6" s="33" customFormat="1">
      <c r="B87" s="640">
        <v>39197</v>
      </c>
      <c r="C87" s="642">
        <v>2.1586666666666601E-2</v>
      </c>
      <c r="D87" s="642">
        <v>2.7458943176269499E-2</v>
      </c>
      <c r="E87" s="642">
        <v>1.63653233295348E-2</v>
      </c>
      <c r="F87" s="642">
        <v>47.5</v>
      </c>
    </row>
    <row r="88" spans="2:6" s="33" customFormat="1">
      <c r="B88" s="640">
        <v>39198</v>
      </c>
      <c r="C88" s="642">
        <v>2.1686666666666701E-2</v>
      </c>
      <c r="D88" s="642">
        <v>2.7964119720459001E-2</v>
      </c>
      <c r="E88" s="642">
        <v>1.62191064549085E-2</v>
      </c>
      <c r="F88" s="642">
        <v>47.5</v>
      </c>
    </row>
    <row r="89" spans="2:6" s="33" customFormat="1">
      <c r="B89" s="640">
        <v>39199</v>
      </c>
      <c r="C89" s="642">
        <v>2.189E-2</v>
      </c>
      <c r="D89" s="642">
        <v>2.7964119720459001E-2</v>
      </c>
      <c r="E89" s="642">
        <v>1.6245282959004199E-2</v>
      </c>
      <c r="F89" s="642">
        <v>47.5</v>
      </c>
    </row>
    <row r="90" spans="2:6" s="33" customFormat="1">
      <c r="B90" s="640">
        <v>39202</v>
      </c>
      <c r="C90" s="642">
        <v>2.2176666666666699E-2</v>
      </c>
      <c r="D90" s="642">
        <v>2.80264831542969E-2</v>
      </c>
      <c r="E90" s="642">
        <v>1.6190146367203301E-2</v>
      </c>
      <c r="F90" s="642">
        <v>47.5</v>
      </c>
    </row>
    <row r="91" spans="2:6" s="33" customFormat="1">
      <c r="B91" s="640">
        <v>39203</v>
      </c>
      <c r="C91" s="642">
        <v>2.2550000000000001E-2</v>
      </c>
      <c r="D91" s="642">
        <v>2.87156425476074E-2</v>
      </c>
      <c r="E91" s="642">
        <v>1.6283211433125201E-2</v>
      </c>
      <c r="F91" s="642">
        <v>47.4</v>
      </c>
    </row>
    <row r="92" spans="2:6" s="33" customFormat="1">
      <c r="B92" s="640">
        <v>39204</v>
      </c>
      <c r="C92" s="642">
        <v>2.25666666666667E-2</v>
      </c>
      <c r="D92" s="642">
        <v>2.8889822387695299E-2</v>
      </c>
      <c r="E92" s="642">
        <v>1.6024663955078101E-2</v>
      </c>
      <c r="F92" s="642">
        <v>46.5</v>
      </c>
    </row>
    <row r="93" spans="2:6" s="33" customFormat="1">
      <c r="B93" s="640">
        <v>39205</v>
      </c>
      <c r="C93" s="642">
        <v>2.2679999999999999E-2</v>
      </c>
      <c r="D93" s="642">
        <v>2.8789822387695299E-2</v>
      </c>
      <c r="E93" s="642">
        <v>1.5999523007812499E-2</v>
      </c>
      <c r="F93" s="642">
        <v>46.5</v>
      </c>
    </row>
    <row r="94" spans="2:6" s="33" customFormat="1">
      <c r="B94" s="640">
        <v>39206</v>
      </c>
      <c r="C94" s="642">
        <v>2.2425E-2</v>
      </c>
      <c r="D94" s="642">
        <v>2.8789822387695299E-2</v>
      </c>
      <c r="E94" s="642">
        <v>1.60232030078125E-2</v>
      </c>
      <c r="F94" s="642">
        <v>46.5</v>
      </c>
    </row>
    <row r="95" spans="2:6" s="33" customFormat="1">
      <c r="B95" s="640">
        <v>39209</v>
      </c>
      <c r="C95" s="642">
        <v>2.2425E-2</v>
      </c>
      <c r="D95" s="642">
        <v>2.8233333333333301E-2</v>
      </c>
      <c r="E95" s="642">
        <v>1.60232030078125E-2</v>
      </c>
      <c r="F95" s="642">
        <v>46.5</v>
      </c>
    </row>
    <row r="96" spans="2:6" s="33" customFormat="1">
      <c r="B96" s="640">
        <v>39210</v>
      </c>
      <c r="C96" s="642">
        <v>2.2766666666666699E-2</v>
      </c>
      <c r="D96" s="642">
        <v>2.9262760162353501E-2</v>
      </c>
      <c r="E96" s="642">
        <v>1.685E-2</v>
      </c>
      <c r="F96" s="642">
        <v>42.7</v>
      </c>
    </row>
    <row r="97" spans="2:6" s="33" customFormat="1">
      <c r="B97" s="640">
        <v>39211</v>
      </c>
      <c r="C97" s="642">
        <v>2.3033333333333302E-2</v>
      </c>
      <c r="D97" s="642">
        <v>2.90380851745606E-2</v>
      </c>
      <c r="E97" s="642">
        <v>1.6170075622558601E-2</v>
      </c>
      <c r="F97" s="642">
        <v>40.700000000000003</v>
      </c>
    </row>
    <row r="98" spans="2:6" s="33" customFormat="1">
      <c r="B98" s="640">
        <v>39212</v>
      </c>
      <c r="C98" s="642">
        <v>2.3266666666666599E-2</v>
      </c>
      <c r="D98" s="642">
        <v>2.9613569641113301E-2</v>
      </c>
      <c r="E98" s="642">
        <v>1.6280120117187501E-2</v>
      </c>
      <c r="F98" s="642">
        <v>40.700000000000003</v>
      </c>
    </row>
    <row r="99" spans="2:6" s="33" customFormat="1">
      <c r="B99" s="640">
        <v>39213</v>
      </c>
      <c r="C99" s="642">
        <v>2.35833333333333E-2</v>
      </c>
      <c r="D99" s="642">
        <v>2.97633827209473E-2</v>
      </c>
      <c r="E99" s="642">
        <v>1.6829E-2</v>
      </c>
      <c r="F99" s="642">
        <v>36.6</v>
      </c>
    </row>
    <row r="100" spans="2:6" s="33" customFormat="1">
      <c r="B100" s="640">
        <v>39216</v>
      </c>
      <c r="C100" s="642">
        <v>2.35E-2</v>
      </c>
      <c r="D100" s="642">
        <v>2.9675118509928301E-2</v>
      </c>
      <c r="E100" s="642">
        <v>1.6209622285156301E-2</v>
      </c>
      <c r="F100" s="642">
        <v>36.6</v>
      </c>
    </row>
    <row r="101" spans="2:6" s="33" customFormat="1">
      <c r="B101" s="640">
        <v>39217</v>
      </c>
      <c r="C101" s="642">
        <v>2.36875E-2</v>
      </c>
      <c r="D101" s="642">
        <v>2.9812192535400399E-2</v>
      </c>
      <c r="E101" s="642">
        <v>1.6584513548670601E-2</v>
      </c>
      <c r="F101" s="642">
        <v>35.6</v>
      </c>
    </row>
    <row r="102" spans="2:6" s="33" customFormat="1">
      <c r="B102" s="640">
        <v>39218</v>
      </c>
      <c r="C102" s="642">
        <v>2.37666666666667E-2</v>
      </c>
      <c r="D102" s="642">
        <v>2.94118927001953E-2</v>
      </c>
      <c r="E102" s="642">
        <v>1.6367784027186302E-2</v>
      </c>
      <c r="F102" s="642">
        <v>35.6</v>
      </c>
    </row>
    <row r="103" spans="2:6" s="33" customFormat="1">
      <c r="B103" s="640">
        <v>39219</v>
      </c>
      <c r="C103" s="642">
        <v>2.3788770053475902E-2</v>
      </c>
      <c r="D103" s="642">
        <v>2.9313102722168E-2</v>
      </c>
      <c r="E103" s="642">
        <v>1.5975743896484401E-2</v>
      </c>
      <c r="F103" s="642">
        <v>35.6</v>
      </c>
    </row>
    <row r="104" spans="2:6" s="33" customFormat="1">
      <c r="B104" s="640">
        <v>39220</v>
      </c>
      <c r="C104" s="642">
        <v>2.3815436720142601E-2</v>
      </c>
      <c r="D104" s="642">
        <v>2.8860713195800799E-2</v>
      </c>
      <c r="E104" s="642">
        <v>1.61258986400418E-2</v>
      </c>
      <c r="F104" s="642">
        <v>35.6</v>
      </c>
    </row>
    <row r="105" spans="2:6" s="33" customFormat="1">
      <c r="B105" s="640">
        <v>39223</v>
      </c>
      <c r="C105" s="642">
        <v>2.3099999999999999E-2</v>
      </c>
      <c r="D105" s="642">
        <v>2.8792150115966801E-2</v>
      </c>
      <c r="E105" s="642">
        <v>1.59497729163759E-2</v>
      </c>
      <c r="F105" s="642">
        <v>35</v>
      </c>
    </row>
    <row r="106" spans="2:6" s="33" customFormat="1">
      <c r="B106" s="640">
        <v>39224</v>
      </c>
      <c r="C106" s="642">
        <v>2.2866666666666601E-2</v>
      </c>
      <c r="D106" s="642">
        <v>2.88409599304199E-2</v>
      </c>
      <c r="E106" s="642">
        <v>1.5759093823198799E-2</v>
      </c>
      <c r="F106" s="642">
        <v>35</v>
      </c>
    </row>
    <row r="107" spans="2:6" s="33" customFormat="1">
      <c r="B107" s="640">
        <v>39225</v>
      </c>
      <c r="C107" s="642">
        <v>2.28166666666667E-2</v>
      </c>
      <c r="D107" s="642">
        <v>2.9391712188720699E-2</v>
      </c>
      <c r="E107" s="642">
        <v>1.5372220569645999E-2</v>
      </c>
      <c r="F107" s="642">
        <v>35</v>
      </c>
    </row>
    <row r="108" spans="2:6" s="33" customFormat="1">
      <c r="B108" s="640">
        <v>39226</v>
      </c>
      <c r="C108" s="642">
        <v>2.3133333333333301E-2</v>
      </c>
      <c r="D108" s="642">
        <v>2.9442665100097701E-2</v>
      </c>
      <c r="E108" s="642">
        <v>1.51899443137556E-2</v>
      </c>
      <c r="F108" s="642">
        <v>35</v>
      </c>
    </row>
    <row r="109" spans="2:6" s="33" customFormat="1">
      <c r="B109" s="640">
        <v>39227</v>
      </c>
      <c r="C109" s="642">
        <v>2.3E-2</v>
      </c>
      <c r="D109" s="642">
        <v>2.9442665100097701E-2</v>
      </c>
      <c r="E109" s="642">
        <v>1.52831284088008E-2</v>
      </c>
      <c r="F109" s="642">
        <v>35</v>
      </c>
    </row>
    <row r="110" spans="2:6" s="33" customFormat="1">
      <c r="B110" s="640">
        <v>39230</v>
      </c>
      <c r="C110" s="642">
        <v>2.3E-2</v>
      </c>
      <c r="D110" s="642">
        <v>2.9441382598876999E-2</v>
      </c>
      <c r="E110" s="642">
        <v>1.52831284088008E-2</v>
      </c>
      <c r="F110" s="642">
        <v>35</v>
      </c>
    </row>
    <row r="111" spans="2:6" s="33" customFormat="1">
      <c r="B111" s="640">
        <v>39231</v>
      </c>
      <c r="C111" s="642">
        <v>2.29E-2</v>
      </c>
      <c r="D111" s="642">
        <v>2.99917724609375E-2</v>
      </c>
      <c r="E111" s="642">
        <v>1.5247716313347599E-2</v>
      </c>
      <c r="F111" s="642">
        <v>35</v>
      </c>
    </row>
    <row r="112" spans="2:6" s="33" customFormat="1">
      <c r="B112" s="640">
        <v>39232</v>
      </c>
      <c r="C112" s="642">
        <v>2.2995614035087701E-2</v>
      </c>
      <c r="D112" s="642">
        <v>2.9791072845459E-2</v>
      </c>
      <c r="E112" s="642">
        <v>1.55E-2</v>
      </c>
      <c r="F112" s="642">
        <v>35</v>
      </c>
    </row>
    <row r="113" spans="2:6" s="33" customFormat="1">
      <c r="B113" s="640">
        <v>39233</v>
      </c>
      <c r="C113" s="642">
        <v>2.2950000000000002E-2</v>
      </c>
      <c r="D113" s="642">
        <v>2.95172225952148E-2</v>
      </c>
      <c r="E113" s="642">
        <v>1.51002482947284E-2</v>
      </c>
      <c r="F113" s="642">
        <v>35</v>
      </c>
    </row>
    <row r="114" spans="2:6" s="33" customFormat="1">
      <c r="B114" s="640">
        <v>39234</v>
      </c>
      <c r="C114" s="642">
        <v>2.2433333333333302E-2</v>
      </c>
      <c r="D114" s="642">
        <v>2.90179496765137E-2</v>
      </c>
      <c r="E114" s="642">
        <v>1.4933991874340399E-2</v>
      </c>
      <c r="F114" s="642">
        <v>35</v>
      </c>
    </row>
    <row r="115" spans="2:6" s="33" customFormat="1">
      <c r="B115" s="640">
        <v>39237</v>
      </c>
      <c r="C115" s="642">
        <v>2.2283333333333301E-2</v>
      </c>
      <c r="D115" s="642">
        <v>3.0015660437078401E-2</v>
      </c>
      <c r="E115" s="642">
        <v>1.4590831787931101E-2</v>
      </c>
      <c r="F115" s="642">
        <v>35</v>
      </c>
    </row>
    <row r="116" spans="2:6" s="33" customFormat="1">
      <c r="B116" s="640">
        <v>39238</v>
      </c>
      <c r="C116" s="642">
        <v>2.2233333333333299E-2</v>
      </c>
      <c r="D116" s="642">
        <v>3.04514984269828E-2</v>
      </c>
      <c r="E116" s="642">
        <v>1.54699673461914E-2</v>
      </c>
      <c r="F116" s="642">
        <v>35</v>
      </c>
    </row>
    <row r="117" spans="2:6" s="33" customFormat="1">
      <c r="B117" s="640">
        <v>39239</v>
      </c>
      <c r="C117" s="642">
        <v>2.22125E-2</v>
      </c>
      <c r="D117" s="642">
        <v>3.1E-2</v>
      </c>
      <c r="E117" s="642">
        <v>1.50826395761462E-2</v>
      </c>
      <c r="F117" s="642">
        <v>36.700000000000003</v>
      </c>
    </row>
    <row r="118" spans="2:6" s="33" customFormat="1">
      <c r="B118" s="640">
        <v>39240</v>
      </c>
      <c r="C118" s="642">
        <v>2.35E-2</v>
      </c>
      <c r="D118" s="642">
        <v>3.2472872188269303E-2</v>
      </c>
      <c r="E118" s="642">
        <v>1.55010423278808E-2</v>
      </c>
      <c r="F118" s="642">
        <v>36.700000000000003</v>
      </c>
    </row>
    <row r="119" spans="2:6" s="33" customFormat="1">
      <c r="B119" s="640">
        <v>39241</v>
      </c>
      <c r="C119" s="642">
        <v>2.4264912280701802E-2</v>
      </c>
      <c r="D119" s="642">
        <v>3.0796923319498699E-2</v>
      </c>
      <c r="E119" s="642">
        <v>1.53790248467257E-2</v>
      </c>
      <c r="F119" s="642">
        <v>36.700000000000003</v>
      </c>
    </row>
    <row r="120" spans="2:6" s="33" customFormat="1">
      <c r="B120" s="640">
        <v>39244</v>
      </c>
      <c r="C120" s="642">
        <v>2.3199999999999998E-2</v>
      </c>
      <c r="D120" s="642">
        <v>3.08940849304199E-2</v>
      </c>
      <c r="E120" s="642">
        <v>1.5421511061039801E-2</v>
      </c>
      <c r="F120" s="642">
        <v>36.700000000000003</v>
      </c>
    </row>
    <row r="121" spans="2:6" s="33" customFormat="1">
      <c r="B121" s="640">
        <v>39245</v>
      </c>
      <c r="C121" s="642">
        <v>2.38245614035088E-2</v>
      </c>
      <c r="D121" s="642">
        <v>3.2019852447509801E-2</v>
      </c>
      <c r="E121" s="642">
        <v>1.53922933672114E-2</v>
      </c>
      <c r="F121" s="642">
        <v>36.700000000000003</v>
      </c>
    </row>
    <row r="122" spans="2:6" s="33" customFormat="1">
      <c r="B122" s="640">
        <v>39246</v>
      </c>
      <c r="C122" s="642">
        <v>2.3669298245614E-2</v>
      </c>
      <c r="D122" s="642">
        <v>3.1096503194173199E-2</v>
      </c>
      <c r="E122" s="642">
        <v>1.5785126338296099E-2</v>
      </c>
      <c r="F122" s="642">
        <v>37.6</v>
      </c>
    </row>
    <row r="123" spans="2:6" s="33" customFormat="1">
      <c r="B123" s="640">
        <v>39247</v>
      </c>
      <c r="C123" s="642">
        <v>2.2700000000000001E-2</v>
      </c>
      <c r="D123" s="642">
        <v>3.1386804877387098E-2</v>
      </c>
      <c r="E123" s="642">
        <v>1.5453628048677901E-2</v>
      </c>
      <c r="F123" s="642">
        <v>37.6</v>
      </c>
    </row>
    <row r="124" spans="2:6" s="33" customFormat="1">
      <c r="B124" s="640">
        <v>39248</v>
      </c>
      <c r="C124" s="642">
        <v>2.2266666666666601E-2</v>
      </c>
      <c r="D124" s="642">
        <v>3.1385721503363703E-2</v>
      </c>
      <c r="E124" s="642">
        <v>1.53463926219315E-2</v>
      </c>
      <c r="F124" s="642">
        <v>37.6</v>
      </c>
    </row>
    <row r="125" spans="2:6" s="33" customFormat="1">
      <c r="B125" s="640">
        <v>39251</v>
      </c>
      <c r="C125" s="642">
        <v>2.2003333333333298E-2</v>
      </c>
      <c r="D125" s="642">
        <v>3.09405569024425E-2</v>
      </c>
      <c r="E125" s="642">
        <v>1.5229988525902899E-2</v>
      </c>
      <c r="F125" s="642">
        <v>37.6</v>
      </c>
    </row>
    <row r="126" spans="2:6" s="33" customFormat="1">
      <c r="B126" s="640">
        <v>39252</v>
      </c>
      <c r="C126" s="642">
        <v>2.2491228070175302E-2</v>
      </c>
      <c r="D126" s="642">
        <v>2.97936172485351E-2</v>
      </c>
      <c r="E126" s="642">
        <v>1.52836475935845E-2</v>
      </c>
      <c r="F126" s="642">
        <v>37.6</v>
      </c>
    </row>
    <row r="127" spans="2:6" s="33" customFormat="1">
      <c r="B127" s="640">
        <v>39253</v>
      </c>
      <c r="C127" s="642">
        <v>2.18E-2</v>
      </c>
      <c r="D127" s="642">
        <v>3.0242877197265601E-2</v>
      </c>
      <c r="E127" s="642">
        <v>1.5258468273660401E-2</v>
      </c>
      <c r="F127" s="642">
        <v>36.5</v>
      </c>
    </row>
    <row r="128" spans="2:6" s="33" customFormat="1">
      <c r="B128" s="640">
        <v>39254</v>
      </c>
      <c r="C128" s="642">
        <v>2.2349999999999998E-2</v>
      </c>
      <c r="D128" s="642">
        <v>3.0012468465169299E-2</v>
      </c>
      <c r="E128" s="642">
        <v>1.55125E-2</v>
      </c>
      <c r="F128" s="642">
        <v>36.5</v>
      </c>
    </row>
    <row r="129" spans="2:6" s="33" customFormat="1">
      <c r="B129" s="640">
        <v>39255</v>
      </c>
      <c r="C129" s="642">
        <v>2.2499999999999999E-2</v>
      </c>
      <c r="D129" s="642">
        <v>3.2206608862260101E-2</v>
      </c>
      <c r="E129" s="642">
        <v>1.5506000000000001E-2</v>
      </c>
      <c r="F129" s="642">
        <v>36.4</v>
      </c>
    </row>
    <row r="130" spans="2:6" s="33" customFormat="1">
      <c r="B130" s="640">
        <v>39258</v>
      </c>
      <c r="C130" s="642">
        <v>2.3125E-2</v>
      </c>
      <c r="D130" s="642">
        <v>3.1267749786376801E-2</v>
      </c>
      <c r="E130" s="642">
        <v>1.4911871543384201E-2</v>
      </c>
      <c r="F130" s="642">
        <v>36.4</v>
      </c>
    </row>
    <row r="131" spans="2:6" s="33" customFormat="1">
      <c r="B131" s="640">
        <v>39259</v>
      </c>
      <c r="C131" s="642">
        <v>2.3316666666666701E-2</v>
      </c>
      <c r="D131" s="642">
        <v>3.2657101345930702E-2</v>
      </c>
      <c r="E131" s="642">
        <v>1.5377199990611001E-2</v>
      </c>
      <c r="F131" s="642">
        <v>36.4</v>
      </c>
    </row>
    <row r="132" spans="2:6" s="33" customFormat="1">
      <c r="B132" s="640">
        <v>39260</v>
      </c>
      <c r="C132" s="642">
        <v>2.3716666666666601E-2</v>
      </c>
      <c r="D132" s="642">
        <v>3.1935527297056399E-2</v>
      </c>
      <c r="E132" s="642">
        <v>1.6040249141232601E-2</v>
      </c>
      <c r="F132" s="642">
        <v>36.4</v>
      </c>
    </row>
    <row r="133" spans="2:6" s="33" customFormat="1">
      <c r="B133" s="640">
        <v>39261</v>
      </c>
      <c r="C133" s="642">
        <v>2.3E-2</v>
      </c>
      <c r="D133" s="642">
        <v>3.1495683288574203E-2</v>
      </c>
      <c r="E133" s="642">
        <v>1.5581657299656999E-2</v>
      </c>
      <c r="F133" s="642">
        <v>36.4</v>
      </c>
    </row>
    <row r="134" spans="2:6" s="33" customFormat="1">
      <c r="B134" s="640">
        <v>39262</v>
      </c>
      <c r="C134" s="642">
        <v>2.32333333333333E-2</v>
      </c>
      <c r="D134" s="642">
        <v>3.15E-2</v>
      </c>
      <c r="E134" s="642">
        <v>1.6192009613260502E-2</v>
      </c>
      <c r="F134" s="642">
        <v>36.4</v>
      </c>
    </row>
    <row r="135" spans="2:6" s="33" customFormat="1">
      <c r="B135" s="640">
        <v>39265</v>
      </c>
      <c r="C135" s="642">
        <v>2.33333333333333E-2</v>
      </c>
      <c r="D135" s="642">
        <v>3.2353759648891103E-2</v>
      </c>
      <c r="E135" s="642">
        <v>1.6486055032898399E-2</v>
      </c>
      <c r="F135" s="642">
        <v>39.5</v>
      </c>
    </row>
    <row r="136" spans="2:6" s="33" customFormat="1">
      <c r="B136" s="640">
        <v>39266</v>
      </c>
      <c r="C136" s="642">
        <v>2.3664912280701798E-2</v>
      </c>
      <c r="D136" s="642">
        <v>3.2353348170212702E-2</v>
      </c>
      <c r="E136" s="642">
        <v>1.6331369344195299E-2</v>
      </c>
      <c r="F136" s="642">
        <v>39.5</v>
      </c>
    </row>
    <row r="137" spans="2:6" s="33" customFormat="1">
      <c r="B137" s="640">
        <v>39267</v>
      </c>
      <c r="C137" s="642">
        <v>2.3528947368421101E-2</v>
      </c>
      <c r="D137" s="642">
        <v>3.25191466117817E-2</v>
      </c>
      <c r="E137" s="642">
        <v>1.61605577470816E-2</v>
      </c>
      <c r="F137" s="642">
        <v>39.5</v>
      </c>
    </row>
    <row r="138" spans="2:6" s="33" customFormat="1">
      <c r="B138" s="640">
        <v>39268</v>
      </c>
      <c r="C138" s="642">
        <v>2.3526315789473701E-2</v>
      </c>
      <c r="D138" s="642">
        <v>3.2753526698044703E-2</v>
      </c>
      <c r="E138" s="642">
        <v>1.6156707822641399E-2</v>
      </c>
      <c r="F138" s="642">
        <v>39.5</v>
      </c>
    </row>
    <row r="139" spans="2:6" s="33" customFormat="1">
      <c r="B139" s="640">
        <v>39269</v>
      </c>
      <c r="C139" s="642">
        <v>2.3807894736842101E-2</v>
      </c>
      <c r="D139" s="642">
        <v>3.19688125610351E-2</v>
      </c>
      <c r="E139" s="642">
        <v>1.6163313818116101E-2</v>
      </c>
      <c r="F139" s="642">
        <v>39.5</v>
      </c>
    </row>
    <row r="140" spans="2:6" s="33" customFormat="1">
      <c r="B140" s="640">
        <v>39272</v>
      </c>
      <c r="C140" s="642">
        <v>2.38701754385965E-2</v>
      </c>
      <c r="D140" s="642">
        <v>3.3018350219726503E-2</v>
      </c>
      <c r="E140" s="642">
        <v>1.5561892957604399E-2</v>
      </c>
      <c r="F140" s="642">
        <v>38.5</v>
      </c>
    </row>
    <row r="141" spans="2:6" s="33" customFormat="1">
      <c r="B141" s="640">
        <v>39273</v>
      </c>
      <c r="C141" s="642">
        <v>2.4358771929824601E-2</v>
      </c>
      <c r="D141" s="642">
        <v>3.38286117553711E-2</v>
      </c>
      <c r="E141" s="642">
        <v>1.6776652563778201E-2</v>
      </c>
      <c r="F141" s="642">
        <v>40.5</v>
      </c>
    </row>
    <row r="142" spans="2:6" s="33" customFormat="1">
      <c r="B142" s="640">
        <v>39274</v>
      </c>
      <c r="C142" s="642">
        <v>2.495E-2</v>
      </c>
      <c r="D142" s="642">
        <v>3.4875260302712E-2</v>
      </c>
      <c r="E142" s="642">
        <v>1.6100279902265102E-2</v>
      </c>
      <c r="F142" s="642">
        <v>41.5</v>
      </c>
    </row>
    <row r="143" spans="2:6" s="33" customFormat="1">
      <c r="B143" s="640">
        <v>39275</v>
      </c>
      <c r="C143" s="642">
        <v>2.495E-2</v>
      </c>
      <c r="D143" s="642">
        <v>3.3779071553548201E-2</v>
      </c>
      <c r="E143" s="642">
        <v>1.6397392477398801E-2</v>
      </c>
      <c r="F143" s="642">
        <v>41.5</v>
      </c>
    </row>
    <row r="144" spans="2:6" s="33" customFormat="1">
      <c r="B144" s="640">
        <v>39276</v>
      </c>
      <c r="C144" s="642">
        <v>2.4971601200268399E-2</v>
      </c>
      <c r="D144" s="642">
        <v>3.4012519836425802E-2</v>
      </c>
      <c r="E144" s="642">
        <v>1.6430200266431001E-2</v>
      </c>
      <c r="F144" s="642">
        <v>41.5</v>
      </c>
    </row>
    <row r="145" spans="2:6" s="33" customFormat="1">
      <c r="B145" s="640">
        <v>39279</v>
      </c>
      <c r="C145" s="642">
        <v>2.4931320290480299E-2</v>
      </c>
      <c r="D145" s="642">
        <v>3.5517847442626801E-2</v>
      </c>
      <c r="E145" s="642">
        <v>1.72701820925307E-2</v>
      </c>
      <c r="F145" s="642">
        <v>41.5</v>
      </c>
    </row>
    <row r="146" spans="2:6" s="33" customFormat="1">
      <c r="B146" s="640">
        <v>39280</v>
      </c>
      <c r="C146" s="642">
        <v>2.5971323157894698E-2</v>
      </c>
      <c r="D146" s="642">
        <v>3.60279200236003E-2</v>
      </c>
      <c r="E146" s="642">
        <v>1.6599316974636999E-2</v>
      </c>
      <c r="F146" s="642">
        <v>41.5</v>
      </c>
    </row>
    <row r="147" spans="2:6" s="33" customFormat="1">
      <c r="B147" s="640">
        <v>39281</v>
      </c>
      <c r="C147" s="642">
        <v>2.66464512280702E-2</v>
      </c>
      <c r="D147" s="642">
        <v>3.6390652465820301E-2</v>
      </c>
      <c r="E147" s="642">
        <v>1.68183341672434E-2</v>
      </c>
      <c r="F147" s="642">
        <v>44.5</v>
      </c>
    </row>
    <row r="148" spans="2:6" s="33" customFormat="1">
      <c r="B148" s="640">
        <v>39282</v>
      </c>
      <c r="C148" s="642">
        <v>2.5950000000000001E-2</v>
      </c>
      <c r="D148" s="642">
        <v>3.8938753057872401E-2</v>
      </c>
      <c r="E148" s="642">
        <v>1.58617018995654E-2</v>
      </c>
      <c r="F148" s="642">
        <v>43</v>
      </c>
    </row>
    <row r="149" spans="2:6" s="33" customFormat="1">
      <c r="B149" s="640">
        <v>39283</v>
      </c>
      <c r="C149" s="642">
        <v>2.7623986666666701E-2</v>
      </c>
      <c r="D149" s="642">
        <v>3.9969813562612103E-2</v>
      </c>
      <c r="E149" s="642">
        <v>1.63263243689609E-2</v>
      </c>
      <c r="F149" s="642">
        <v>48</v>
      </c>
    </row>
    <row r="150" spans="2:6" s="33" customFormat="1">
      <c r="B150" s="640">
        <v>39286</v>
      </c>
      <c r="C150" s="642">
        <v>2.8025000000000001E-2</v>
      </c>
      <c r="D150" s="642">
        <v>4.0050000000000002E-2</v>
      </c>
      <c r="E150" s="642">
        <v>1.6673394794299998E-2</v>
      </c>
      <c r="F150" s="642">
        <v>50.5</v>
      </c>
    </row>
    <row r="151" spans="2:6" s="33" customFormat="1">
      <c r="B151" s="640">
        <v>39287</v>
      </c>
      <c r="C151" s="642">
        <v>3.0432043559102701E-2</v>
      </c>
      <c r="D151" s="642">
        <v>4.1244709777831998E-2</v>
      </c>
      <c r="E151" s="642">
        <v>1.7365344865146001E-2</v>
      </c>
      <c r="F151" s="642">
        <v>50.5</v>
      </c>
    </row>
    <row r="152" spans="2:6" s="33" customFormat="1">
      <c r="B152" s="640">
        <v>39288</v>
      </c>
      <c r="C152" s="642">
        <v>3.0604313666954298E-2</v>
      </c>
      <c r="D152" s="642">
        <v>4.3843908182779903E-2</v>
      </c>
      <c r="E152" s="642">
        <v>1.7679208665779499E-2</v>
      </c>
      <c r="F152" s="642">
        <v>52.5</v>
      </c>
    </row>
    <row r="153" spans="2:6" s="33" customFormat="1">
      <c r="B153" s="640">
        <v>39289</v>
      </c>
      <c r="C153" s="642">
        <v>3.2716666666666699E-2</v>
      </c>
      <c r="D153" s="642">
        <v>4.6622040072859701E-2</v>
      </c>
      <c r="E153" s="642">
        <v>1.9527889087893501E-2</v>
      </c>
      <c r="F153" s="642">
        <v>65.400000000000006</v>
      </c>
    </row>
    <row r="154" spans="2:6" s="33" customFormat="1">
      <c r="B154" s="640">
        <v>39290</v>
      </c>
      <c r="C154" s="642">
        <v>3.2325E-2</v>
      </c>
      <c r="D154" s="642">
        <v>4.7013580322265602E-2</v>
      </c>
      <c r="E154" s="642">
        <v>1.9501248275470999E-2</v>
      </c>
      <c r="F154" s="642">
        <v>71.3</v>
      </c>
    </row>
    <row r="155" spans="2:6" s="33" customFormat="1">
      <c r="B155" s="640">
        <v>39293</v>
      </c>
      <c r="C155" s="642">
        <v>3.56057467893778E-2</v>
      </c>
      <c r="D155" s="642">
        <v>4.7092008463541703E-2</v>
      </c>
      <c r="E155" s="642">
        <v>1.99060237328509E-2</v>
      </c>
      <c r="F155" s="642">
        <v>78.900000000000006</v>
      </c>
    </row>
    <row r="156" spans="2:6" s="33" customFormat="1">
      <c r="B156" s="640">
        <v>39294</v>
      </c>
      <c r="C156" s="642">
        <v>3.5900000000000001E-2</v>
      </c>
      <c r="D156" s="642">
        <v>5.2171551663758302E-2</v>
      </c>
      <c r="E156" s="642">
        <v>2.0422898518585E-2</v>
      </c>
      <c r="F156" s="642">
        <v>73.900000000000006</v>
      </c>
    </row>
    <row r="157" spans="2:6" s="33" customFormat="1">
      <c r="B157" s="640">
        <v>39295</v>
      </c>
      <c r="C157" s="642">
        <v>3.6216666666666703E-2</v>
      </c>
      <c r="D157" s="642">
        <v>5.1012092590332E-2</v>
      </c>
      <c r="E157" s="642">
        <v>2.0818729169428202E-2</v>
      </c>
      <c r="F157" s="642">
        <v>82.9</v>
      </c>
    </row>
    <row r="158" spans="2:6" s="33" customFormat="1">
      <c r="B158" s="640">
        <v>39296</v>
      </c>
      <c r="C158" s="642">
        <v>4.0578408110440001E-2</v>
      </c>
      <c r="D158" s="642">
        <v>5.4051625036020699E-2</v>
      </c>
      <c r="E158" s="642">
        <v>2.1853482710102901E-2</v>
      </c>
      <c r="F158" s="642">
        <v>73.3</v>
      </c>
    </row>
    <row r="159" spans="2:6" s="33" customFormat="1">
      <c r="B159" s="640">
        <v>39297</v>
      </c>
      <c r="C159" s="642">
        <v>4.0803408110439997E-2</v>
      </c>
      <c r="D159" s="642">
        <v>5.5014169311523399E-2</v>
      </c>
      <c r="E159" s="642">
        <v>2.20210007423766E-2</v>
      </c>
      <c r="F159" s="642">
        <v>73.3</v>
      </c>
    </row>
    <row r="160" spans="2:6" s="33" customFormat="1">
      <c r="B160" s="640">
        <v>39300</v>
      </c>
      <c r="C160" s="642">
        <v>4.2786842105263199E-2</v>
      </c>
      <c r="D160" s="642">
        <v>5.5261791992187503E-2</v>
      </c>
      <c r="E160" s="642">
        <v>2.1637319721679701E-2</v>
      </c>
      <c r="F160" s="642">
        <v>79.3</v>
      </c>
    </row>
    <row r="161" spans="2:6" s="33" customFormat="1">
      <c r="B161" s="640">
        <v>39301</v>
      </c>
      <c r="C161" s="642">
        <v>4.5521929824561401E-2</v>
      </c>
      <c r="D161" s="642">
        <v>5.4002725219726502E-2</v>
      </c>
      <c r="E161" s="642">
        <v>2.3586657703706101E-2</v>
      </c>
      <c r="F161" s="642">
        <v>79.3</v>
      </c>
    </row>
    <row r="162" spans="2:6" s="33" customFormat="1">
      <c r="B162" s="640">
        <v>39302</v>
      </c>
      <c r="C162" s="642">
        <v>4.3749122807017503E-2</v>
      </c>
      <c r="D162" s="642">
        <v>5.61247604370117E-2</v>
      </c>
      <c r="E162" s="642">
        <v>2.11004046067364E-2</v>
      </c>
      <c r="F162" s="642">
        <v>68.2</v>
      </c>
    </row>
    <row r="163" spans="2:6" s="33" customFormat="1">
      <c r="B163" s="640">
        <v>39303</v>
      </c>
      <c r="C163" s="642">
        <v>4.1700000000000001E-2</v>
      </c>
      <c r="D163" s="642">
        <v>5.7251145426432302E-2</v>
      </c>
      <c r="E163" s="642">
        <v>2.14567662330068E-2</v>
      </c>
      <c r="F163" s="642">
        <v>75.2</v>
      </c>
    </row>
    <row r="164" spans="2:6" s="33" customFormat="1">
      <c r="B164" s="640">
        <v>39304</v>
      </c>
      <c r="C164" s="642">
        <v>4.5696774038922403E-2</v>
      </c>
      <c r="D164" s="642">
        <v>5.3877772521972601E-2</v>
      </c>
      <c r="E164" s="642">
        <v>2.1864681205084099E-2</v>
      </c>
      <c r="F164" s="642">
        <v>79.599999999999994</v>
      </c>
    </row>
    <row r="165" spans="2:6" s="33" customFormat="1">
      <c r="B165" s="640">
        <v>39307</v>
      </c>
      <c r="C165" s="642">
        <v>4.56801073722558E-2</v>
      </c>
      <c r="D165" s="642">
        <v>5.5834033203125001E-2</v>
      </c>
      <c r="E165" s="642">
        <v>2.1034451735968299E-2</v>
      </c>
      <c r="F165" s="642">
        <v>77.5</v>
      </c>
    </row>
    <row r="166" spans="2:6" s="33" customFormat="1">
      <c r="B166" s="640">
        <v>39308</v>
      </c>
      <c r="C166" s="642">
        <v>4.5950282810852297E-2</v>
      </c>
      <c r="D166" s="642">
        <v>5.48785598754883E-2</v>
      </c>
      <c r="E166" s="642">
        <v>2.1067430489650402E-2</v>
      </c>
      <c r="F166" s="642">
        <v>84.5</v>
      </c>
    </row>
    <row r="167" spans="2:6" s="33" customFormat="1">
      <c r="B167" s="640">
        <v>39309</v>
      </c>
      <c r="C167" s="642">
        <v>4.6246692551049802E-2</v>
      </c>
      <c r="D167" s="642">
        <v>6.2610732131707897E-2</v>
      </c>
      <c r="E167" s="642">
        <v>2.1869876816255698E-2</v>
      </c>
      <c r="F167" s="642">
        <v>89</v>
      </c>
    </row>
    <row r="168" spans="2:6" s="33" customFormat="1">
      <c r="B168" s="640">
        <v>39310</v>
      </c>
      <c r="C168" s="642">
        <v>5.0919129278113297E-2</v>
      </c>
      <c r="D168" s="642">
        <v>5.9753419494628902E-2</v>
      </c>
      <c r="E168" s="642">
        <v>2.7253232661724702E-2</v>
      </c>
      <c r="F168" s="642">
        <v>120</v>
      </c>
    </row>
    <row r="169" spans="2:6" s="33" customFormat="1">
      <c r="B169" s="640">
        <v>39311</v>
      </c>
      <c r="C169" s="642">
        <v>5.0722418751797498E-2</v>
      </c>
      <c r="D169" s="642">
        <v>5.98366251627604E-2</v>
      </c>
      <c r="E169" s="642">
        <v>2.7084572799479199E-2</v>
      </c>
      <c r="F169" s="642">
        <v>105</v>
      </c>
    </row>
    <row r="170" spans="2:6" s="33" customFormat="1">
      <c r="B170" s="640">
        <v>39314</v>
      </c>
      <c r="C170" s="642">
        <v>5.0204496213210603E-2</v>
      </c>
      <c r="D170" s="642">
        <v>5.9835581461588599E-2</v>
      </c>
      <c r="E170" s="642">
        <v>2.6541917262894999E-2</v>
      </c>
      <c r="F170" s="642">
        <v>105</v>
      </c>
    </row>
    <row r="171" spans="2:6" s="33" customFormat="1">
      <c r="B171" s="640">
        <v>39315</v>
      </c>
      <c r="C171" s="642">
        <v>5.0037829546544003E-2</v>
      </c>
      <c r="D171" s="642">
        <v>5.6491587829589802E-2</v>
      </c>
      <c r="E171" s="642">
        <v>2.7360001465649202E-2</v>
      </c>
      <c r="F171" s="642">
        <v>105</v>
      </c>
    </row>
    <row r="172" spans="2:6" s="33" customFormat="1">
      <c r="B172" s="640">
        <v>39316</v>
      </c>
      <c r="C172" s="642">
        <v>4.8072095197008897E-2</v>
      </c>
      <c r="D172" s="642">
        <v>5.6328030395507801E-2</v>
      </c>
      <c r="E172" s="642">
        <v>2.5131022219574799E-2</v>
      </c>
      <c r="F172" s="642">
        <v>88</v>
      </c>
    </row>
    <row r="173" spans="2:6" s="33" customFormat="1">
      <c r="B173" s="640">
        <v>39317</v>
      </c>
      <c r="C173" s="642">
        <v>4.7678167241875201E-2</v>
      </c>
      <c r="D173" s="642">
        <v>5.6327781168619799E-2</v>
      </c>
      <c r="E173" s="642">
        <v>2.37099804867935E-2</v>
      </c>
      <c r="F173" s="642">
        <v>88</v>
      </c>
    </row>
    <row r="174" spans="2:6" s="33" customFormat="1">
      <c r="B174" s="640">
        <v>39318</v>
      </c>
      <c r="C174" s="642">
        <v>4.7554222989166901E-2</v>
      </c>
      <c r="D174" s="642">
        <v>5.6327781168619799E-2</v>
      </c>
      <c r="E174" s="642">
        <v>2.3720856889892599E-2</v>
      </c>
      <c r="F174" s="642">
        <v>88</v>
      </c>
    </row>
    <row r="175" spans="2:6" s="33" customFormat="1">
      <c r="B175" s="640">
        <v>39321</v>
      </c>
      <c r="C175" s="642">
        <v>4.7554222989166901E-2</v>
      </c>
      <c r="D175" s="642">
        <v>5.5982223510742203E-2</v>
      </c>
      <c r="E175" s="642">
        <v>2.3720856889892599E-2</v>
      </c>
      <c r="F175" s="642">
        <v>93</v>
      </c>
    </row>
    <row r="176" spans="2:6" s="33" customFormat="1">
      <c r="B176" s="640">
        <v>39322</v>
      </c>
      <c r="C176" s="642">
        <v>4.7855100182149397E-2</v>
      </c>
      <c r="D176" s="642">
        <v>5.60922821044922E-2</v>
      </c>
      <c r="E176" s="642">
        <v>2.3846032353094401E-2</v>
      </c>
      <c r="F176" s="642">
        <v>88.5</v>
      </c>
    </row>
    <row r="177" spans="2:6" s="33" customFormat="1">
      <c r="B177" s="640">
        <v>39323</v>
      </c>
      <c r="C177" s="642">
        <v>4.7802468603202003E-2</v>
      </c>
      <c r="D177" s="642">
        <v>5.5021186828613303E-2</v>
      </c>
      <c r="E177" s="642">
        <v>2.3881261002170001E-2</v>
      </c>
      <c r="F177" s="642">
        <v>88.5</v>
      </c>
    </row>
    <row r="178" spans="2:6" s="33" customFormat="1">
      <c r="B178" s="640">
        <v>39324</v>
      </c>
      <c r="C178" s="642">
        <v>4.7834924743552901E-2</v>
      </c>
      <c r="D178" s="642">
        <v>5.4493507385253902E-2</v>
      </c>
      <c r="E178" s="642">
        <v>2.40583791875193E-2</v>
      </c>
      <c r="F178" s="642">
        <v>85.5</v>
      </c>
    </row>
    <row r="179" spans="2:6" s="33" customFormat="1">
      <c r="B179" s="640">
        <v>39325</v>
      </c>
      <c r="C179" s="642">
        <v>4.3499999999999997E-2</v>
      </c>
      <c r="D179" s="642">
        <v>5.4497541809081999E-2</v>
      </c>
      <c r="E179" s="642">
        <v>2.33686397822177E-2</v>
      </c>
      <c r="F179" s="642">
        <v>85.5</v>
      </c>
    </row>
    <row r="180" spans="2:6" s="33" customFormat="1">
      <c r="B180" s="640">
        <v>39328</v>
      </c>
      <c r="C180" s="642">
        <v>4.4598178506375201E-2</v>
      </c>
      <c r="D180" s="642">
        <v>5.2492526245117202E-2</v>
      </c>
      <c r="E180" s="642">
        <v>2.3314311806497599E-2</v>
      </c>
      <c r="F180" s="642">
        <v>85.5</v>
      </c>
    </row>
    <row r="181" spans="2:6" s="33" customFormat="1">
      <c r="B181" s="640">
        <v>39329</v>
      </c>
      <c r="C181" s="642">
        <v>4.4349362477231202E-2</v>
      </c>
      <c r="D181" s="642">
        <v>5.3187668609619099E-2</v>
      </c>
      <c r="E181" s="642">
        <v>2.3453229807107501E-2</v>
      </c>
      <c r="F181" s="642">
        <v>83.5</v>
      </c>
    </row>
    <row r="182" spans="2:6" s="33" customFormat="1">
      <c r="B182" s="640">
        <v>39330</v>
      </c>
      <c r="C182" s="642">
        <v>4.2835112884670699E-2</v>
      </c>
      <c r="D182" s="642">
        <v>5.2499999999999998E-2</v>
      </c>
      <c r="E182" s="642">
        <v>2.25342315357096E-2</v>
      </c>
      <c r="F182" s="642">
        <v>83.5</v>
      </c>
    </row>
    <row r="183" spans="2:6" s="33" customFormat="1">
      <c r="B183" s="640">
        <v>39331</v>
      </c>
      <c r="C183" s="642">
        <v>4.3828659764164501E-2</v>
      </c>
      <c r="D183" s="642">
        <v>5.4474589513559803E-2</v>
      </c>
      <c r="E183" s="642">
        <v>2.2280073672208699E-2</v>
      </c>
      <c r="F183" s="642">
        <v>83.5</v>
      </c>
    </row>
    <row r="184" spans="2:6" s="33" customFormat="1">
      <c r="B184" s="640">
        <v>39332</v>
      </c>
      <c r="C184" s="642">
        <v>4.4392694851883803E-2</v>
      </c>
      <c r="D184" s="642">
        <v>5.5089892266834598E-2</v>
      </c>
      <c r="E184" s="642">
        <v>2.26450818698898E-2</v>
      </c>
      <c r="F184" s="642">
        <v>83.5</v>
      </c>
    </row>
    <row r="185" spans="2:6" s="33" customFormat="1">
      <c r="B185" s="640">
        <v>39335</v>
      </c>
      <c r="C185" s="642">
        <v>4.1349999999999998E-2</v>
      </c>
      <c r="D185" s="642">
        <v>5.3499999999999999E-2</v>
      </c>
      <c r="E185" s="642">
        <v>2.2732397182888501E-2</v>
      </c>
      <c r="F185" s="642">
        <v>90.5</v>
      </c>
    </row>
    <row r="186" spans="2:6" s="33" customFormat="1">
      <c r="B186" s="640">
        <v>39336</v>
      </c>
      <c r="C186" s="642">
        <v>4.4500877192982499E-2</v>
      </c>
      <c r="D186" s="642">
        <v>5.1498292541503898E-2</v>
      </c>
      <c r="E186" s="642">
        <v>2.37491515858704E-2</v>
      </c>
      <c r="F186" s="642">
        <v>92</v>
      </c>
    </row>
    <row r="187" spans="2:6" s="33" customFormat="1">
      <c r="B187" s="640">
        <v>39337</v>
      </c>
      <c r="C187" s="642">
        <v>4.4213157894736801E-2</v>
      </c>
      <c r="D187" s="642">
        <v>5.0998470306396503E-2</v>
      </c>
      <c r="E187" s="642">
        <v>2.3724158466436201E-2</v>
      </c>
      <c r="F187" s="642">
        <v>91.5</v>
      </c>
    </row>
    <row r="188" spans="2:6" s="33" customFormat="1">
      <c r="B188" s="640">
        <v>39338</v>
      </c>
      <c r="C188" s="642">
        <v>4.3499122807017503E-2</v>
      </c>
      <c r="D188" s="642">
        <v>5.1665466308593699E-2</v>
      </c>
      <c r="E188" s="642">
        <v>2.2807036183143999E-2</v>
      </c>
      <c r="F188" s="642">
        <v>85</v>
      </c>
    </row>
    <row r="189" spans="2:6" s="33" customFormat="1">
      <c r="B189" s="640">
        <v>39339</v>
      </c>
      <c r="C189" s="642">
        <v>4.3187719298245601E-2</v>
      </c>
      <c r="D189" s="642">
        <v>5.1999302673339902E-2</v>
      </c>
      <c r="E189" s="642">
        <v>2.2450511037857699E-2</v>
      </c>
      <c r="F189" s="642">
        <v>85</v>
      </c>
    </row>
    <row r="190" spans="2:6" s="33" customFormat="1">
      <c r="B190" s="640">
        <v>39342</v>
      </c>
      <c r="C190" s="642">
        <v>4.3981291343111899E-2</v>
      </c>
      <c r="D190" s="642">
        <v>5.2499999999999998E-2</v>
      </c>
      <c r="E190" s="642">
        <v>2.24750984743235E-2</v>
      </c>
      <c r="F190" s="642">
        <v>85</v>
      </c>
    </row>
    <row r="191" spans="2:6" s="33" customFormat="1">
      <c r="B191" s="640">
        <v>39343</v>
      </c>
      <c r="C191" s="642">
        <v>4.38545105934234E-2</v>
      </c>
      <c r="D191" s="642">
        <v>5.2499999999999998E-2</v>
      </c>
      <c r="E191" s="642">
        <v>2.3415725965432399E-2</v>
      </c>
      <c r="F191" s="642">
        <v>85</v>
      </c>
    </row>
    <row r="192" spans="2:6" s="33" customFormat="1">
      <c r="B192" s="640">
        <v>39344</v>
      </c>
      <c r="C192" s="642">
        <v>4.19E-2</v>
      </c>
      <c r="D192" s="642">
        <v>5.5672131147541E-2</v>
      </c>
      <c r="E192" s="642">
        <v>2.25969710144809E-2</v>
      </c>
      <c r="F192" s="642">
        <v>81</v>
      </c>
    </row>
    <row r="193" spans="2:6" s="33" customFormat="1">
      <c r="B193" s="640">
        <v>39345</v>
      </c>
      <c r="C193" s="642">
        <v>4.3279843735020598E-2</v>
      </c>
      <c r="D193" s="642">
        <v>5.6703096539162098E-2</v>
      </c>
      <c r="E193" s="642">
        <v>2.3762227115986901E-2</v>
      </c>
      <c r="F193" s="642">
        <v>82.5</v>
      </c>
    </row>
    <row r="194" spans="2:6" s="33" customFormat="1">
      <c r="B194" s="640">
        <v>39346</v>
      </c>
      <c r="C194" s="642">
        <v>4.5673703384143401E-2</v>
      </c>
      <c r="D194" s="642">
        <v>5.5E-2</v>
      </c>
      <c r="E194" s="642">
        <v>2.3189734661102301E-2</v>
      </c>
      <c r="F194" s="642">
        <v>84.5</v>
      </c>
    </row>
    <row r="195" spans="2:6" s="33" customFormat="1">
      <c r="B195" s="640">
        <v>39349</v>
      </c>
      <c r="C195" s="642">
        <v>4.5372826191161002E-2</v>
      </c>
      <c r="D195" s="642">
        <v>5.6000000000000001E-2</v>
      </c>
      <c r="E195" s="642">
        <v>2.3041032791008501E-2</v>
      </c>
      <c r="F195" s="642">
        <v>85</v>
      </c>
    </row>
    <row r="196" spans="2:6" s="33" customFormat="1">
      <c r="B196" s="640">
        <v>39350</v>
      </c>
      <c r="C196" s="642">
        <v>4.6303484804908403E-2</v>
      </c>
      <c r="D196" s="642">
        <v>5.6249081420898399E-2</v>
      </c>
      <c r="E196" s="642">
        <v>2.37249767829666E-2</v>
      </c>
      <c r="F196" s="642">
        <v>88</v>
      </c>
    </row>
    <row r="197" spans="2:6" s="33" customFormat="1">
      <c r="B197" s="640">
        <v>39351</v>
      </c>
      <c r="C197" s="642">
        <v>4.5985940945259297E-2</v>
      </c>
      <c r="D197" s="642">
        <v>5.9878511228022901E-2</v>
      </c>
      <c r="E197" s="642">
        <v>2.3519585543867801E-2</v>
      </c>
      <c r="F197" s="642">
        <v>95</v>
      </c>
    </row>
    <row r="198" spans="2:6" s="33" customFormat="1">
      <c r="B198" s="640">
        <v>39352</v>
      </c>
      <c r="C198" s="642">
        <v>4.7514495254529797E-2</v>
      </c>
      <c r="D198" s="642">
        <v>6.1416013590494797E-2</v>
      </c>
      <c r="E198" s="642">
        <v>2.4979795524896702E-2</v>
      </c>
      <c r="F198" s="642">
        <v>100</v>
      </c>
    </row>
    <row r="199" spans="2:6" s="33" customFormat="1">
      <c r="B199" s="640">
        <v>39353</v>
      </c>
      <c r="C199" s="642">
        <v>5.0555267951298999E-2</v>
      </c>
      <c r="D199" s="642">
        <v>6.5874205017089904E-2</v>
      </c>
      <c r="E199" s="642">
        <v>2.7705328461878599E-2</v>
      </c>
      <c r="F199" s="642">
        <v>120</v>
      </c>
    </row>
    <row r="200" spans="2:6" s="33" customFormat="1">
      <c r="B200" s="640">
        <v>39356</v>
      </c>
      <c r="C200" s="642">
        <v>4.8050000000000002E-2</v>
      </c>
      <c r="D200" s="642">
        <v>6.6123219299316402E-2</v>
      </c>
      <c r="E200" s="642">
        <v>2.8378698145410601E-2</v>
      </c>
      <c r="F200" s="642">
        <v>133.5</v>
      </c>
    </row>
    <row r="201" spans="2:6" s="33" customFormat="1">
      <c r="B201" s="640">
        <v>39357</v>
      </c>
      <c r="C201" s="642">
        <v>4.8050000000000002E-2</v>
      </c>
      <c r="D201" s="642">
        <v>7.5628984200454899E-2</v>
      </c>
      <c r="E201" s="642">
        <v>2.8060536437205401E-2</v>
      </c>
      <c r="F201" s="642">
        <v>125</v>
      </c>
    </row>
    <row r="202" spans="2:6" s="33" customFormat="1">
      <c r="B202" s="640">
        <v>39358</v>
      </c>
      <c r="C202" s="642">
        <v>6.17419566676254E-2</v>
      </c>
      <c r="D202" s="642">
        <v>7.4831550089518195E-2</v>
      </c>
      <c r="E202" s="642">
        <v>3.3040664542859699E-2</v>
      </c>
      <c r="F202" s="642">
        <v>154.5</v>
      </c>
    </row>
    <row r="203" spans="2:6" s="33" customFormat="1">
      <c r="B203" s="640">
        <v>39359</v>
      </c>
      <c r="C203" s="642">
        <v>6.2606250000000002E-2</v>
      </c>
      <c r="D203" s="642">
        <v>7.0495692443847499E-2</v>
      </c>
      <c r="E203" s="642">
        <v>3.3661431449799301E-2</v>
      </c>
      <c r="F203" s="642">
        <v>146.5</v>
      </c>
    </row>
    <row r="204" spans="2:6" s="33" customFormat="1">
      <c r="B204" s="640">
        <v>39360</v>
      </c>
      <c r="C204" s="642">
        <v>6.4545642795513405E-2</v>
      </c>
      <c r="D204" s="642">
        <v>6.9830381266275998E-2</v>
      </c>
      <c r="E204" s="642">
        <v>2.7605943670500899E-2</v>
      </c>
      <c r="F204" s="642">
        <v>132.5</v>
      </c>
    </row>
    <row r="205" spans="2:6" s="33" customFormat="1">
      <c r="B205" s="640">
        <v>39363</v>
      </c>
      <c r="C205" s="642">
        <v>5.9924999999999999E-2</v>
      </c>
      <c r="D205" s="642">
        <v>5.9984251806818503E-2</v>
      </c>
      <c r="E205" s="642">
        <v>2.7419310272718499E-2</v>
      </c>
      <c r="F205" s="642">
        <v>123</v>
      </c>
    </row>
    <row r="206" spans="2:6" s="33" customFormat="1">
      <c r="B206" s="640">
        <v>39364</v>
      </c>
      <c r="C206" s="642">
        <v>4.79749999999999E-2</v>
      </c>
      <c r="D206" s="642">
        <v>5.5246008100666003E-2</v>
      </c>
      <c r="E206" s="642">
        <v>2.1413172857437001E-2</v>
      </c>
      <c r="F206" s="642">
        <v>113</v>
      </c>
    </row>
    <row r="207" spans="2:6" s="33" customFormat="1">
      <c r="B207" s="640">
        <v>39365</v>
      </c>
      <c r="C207" s="642">
        <v>4.45985811523344E-2</v>
      </c>
      <c r="D207" s="642">
        <v>5.2823653157552102E-2</v>
      </c>
      <c r="E207" s="642">
        <v>1.9911840888329601E-2</v>
      </c>
      <c r="F207" s="642">
        <v>100.5</v>
      </c>
    </row>
    <row r="208" spans="2:6" s="33" customFormat="1">
      <c r="B208" s="640">
        <v>39366</v>
      </c>
      <c r="C208" s="642">
        <v>4.1000000000000002E-2</v>
      </c>
      <c r="D208" s="642">
        <v>5.1999999999999998E-2</v>
      </c>
      <c r="E208" s="642">
        <v>1.9077217871309199E-2</v>
      </c>
      <c r="F208" s="642">
        <v>93.5</v>
      </c>
    </row>
    <row r="209" spans="2:6" s="33" customFormat="1">
      <c r="B209" s="640">
        <v>39367</v>
      </c>
      <c r="C209" s="642">
        <v>4.2922826191161001E-2</v>
      </c>
      <c r="D209" s="642">
        <v>5.1992520141601599E-2</v>
      </c>
      <c r="E209" s="642">
        <v>1.8886945691488102E-2</v>
      </c>
      <c r="F209" s="642">
        <v>90</v>
      </c>
    </row>
    <row r="210" spans="2:6" s="33" customFormat="1">
      <c r="B210" s="640">
        <v>39370</v>
      </c>
      <c r="C210" s="642">
        <v>4.2887738471862703E-2</v>
      </c>
      <c r="D210" s="642">
        <v>5.5663182376382001E-2</v>
      </c>
      <c r="E210" s="642">
        <v>1.8354103245693101E-2</v>
      </c>
      <c r="F210" s="642">
        <v>90</v>
      </c>
    </row>
    <row r="211" spans="2:6" s="33" customFormat="1">
      <c r="B211" s="640">
        <v>39371</v>
      </c>
      <c r="C211" s="642">
        <v>4.5100000000000001E-2</v>
      </c>
      <c r="D211" s="642">
        <v>5.5E-2</v>
      </c>
      <c r="E211" s="642">
        <v>1.9489122807017398E-2</v>
      </c>
      <c r="F211" s="642">
        <v>90</v>
      </c>
    </row>
    <row r="212" spans="2:6" s="33" customFormat="1">
      <c r="B212" s="640">
        <v>39372</v>
      </c>
      <c r="C212" s="642">
        <v>4.5914317898571602E-2</v>
      </c>
      <c r="D212" s="642">
        <v>5.6614382934570301E-2</v>
      </c>
      <c r="E212" s="642">
        <v>1.9550256271506201E-2</v>
      </c>
      <c r="F212" s="642">
        <v>98.5</v>
      </c>
    </row>
    <row r="213" spans="2:6" s="33" customFormat="1">
      <c r="B213" s="640">
        <v>39373</v>
      </c>
      <c r="C213" s="642">
        <v>4.7112500000000002E-2</v>
      </c>
      <c r="D213" s="642">
        <v>5.67436747233072E-2</v>
      </c>
      <c r="E213" s="642">
        <v>2.11527752649746E-2</v>
      </c>
      <c r="F213" s="642">
        <v>111</v>
      </c>
    </row>
    <row r="214" spans="2:6" s="33" customFormat="1">
      <c r="B214" s="640">
        <v>39374</v>
      </c>
      <c r="C214" s="642">
        <v>5.0737499999999901E-2</v>
      </c>
      <c r="D214" s="642">
        <v>5.89999999999999E-2</v>
      </c>
      <c r="E214" s="642">
        <v>2.2555143151534202E-2</v>
      </c>
      <c r="F214" s="642">
        <v>111</v>
      </c>
    </row>
    <row r="215" spans="2:6" s="33" customFormat="1">
      <c r="B215" s="640">
        <v>39377</v>
      </c>
      <c r="C215" s="642">
        <v>5.0689363435912203E-2</v>
      </c>
      <c r="D215" s="642">
        <v>5.7576634724934898E-2</v>
      </c>
      <c r="E215" s="642">
        <v>2.2802163283833801E-2</v>
      </c>
      <c r="F215" s="642">
        <v>126.5</v>
      </c>
    </row>
    <row r="216" spans="2:6" s="33" customFormat="1">
      <c r="B216" s="640">
        <v>39378</v>
      </c>
      <c r="C216" s="642">
        <v>4.91674336113508E-2</v>
      </c>
      <c r="D216" s="642">
        <v>5.7988487243652402E-2</v>
      </c>
      <c r="E216" s="642">
        <v>2.17331031666298E-2</v>
      </c>
      <c r="F216" s="642">
        <v>123.5</v>
      </c>
    </row>
    <row r="217" spans="2:6" s="33" customFormat="1">
      <c r="B217" s="640">
        <v>39379</v>
      </c>
      <c r="C217" s="642">
        <v>4.9840811044003501E-2</v>
      </c>
      <c r="D217" s="642">
        <v>5.6214385803127001E-2</v>
      </c>
      <c r="E217" s="642">
        <v>2.1499627562259399E-2</v>
      </c>
      <c r="F217" s="642">
        <v>126</v>
      </c>
    </row>
    <row r="218" spans="2:6" s="33" customFormat="1">
      <c r="B218" s="640">
        <v>39380</v>
      </c>
      <c r="C218" s="642">
        <v>4.9336425079091202E-2</v>
      </c>
      <c r="D218" s="642">
        <v>5.6453504679898403E-2</v>
      </c>
      <c r="E218" s="642">
        <v>2.12336842105263E-2</v>
      </c>
      <c r="F218" s="642">
        <v>126</v>
      </c>
    </row>
    <row r="219" spans="2:6" s="33" customFormat="1">
      <c r="B219" s="640">
        <v>39381</v>
      </c>
      <c r="C219" s="642">
        <v>4.8130284728213998E-2</v>
      </c>
      <c r="D219" s="642">
        <v>5.6275582280970099E-2</v>
      </c>
      <c r="E219" s="642">
        <v>2.1418420990450701E-2</v>
      </c>
      <c r="F219" s="642">
        <v>124</v>
      </c>
    </row>
    <row r="220" spans="2:6" s="33" customFormat="1">
      <c r="B220" s="640">
        <v>39384</v>
      </c>
      <c r="C220" s="642">
        <v>4.7656696385773203E-2</v>
      </c>
      <c r="D220" s="642">
        <v>5.6272853067374701E-2</v>
      </c>
      <c r="E220" s="642">
        <v>2.1313269103276199E-2</v>
      </c>
      <c r="F220" s="642">
        <v>124</v>
      </c>
    </row>
    <row r="221" spans="2:6" s="33" customFormat="1" ht="13.5" thickBot="1">
      <c r="B221" s="641">
        <v>39385</v>
      </c>
      <c r="C221" s="643">
        <v>4.7656696385773203E-2</v>
      </c>
      <c r="D221" s="643">
        <v>5.90419673702825E-2</v>
      </c>
      <c r="E221" s="643">
        <v>2.15822105214247E-2</v>
      </c>
      <c r="F221" s="643">
        <v>124.5</v>
      </c>
    </row>
    <row r="222" spans="2:6">
      <c r="B222" s="49"/>
    </row>
    <row r="224" spans="2:6">
      <c r="B224" s="1"/>
    </row>
    <row r="236" spans="6:6">
      <c r="F236" s="67"/>
    </row>
  </sheetData>
  <mergeCells count="1">
    <mergeCell ref="B2:F2"/>
  </mergeCells>
  <phoneticPr fontId="9" type="noConversion"/>
  <hyperlinks>
    <hyperlink ref="H21" location="Содержание!B17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2:AG38"/>
  <sheetViews>
    <sheetView zoomScaleNormal="100" workbookViewId="0">
      <selection activeCell="B38" sqref="B38"/>
    </sheetView>
  </sheetViews>
  <sheetFormatPr defaultRowHeight="12.75"/>
  <cols>
    <col min="1" max="1" width="10.33203125" style="11" bestFit="1" customWidth="1"/>
    <col min="2" max="2" width="37" style="11" customWidth="1"/>
    <col min="3" max="16384" width="9.33203125" style="11"/>
  </cols>
  <sheetData>
    <row r="2" spans="1:33" s="15" customFormat="1">
      <c r="A2" s="15" t="s">
        <v>940</v>
      </c>
      <c r="B2" s="43" t="s">
        <v>910</v>
      </c>
    </row>
    <row r="3" spans="1:33" s="15" customFormat="1" ht="13.5" thickBot="1">
      <c r="B3" s="43"/>
    </row>
    <row r="4" spans="1:33" s="15" customFormat="1">
      <c r="B4" s="70"/>
      <c r="C4" s="71" t="s">
        <v>880</v>
      </c>
      <c r="D4" s="72"/>
      <c r="E4" s="72"/>
      <c r="F4" s="72"/>
      <c r="G4" s="72"/>
      <c r="H4" s="72"/>
      <c r="I4" s="72"/>
      <c r="J4" s="72"/>
      <c r="K4" s="71" t="s">
        <v>881</v>
      </c>
      <c r="L4" s="72"/>
      <c r="M4" s="72"/>
      <c r="N4" s="72"/>
      <c r="O4" s="72"/>
      <c r="P4" s="72"/>
      <c r="Q4" s="72"/>
      <c r="R4" s="72"/>
      <c r="S4" s="72" t="s">
        <v>882</v>
      </c>
      <c r="T4" s="72"/>
      <c r="U4" s="72"/>
      <c r="V4" s="72"/>
      <c r="W4" s="72"/>
      <c r="X4" s="72"/>
      <c r="Y4" s="72"/>
      <c r="Z4" s="72"/>
      <c r="AA4" s="72" t="s">
        <v>883</v>
      </c>
      <c r="AB4" s="72"/>
      <c r="AC4" s="72"/>
      <c r="AD4" s="72"/>
      <c r="AE4" s="72"/>
      <c r="AF4" s="72"/>
      <c r="AG4" s="73"/>
    </row>
    <row r="5" spans="1:33" s="15" customFormat="1">
      <c r="B5" s="74"/>
      <c r="C5" s="30">
        <v>2002</v>
      </c>
      <c r="D5" s="17">
        <v>2003</v>
      </c>
      <c r="E5" s="17">
        <v>2004</v>
      </c>
      <c r="F5" s="17">
        <v>2005</v>
      </c>
      <c r="G5" s="17">
        <v>2006</v>
      </c>
      <c r="H5" s="30" t="s">
        <v>797</v>
      </c>
      <c r="I5" s="30" t="s">
        <v>798</v>
      </c>
      <c r="K5" s="17">
        <v>2002</v>
      </c>
      <c r="L5" s="17">
        <v>2003</v>
      </c>
      <c r="M5" s="17">
        <v>2004</v>
      </c>
      <c r="N5" s="17">
        <v>2005</v>
      </c>
      <c r="O5" s="17">
        <v>2006</v>
      </c>
      <c r="P5" s="17" t="s">
        <v>797</v>
      </c>
      <c r="Q5" s="17" t="s">
        <v>798</v>
      </c>
      <c r="S5" s="17">
        <v>2002</v>
      </c>
      <c r="T5" s="17">
        <v>2003</v>
      </c>
      <c r="U5" s="17">
        <v>2004</v>
      </c>
      <c r="V5" s="17">
        <v>2005</v>
      </c>
      <c r="W5" s="17">
        <v>2006</v>
      </c>
      <c r="X5" s="30" t="s">
        <v>797</v>
      </c>
      <c r="Y5" s="30" t="s">
        <v>798</v>
      </c>
      <c r="AA5" s="17">
        <v>2002</v>
      </c>
      <c r="AB5" s="17">
        <v>2003</v>
      </c>
      <c r="AC5" s="17">
        <v>2004</v>
      </c>
      <c r="AD5" s="17">
        <v>2005</v>
      </c>
      <c r="AE5" s="17">
        <v>2006</v>
      </c>
      <c r="AF5" s="17" t="s">
        <v>797</v>
      </c>
      <c r="AG5" s="75" t="s">
        <v>798</v>
      </c>
    </row>
    <row r="6" spans="1:33" s="15" customFormat="1">
      <c r="B6" s="74"/>
      <c r="C6" s="17"/>
      <c r="D6" s="17"/>
      <c r="E6" s="17"/>
      <c r="F6" s="17"/>
      <c r="G6" s="17"/>
      <c r="H6" s="17"/>
      <c r="I6" s="17"/>
      <c r="K6" s="17"/>
      <c r="L6" s="17"/>
      <c r="M6" s="17"/>
      <c r="N6" s="17"/>
      <c r="O6" s="17"/>
      <c r="P6" s="3"/>
      <c r="Q6" s="3"/>
      <c r="S6" s="3"/>
      <c r="T6" s="17"/>
      <c r="U6" s="17"/>
      <c r="V6" s="17"/>
      <c r="W6" s="17"/>
      <c r="X6" s="17"/>
      <c r="Y6" s="17"/>
      <c r="AA6" s="17"/>
      <c r="AB6" s="17"/>
      <c r="AC6" s="17"/>
      <c r="AD6" s="17"/>
      <c r="AE6" s="17"/>
      <c r="AF6" s="17"/>
      <c r="AG6" s="75"/>
    </row>
    <row r="7" spans="1:33" s="15" customFormat="1">
      <c r="B7" s="76" t="s">
        <v>884</v>
      </c>
      <c r="C7" s="17">
        <v>90.1</v>
      </c>
      <c r="D7" s="17">
        <v>168.3</v>
      </c>
      <c r="E7" s="17">
        <v>239.4</v>
      </c>
      <c r="F7" s="17">
        <v>271.10000000000002</v>
      </c>
      <c r="G7" s="17">
        <v>220.9</v>
      </c>
      <c r="H7" s="3">
        <v>495.4</v>
      </c>
      <c r="I7" s="3">
        <v>291.3</v>
      </c>
      <c r="J7" s="68"/>
      <c r="K7" s="17">
        <v>53.8</v>
      </c>
      <c r="L7" s="17">
        <v>53.7</v>
      </c>
      <c r="M7" s="17">
        <v>75.3</v>
      </c>
      <c r="N7" s="17">
        <v>116.1</v>
      </c>
      <c r="O7" s="17">
        <v>122.4</v>
      </c>
      <c r="P7" s="17">
        <v>140.5</v>
      </c>
      <c r="Q7" s="17">
        <v>145.5</v>
      </c>
      <c r="S7" s="17">
        <v>15.8</v>
      </c>
      <c r="T7" s="17">
        <v>18.3</v>
      </c>
      <c r="U7" s="17">
        <v>7.6</v>
      </c>
      <c r="V7" s="17">
        <v>34.4</v>
      </c>
      <c r="W7" s="17">
        <v>58.8</v>
      </c>
      <c r="X7" s="17">
        <v>82.4</v>
      </c>
      <c r="Y7" s="17">
        <v>42.8</v>
      </c>
      <c r="AA7" s="17">
        <v>24.4</v>
      </c>
      <c r="AB7" s="17">
        <v>65.3</v>
      </c>
      <c r="AC7" s="17">
        <v>146.80000000000001</v>
      </c>
      <c r="AD7" s="17">
        <v>83.3</v>
      </c>
      <c r="AE7" s="17">
        <v>40.5</v>
      </c>
      <c r="AF7" s="17">
        <v>157.19999999999999</v>
      </c>
      <c r="AG7" s="75">
        <v>5.0999999999999996</v>
      </c>
    </row>
    <row r="8" spans="1:33" s="15" customFormat="1">
      <c r="B8" s="76" t="s">
        <v>885</v>
      </c>
      <c r="C8" s="17">
        <v>154.69999999999999</v>
      </c>
      <c r="D8" s="17">
        <v>164.4</v>
      </c>
      <c r="E8" s="17">
        <v>191.5</v>
      </c>
      <c r="F8" s="17">
        <v>262.7</v>
      </c>
      <c r="G8" s="17">
        <v>258.3</v>
      </c>
      <c r="H8" s="3">
        <v>302.2</v>
      </c>
      <c r="I8" s="3">
        <v>293.89999999999998</v>
      </c>
      <c r="K8" s="17">
        <v>24.1</v>
      </c>
      <c r="L8" s="17">
        <v>17.5</v>
      </c>
      <c r="M8" s="17">
        <v>36.200000000000003</v>
      </c>
      <c r="N8" s="17">
        <v>51.7</v>
      </c>
      <c r="O8" s="17">
        <v>67.2</v>
      </c>
      <c r="P8" s="17">
        <v>68.599999999999994</v>
      </c>
      <c r="Q8" s="17">
        <v>68.400000000000006</v>
      </c>
      <c r="S8" s="17">
        <v>5.2</v>
      </c>
      <c r="T8" s="17">
        <v>5.4</v>
      </c>
      <c r="U8" s="17">
        <v>13</v>
      </c>
      <c r="V8" s="17">
        <v>11.4</v>
      </c>
      <c r="W8" s="17">
        <v>22.7</v>
      </c>
      <c r="X8" s="17">
        <v>12.8</v>
      </c>
      <c r="Y8" s="17">
        <v>24.5</v>
      </c>
      <c r="AA8" s="17">
        <v>53.4</v>
      </c>
      <c r="AB8" s="17">
        <v>70.2</v>
      </c>
      <c r="AC8" s="17">
        <v>66.900000000000006</v>
      </c>
      <c r="AD8" s="17">
        <v>107</v>
      </c>
      <c r="AE8" s="17">
        <v>102</v>
      </c>
      <c r="AF8" s="17">
        <v>97.7</v>
      </c>
      <c r="AG8" s="75">
        <v>94.1</v>
      </c>
    </row>
    <row r="9" spans="1:33" s="15" customFormat="1">
      <c r="B9" s="76" t="s">
        <v>886</v>
      </c>
      <c r="C9" s="17">
        <v>-91.3</v>
      </c>
      <c r="D9" s="17">
        <v>-11.7</v>
      </c>
      <c r="E9" s="17">
        <v>21.1</v>
      </c>
      <c r="F9" s="17">
        <v>23.3</v>
      </c>
      <c r="G9" s="17">
        <v>-111.9</v>
      </c>
      <c r="H9" s="3">
        <v>20.6</v>
      </c>
      <c r="I9" s="3">
        <v>-93.1</v>
      </c>
      <c r="K9" s="17">
        <v>1.7</v>
      </c>
      <c r="L9" s="17">
        <v>6.4</v>
      </c>
      <c r="M9" s="17">
        <v>26.3</v>
      </c>
      <c r="N9" s="17">
        <v>18.899999999999999</v>
      </c>
      <c r="O9" s="17">
        <v>7.7</v>
      </c>
      <c r="P9" s="17">
        <v>5.8</v>
      </c>
      <c r="Q9" s="17">
        <v>17</v>
      </c>
      <c r="S9" s="17">
        <v>0.4</v>
      </c>
      <c r="T9" s="17">
        <v>-0.5</v>
      </c>
      <c r="U9" s="17">
        <v>8.1</v>
      </c>
      <c r="V9" s="17">
        <v>-3.1</v>
      </c>
      <c r="W9" s="17">
        <v>12.7</v>
      </c>
      <c r="X9" s="17">
        <v>13.8</v>
      </c>
      <c r="Y9" s="17">
        <v>6.1</v>
      </c>
      <c r="AA9" s="17">
        <v>-60</v>
      </c>
      <c r="AB9" s="17">
        <v>7.9</v>
      </c>
      <c r="AC9" s="17">
        <v>11.8</v>
      </c>
      <c r="AD9" s="17">
        <v>-13.5</v>
      </c>
      <c r="AE9" s="17">
        <v>-120.8</v>
      </c>
      <c r="AF9" s="17">
        <v>-26.7</v>
      </c>
      <c r="AG9" s="75">
        <v>-146.1</v>
      </c>
    </row>
    <row r="10" spans="1:33" s="15" customFormat="1" ht="13.5" thickBot="1">
      <c r="B10" s="77" t="s">
        <v>887</v>
      </c>
      <c r="C10" s="78">
        <v>26</v>
      </c>
      <c r="D10" s="78">
        <v>14.5</v>
      </c>
      <c r="E10" s="78">
        <v>25.1</v>
      </c>
      <c r="F10" s="78">
        <v>-17</v>
      </c>
      <c r="G10" s="78">
        <v>73.599999999999994</v>
      </c>
      <c r="H10" s="79">
        <v>171</v>
      </c>
      <c r="I10" s="79">
        <v>88.8</v>
      </c>
      <c r="J10" s="80"/>
      <c r="K10" s="78">
        <v>27.2</v>
      </c>
      <c r="L10" s="78">
        <v>28.7</v>
      </c>
      <c r="M10" s="78">
        <v>11.1</v>
      </c>
      <c r="N10" s="78">
        <v>43.4</v>
      </c>
      <c r="O10" s="78">
        <v>46.6</v>
      </c>
      <c r="P10" s="78">
        <v>64.599999999999994</v>
      </c>
      <c r="Q10" s="78">
        <v>58.3</v>
      </c>
      <c r="R10" s="80"/>
      <c r="S10" s="78">
        <v>10.3</v>
      </c>
      <c r="T10" s="78">
        <v>13.4</v>
      </c>
      <c r="U10" s="78">
        <v>-13.6</v>
      </c>
      <c r="V10" s="78">
        <v>26.2</v>
      </c>
      <c r="W10" s="78">
        <v>23.4</v>
      </c>
      <c r="X10" s="78">
        <v>55.8</v>
      </c>
      <c r="Y10" s="78">
        <v>12.3</v>
      </c>
      <c r="Z10" s="80"/>
      <c r="AA10" s="79">
        <v>31.1</v>
      </c>
      <c r="AB10" s="79">
        <v>-12.9</v>
      </c>
      <c r="AC10" s="79">
        <v>68.099999999999994</v>
      </c>
      <c r="AD10" s="79">
        <v>-10.199999999999999</v>
      </c>
      <c r="AE10" s="79">
        <v>59.3</v>
      </c>
      <c r="AF10" s="79">
        <v>86.2</v>
      </c>
      <c r="AG10" s="81">
        <v>57.1</v>
      </c>
    </row>
    <row r="11" spans="1:33">
      <c r="B11" s="1" t="s">
        <v>799</v>
      </c>
    </row>
    <row r="12" spans="1:33">
      <c r="B12" s="69"/>
    </row>
    <row r="13" spans="1:33">
      <c r="B13" s="43" t="s">
        <v>910</v>
      </c>
    </row>
    <row r="36" spans="2:2">
      <c r="B36" s="85" t="s">
        <v>801</v>
      </c>
    </row>
    <row r="38" spans="2:2">
      <c r="B38" s="633" t="s">
        <v>971</v>
      </c>
    </row>
  </sheetData>
  <phoneticPr fontId="5" type="noConversion"/>
  <hyperlinks>
    <hyperlink ref="B38" location="Содержание!B18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S30"/>
  <sheetViews>
    <sheetView topLeftCell="A10" workbookViewId="0">
      <selection activeCell="D33" sqref="D33"/>
    </sheetView>
  </sheetViews>
  <sheetFormatPr defaultRowHeight="12.75"/>
  <cols>
    <col min="1" max="1" width="10.33203125" style="4" bestFit="1" customWidth="1"/>
    <col min="2" max="2" width="31.6640625" style="4" customWidth="1"/>
    <col min="3" max="3" width="9.83203125" style="4" bestFit="1" customWidth="1"/>
    <col min="4" max="4" width="17.33203125" style="4" customWidth="1"/>
    <col min="5" max="9" width="9.33203125" style="4"/>
    <col min="10" max="10" width="10.1640625" style="4" bestFit="1" customWidth="1"/>
    <col min="11" max="12" width="9.33203125" style="5"/>
    <col min="13" max="13" width="12.1640625" style="5" customWidth="1"/>
    <col min="14" max="14" width="10.1640625" style="5" customWidth="1"/>
    <col min="15" max="15" width="8.5" style="5" customWidth="1"/>
    <col min="16" max="16" width="9.1640625" style="5" customWidth="1"/>
    <col min="17" max="17" width="9.33203125" style="5"/>
    <col min="18" max="19" width="12.1640625" style="5" customWidth="1"/>
    <col min="20" max="20" width="12.1640625" style="4" customWidth="1"/>
    <col min="21" max="23" width="9.5" style="4" customWidth="1"/>
    <col min="24" max="26" width="10.83203125" style="4" customWidth="1"/>
    <col min="27" max="32" width="9.33203125" style="4"/>
    <col min="33" max="33" width="10.33203125" style="4" customWidth="1"/>
    <col min="34" max="16384" width="9.33203125" style="4"/>
  </cols>
  <sheetData>
    <row r="1" spans="1:19">
      <c r="B1" s="5"/>
      <c r="C1" s="5"/>
      <c r="D1" s="5"/>
      <c r="E1" s="5"/>
      <c r="F1" s="5"/>
      <c r="G1" s="5"/>
      <c r="H1" s="5"/>
      <c r="I1" s="5"/>
      <c r="J1" s="5"/>
    </row>
    <row r="2" spans="1:19">
      <c r="A2" s="4" t="s">
        <v>940</v>
      </c>
      <c r="B2" s="10" t="s">
        <v>960</v>
      </c>
      <c r="C2" s="5"/>
      <c r="D2" s="5"/>
      <c r="E2" s="5"/>
      <c r="F2" s="5"/>
      <c r="G2" s="5"/>
      <c r="H2" s="5"/>
      <c r="I2" s="5"/>
      <c r="J2" s="5"/>
    </row>
    <row r="3" spans="1:19" ht="14.25" thickBot="1">
      <c r="B3" s="82"/>
      <c r="C3" s="82"/>
      <c r="D3" s="82"/>
      <c r="E3" s="82"/>
      <c r="F3" s="82"/>
      <c r="G3" s="82"/>
      <c r="H3" s="82"/>
      <c r="I3" s="82"/>
      <c r="J3" s="82"/>
    </row>
    <row r="4" spans="1:19" ht="13.5" thickBot="1">
      <c r="B4" s="741" t="s">
        <v>2067</v>
      </c>
      <c r="C4" s="742" t="s">
        <v>2060</v>
      </c>
      <c r="D4" s="742" t="s">
        <v>2061</v>
      </c>
      <c r="E4" s="742" t="s">
        <v>2068</v>
      </c>
      <c r="F4" s="742" t="s">
        <v>2073</v>
      </c>
      <c r="G4" s="742" t="s">
        <v>2072</v>
      </c>
      <c r="H4" s="742" t="s">
        <v>2074</v>
      </c>
      <c r="I4" s="742" t="s">
        <v>2063</v>
      </c>
      <c r="J4" s="742" t="s">
        <v>2062</v>
      </c>
      <c r="K4" s="27"/>
      <c r="L4" s="27"/>
      <c r="M4" s="27"/>
      <c r="N4" s="27"/>
      <c r="O4" s="27"/>
      <c r="P4" s="27"/>
      <c r="Q4" s="27"/>
      <c r="R4" s="27"/>
      <c r="S4" s="27"/>
    </row>
    <row r="5" spans="1:19">
      <c r="B5" s="739">
        <v>2002</v>
      </c>
      <c r="C5" s="740">
        <v>2408.6190000000001</v>
      </c>
      <c r="D5" s="740">
        <v>1503.046</v>
      </c>
      <c r="E5" s="740">
        <v>905.57299999999998</v>
      </c>
      <c r="F5" s="740">
        <v>286.40699999999998</v>
      </c>
      <c r="G5" s="740">
        <v>461.18559999999997</v>
      </c>
      <c r="H5" s="740">
        <v>44.051000000000002</v>
      </c>
      <c r="I5" s="740">
        <v>161.65600000000001</v>
      </c>
      <c r="J5" s="740">
        <v>82.021100000000004</v>
      </c>
      <c r="K5" s="39"/>
      <c r="L5" s="39"/>
      <c r="M5" s="40"/>
      <c r="N5" s="40"/>
      <c r="O5" s="40"/>
      <c r="P5" s="40"/>
      <c r="Q5" s="40"/>
      <c r="R5" s="39"/>
      <c r="S5" s="39"/>
    </row>
    <row r="6" spans="1:19" ht="12" customHeight="1">
      <c r="B6" s="636">
        <v>2004</v>
      </c>
      <c r="C6" s="638">
        <v>3748.73</v>
      </c>
      <c r="D6" s="638">
        <v>2430.3870000000002</v>
      </c>
      <c r="E6" s="638">
        <v>1318.3430000000001</v>
      </c>
      <c r="F6" s="638">
        <v>609.93200000000002</v>
      </c>
      <c r="G6" s="638">
        <v>833.8913</v>
      </c>
      <c r="H6" s="638">
        <v>119.099</v>
      </c>
      <c r="I6" s="638">
        <v>241.738</v>
      </c>
      <c r="J6" s="638">
        <v>112.2319</v>
      </c>
      <c r="K6" s="39"/>
      <c r="L6" s="39"/>
      <c r="M6" s="40"/>
      <c r="N6" s="40"/>
      <c r="O6" s="40"/>
      <c r="P6" s="40"/>
      <c r="Q6" s="40"/>
      <c r="R6" s="39"/>
      <c r="S6" s="39"/>
    </row>
    <row r="7" spans="1:19">
      <c r="B7" s="636">
        <v>2006</v>
      </c>
      <c r="C7" s="638">
        <v>5037.2830000000004</v>
      </c>
      <c r="D7" s="638">
        <v>3642.0239999999999</v>
      </c>
      <c r="E7" s="638">
        <v>1395.259</v>
      </c>
      <c r="F7" s="638">
        <v>1066.3440000000001</v>
      </c>
      <c r="G7" s="638">
        <v>879.68150000000003</v>
      </c>
      <c r="H7" s="638">
        <v>214.74799999999999</v>
      </c>
      <c r="I7" s="638">
        <v>266.14800000000002</v>
      </c>
      <c r="J7" s="638">
        <v>136.26050000000001</v>
      </c>
      <c r="K7" s="39"/>
      <c r="L7" s="39"/>
      <c r="M7" s="40"/>
      <c r="N7" s="40"/>
      <c r="O7" s="40"/>
      <c r="P7" s="40"/>
      <c r="Q7" s="40"/>
      <c r="R7" s="39"/>
      <c r="S7" s="39"/>
    </row>
    <row r="8" spans="1:19">
      <c r="B8" s="636" t="s">
        <v>803</v>
      </c>
      <c r="C8" s="638">
        <v>5709.8190000000004</v>
      </c>
      <c r="D8" s="638">
        <v>4269.6660000000002</v>
      </c>
      <c r="E8" s="638">
        <v>1440.153</v>
      </c>
      <c r="F8" s="638">
        <v>1332.625</v>
      </c>
      <c r="G8" s="638">
        <v>898.41393333333338</v>
      </c>
      <c r="H8" s="638">
        <v>298.50700000000001</v>
      </c>
      <c r="I8" s="638">
        <v>266.05200000000002</v>
      </c>
      <c r="J8" s="638">
        <v>144.05590000000001</v>
      </c>
    </row>
    <row r="9" spans="1:19" ht="13.5" thickBot="1">
      <c r="B9" s="637" t="s">
        <v>918</v>
      </c>
      <c r="C9" s="639">
        <v>5.3815447690857692</v>
      </c>
      <c r="D9" s="639">
        <v>10.374346389347847</v>
      </c>
      <c r="E9" s="639">
        <v>2.2175304878048783</v>
      </c>
      <c r="F9" s="639">
        <v>17.535013201978106</v>
      </c>
      <c r="G9" s="639">
        <v>16.27197908679824</v>
      </c>
      <c r="H9" s="639">
        <v>17.089769279212227</v>
      </c>
      <c r="I9" s="639">
        <v>15.754244177328085</v>
      </c>
      <c r="J9" s="639">
        <v>7.0587819484068994</v>
      </c>
    </row>
    <row r="10" spans="1:19">
      <c r="B10" s="56"/>
      <c r="C10" s="39"/>
      <c r="D10" s="39"/>
      <c r="E10" s="40"/>
      <c r="F10" s="40"/>
      <c r="G10" s="40"/>
      <c r="H10" s="40"/>
      <c r="I10" s="40"/>
      <c r="J10" s="39"/>
    </row>
    <row r="11" spans="1:19">
      <c r="B11" s="43" t="s">
        <v>960</v>
      </c>
    </row>
    <row r="28" spans="2:10">
      <c r="B28" s="85" t="s">
        <v>2097</v>
      </c>
      <c r="C28" s="5"/>
      <c r="D28" s="5"/>
      <c r="E28" s="5"/>
      <c r="F28" s="5"/>
      <c r="G28" s="5"/>
      <c r="H28" s="5"/>
      <c r="I28" s="5"/>
      <c r="J28" s="5"/>
    </row>
    <row r="30" spans="2:10">
      <c r="B30" s="633" t="s">
        <v>971</v>
      </c>
    </row>
  </sheetData>
  <phoneticPr fontId="5" type="noConversion"/>
  <hyperlinks>
    <hyperlink ref="B30" location="Содержание!B19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workbookViewId="0">
      <selection activeCell="B27" sqref="B27"/>
    </sheetView>
  </sheetViews>
  <sheetFormatPr defaultColWidth="10.6640625" defaultRowHeight="12.75"/>
  <cols>
    <col min="1" max="1" width="11.5" style="86" customWidth="1"/>
    <col min="2" max="2" width="34.5" style="86" customWidth="1"/>
    <col min="3" max="7" width="10.6640625" style="86" customWidth="1"/>
    <col min="8" max="8" width="12.6640625" style="86" customWidth="1"/>
    <col min="9" max="10" width="13.83203125" style="86" customWidth="1"/>
    <col min="11" max="16384" width="10.6640625" style="86"/>
  </cols>
  <sheetData>
    <row r="2" spans="1:10">
      <c r="A2" s="86" t="s">
        <v>940</v>
      </c>
      <c r="B2" s="43" t="s">
        <v>1263</v>
      </c>
    </row>
    <row r="3" spans="1:10" ht="13.5" thickBot="1"/>
    <row r="4" spans="1:10" ht="13.5" thickBot="1">
      <c r="B4" s="88"/>
      <c r="C4" s="88">
        <v>2002</v>
      </c>
      <c r="D4" s="88">
        <v>2003</v>
      </c>
      <c r="E4" s="88">
        <v>2004</v>
      </c>
      <c r="F4" s="88">
        <v>2005</v>
      </c>
      <c r="G4" s="88">
        <v>2006</v>
      </c>
      <c r="H4" s="88" t="s">
        <v>975</v>
      </c>
      <c r="I4" s="88" t="s">
        <v>976</v>
      </c>
      <c r="J4" s="88" t="s">
        <v>977</v>
      </c>
    </row>
    <row r="5" spans="1:10" ht="13.5" thickBot="1">
      <c r="B5" s="88" t="s">
        <v>978</v>
      </c>
      <c r="C5" s="88">
        <v>9.8000000000000007</v>
      </c>
      <c r="D5" s="88">
        <v>9.3000000000000007</v>
      </c>
      <c r="E5" s="88">
        <v>9.6</v>
      </c>
      <c r="F5" s="88">
        <v>9.6999999999999993</v>
      </c>
      <c r="G5" s="88">
        <v>10.7</v>
      </c>
      <c r="H5" s="88">
        <v>10.4</v>
      </c>
      <c r="I5" s="88"/>
      <c r="J5" s="88"/>
    </row>
    <row r="6" spans="1:10" ht="13.5" thickBot="1">
      <c r="B6" s="88" t="s">
        <v>979</v>
      </c>
      <c r="C6" s="88"/>
      <c r="D6" s="88"/>
      <c r="E6" s="88"/>
      <c r="F6" s="88"/>
      <c r="G6" s="88"/>
      <c r="H6" s="88">
        <v>9.6999999999999993</v>
      </c>
      <c r="I6" s="88">
        <v>9.6</v>
      </c>
      <c r="J6" s="88">
        <v>9.1999999999999993</v>
      </c>
    </row>
    <row r="7" spans="1:10" ht="13.5" thickBot="1">
      <c r="B7" s="88" t="s">
        <v>980</v>
      </c>
      <c r="C7" s="88">
        <v>9.8000000000000007</v>
      </c>
      <c r="D7" s="88">
        <v>9.1</v>
      </c>
      <c r="E7" s="88">
        <v>10.5</v>
      </c>
      <c r="F7" s="88">
        <v>4.8</v>
      </c>
      <c r="G7" s="88">
        <v>7.3</v>
      </c>
      <c r="H7" s="88">
        <v>6.8</v>
      </c>
      <c r="I7" s="88"/>
      <c r="J7" s="88"/>
    </row>
    <row r="8" spans="1:10" ht="13.5" thickBot="1">
      <c r="B8" s="88" t="s">
        <v>981</v>
      </c>
      <c r="C8" s="88">
        <v>2.7</v>
      </c>
      <c r="D8" s="88">
        <v>2.2000000000000002</v>
      </c>
      <c r="E8" s="88">
        <v>-0.1</v>
      </c>
      <c r="F8" s="88">
        <v>7.1</v>
      </c>
      <c r="G8" s="88">
        <v>6</v>
      </c>
      <c r="H8" s="88">
        <v>3.8</v>
      </c>
      <c r="I8" s="88"/>
      <c r="J8" s="88"/>
    </row>
    <row r="9" spans="1:10" ht="13.5" thickBot="1">
      <c r="B9" s="88" t="s">
        <v>982</v>
      </c>
      <c r="C9" s="88">
        <v>19.3</v>
      </c>
      <c r="D9" s="88">
        <v>9.8000000000000007</v>
      </c>
      <c r="E9" s="88">
        <v>14.4</v>
      </c>
      <c r="F9" s="88">
        <v>39.5</v>
      </c>
      <c r="G9" s="88">
        <v>36.4</v>
      </c>
      <c r="H9" s="88">
        <v>36.799999999999997</v>
      </c>
      <c r="I9" s="88"/>
      <c r="J9" s="88"/>
    </row>
    <row r="10" spans="1:10" ht="13.5" thickBot="1">
      <c r="B10" s="88" t="s">
        <v>983</v>
      </c>
      <c r="C10" s="88">
        <v>9.8000000000000007</v>
      </c>
      <c r="D10" s="88">
        <v>11</v>
      </c>
      <c r="E10" s="88">
        <v>10.8</v>
      </c>
      <c r="F10" s="88">
        <v>10.4</v>
      </c>
      <c r="G10" s="88">
        <v>10.9</v>
      </c>
      <c r="H10" s="88">
        <v>12.9</v>
      </c>
      <c r="I10" s="88"/>
      <c r="J10" s="88"/>
    </row>
    <row r="12" spans="1:10">
      <c r="B12" s="43" t="s">
        <v>1263</v>
      </c>
    </row>
    <row r="25" spans="2:2">
      <c r="B25" s="89" t="s">
        <v>984</v>
      </c>
    </row>
    <row r="27" spans="2:2">
      <c r="B27" s="633" t="s">
        <v>971</v>
      </c>
    </row>
  </sheetData>
  <phoneticPr fontId="5" type="noConversion"/>
  <hyperlinks>
    <hyperlink ref="B27" location="Содержание!B22" display="к содержанию"/>
  </hyperlink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L35"/>
  <sheetViews>
    <sheetView workbookViewId="0">
      <selection activeCell="D36" sqref="D36"/>
    </sheetView>
  </sheetViews>
  <sheetFormatPr defaultRowHeight="12.75"/>
  <cols>
    <col min="1" max="1" width="10.33203125" style="33" bestFit="1" customWidth="1"/>
    <col min="2" max="2" width="16.33203125" style="33" customWidth="1"/>
    <col min="3" max="3" width="10.6640625" style="33" customWidth="1"/>
    <col min="4" max="4" width="9.33203125" style="33"/>
    <col min="5" max="5" width="15.6640625" style="33" customWidth="1"/>
    <col min="6" max="6" width="9.33203125" style="33"/>
    <col min="7" max="7" width="10.83203125" style="33" customWidth="1"/>
    <col min="8" max="16384" width="9.33203125" style="33"/>
  </cols>
  <sheetData>
    <row r="2" spans="1:12">
      <c r="A2" s="49" t="s">
        <v>940</v>
      </c>
      <c r="B2" s="43" t="s">
        <v>920</v>
      </c>
      <c r="C2" s="50"/>
      <c r="D2" s="50"/>
      <c r="E2" s="50"/>
      <c r="F2" s="50"/>
      <c r="G2" s="50"/>
      <c r="H2" s="50"/>
      <c r="I2" s="50"/>
      <c r="J2" s="50"/>
      <c r="K2" s="50"/>
    </row>
    <row r="3" spans="1:12" ht="13.5" thickBot="1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2" ht="26.25" thickBot="1">
      <c r="B4" s="714" t="s">
        <v>2067</v>
      </c>
      <c r="C4" s="714" t="s">
        <v>888</v>
      </c>
      <c r="D4" s="714" t="s">
        <v>2068</v>
      </c>
      <c r="E4" s="714" t="s">
        <v>2069</v>
      </c>
      <c r="F4" s="714" t="s">
        <v>2071</v>
      </c>
      <c r="G4" s="714" t="s">
        <v>2070</v>
      </c>
      <c r="H4" s="714" t="s">
        <v>2072</v>
      </c>
      <c r="I4" s="714" t="s">
        <v>2059</v>
      </c>
      <c r="J4" s="714" t="s">
        <v>2073</v>
      </c>
      <c r="K4" s="714" t="s">
        <v>2074</v>
      </c>
    </row>
    <row r="5" spans="1:12">
      <c r="B5" s="712">
        <v>2002</v>
      </c>
      <c r="C5" s="713">
        <v>3.1</v>
      </c>
      <c r="D5" s="713">
        <v>1.6</v>
      </c>
      <c r="E5" s="713">
        <v>5.0999999999999996</v>
      </c>
      <c r="F5" s="713">
        <v>1.6</v>
      </c>
      <c r="G5" s="713">
        <v>0.9</v>
      </c>
      <c r="H5" s="713">
        <v>0.3</v>
      </c>
      <c r="I5" s="713">
        <v>4.5</v>
      </c>
      <c r="J5" s="713">
        <v>9.1</v>
      </c>
      <c r="K5" s="713">
        <v>4.7</v>
      </c>
      <c r="L5" s="34"/>
    </row>
    <row r="6" spans="1:12">
      <c r="B6" s="683">
        <v>2003</v>
      </c>
      <c r="C6" s="685">
        <v>4</v>
      </c>
      <c r="D6" s="685">
        <v>1.9</v>
      </c>
      <c r="E6" s="685">
        <v>6.7</v>
      </c>
      <c r="F6" s="685">
        <v>2.5</v>
      </c>
      <c r="G6" s="685">
        <v>0.8</v>
      </c>
      <c r="H6" s="685">
        <v>1.4</v>
      </c>
      <c r="I6" s="685">
        <v>6.9</v>
      </c>
      <c r="J6" s="685">
        <v>10</v>
      </c>
      <c r="K6" s="685">
        <v>7.3</v>
      </c>
      <c r="L6" s="34"/>
    </row>
    <row r="7" spans="1:12">
      <c r="B7" s="683">
        <v>2004</v>
      </c>
      <c r="C7" s="685">
        <v>5.3</v>
      </c>
      <c r="D7" s="685">
        <v>3.2</v>
      </c>
      <c r="E7" s="685">
        <v>7.7</v>
      </c>
      <c r="F7" s="685">
        <v>3.6</v>
      </c>
      <c r="G7" s="685">
        <v>2</v>
      </c>
      <c r="H7" s="685">
        <v>2.7</v>
      </c>
      <c r="I7" s="685">
        <v>7.9</v>
      </c>
      <c r="J7" s="685">
        <v>10.1</v>
      </c>
      <c r="K7" s="685">
        <v>7.2</v>
      </c>
      <c r="L7" s="34"/>
    </row>
    <row r="8" spans="1:12">
      <c r="B8" s="683">
        <v>2005</v>
      </c>
      <c r="C8" s="685">
        <v>4.8</v>
      </c>
      <c r="D8" s="685">
        <v>2.5</v>
      </c>
      <c r="E8" s="685">
        <v>7.5</v>
      </c>
      <c r="F8" s="685">
        <v>3.1</v>
      </c>
      <c r="G8" s="685">
        <v>1.5</v>
      </c>
      <c r="H8" s="685">
        <v>1.9</v>
      </c>
      <c r="I8" s="685">
        <v>9</v>
      </c>
      <c r="J8" s="685">
        <v>10.4</v>
      </c>
      <c r="K8" s="685">
        <v>6.4</v>
      </c>
      <c r="L8" s="34"/>
    </row>
    <row r="9" spans="1:12">
      <c r="B9" s="683">
        <v>2006</v>
      </c>
      <c r="C9" s="685">
        <v>5.4</v>
      </c>
      <c r="D9" s="685">
        <v>2.9</v>
      </c>
      <c r="E9" s="685">
        <v>8.1</v>
      </c>
      <c r="F9" s="685">
        <v>2.9</v>
      </c>
      <c r="G9" s="685">
        <v>2.8</v>
      </c>
      <c r="H9" s="685">
        <v>2.2000000000000002</v>
      </c>
      <c r="I9" s="685">
        <v>9.6999999999999993</v>
      </c>
      <c r="J9" s="685">
        <v>11.1</v>
      </c>
      <c r="K9" s="685">
        <v>6.7</v>
      </c>
      <c r="L9" s="34"/>
    </row>
    <row r="10" spans="1:12">
      <c r="B10" s="683" t="s">
        <v>797</v>
      </c>
      <c r="C10" s="685">
        <v>5.2</v>
      </c>
      <c r="D10" s="685">
        <v>2.5</v>
      </c>
      <c r="E10" s="685">
        <v>8.1</v>
      </c>
      <c r="F10" s="685">
        <v>1.9</v>
      </c>
      <c r="G10" s="685">
        <v>2.5</v>
      </c>
      <c r="H10" s="685">
        <v>2</v>
      </c>
      <c r="I10" s="685">
        <v>8.9</v>
      </c>
      <c r="J10" s="685">
        <v>11.5</v>
      </c>
      <c r="K10" s="685">
        <v>7.2</v>
      </c>
      <c r="L10" s="34"/>
    </row>
    <row r="11" spans="1:12" ht="13.5" thickBot="1">
      <c r="B11" s="684" t="s">
        <v>798</v>
      </c>
      <c r="C11" s="686">
        <v>4.8</v>
      </c>
      <c r="D11" s="686">
        <v>2.2000000000000002</v>
      </c>
      <c r="E11" s="686">
        <v>7.4</v>
      </c>
      <c r="F11" s="686">
        <v>1.9</v>
      </c>
      <c r="G11" s="686">
        <v>2.1</v>
      </c>
      <c r="H11" s="686">
        <v>1.7</v>
      </c>
      <c r="I11" s="686">
        <v>8.4</v>
      </c>
      <c r="J11" s="686">
        <v>10</v>
      </c>
      <c r="K11" s="686">
        <v>6.6</v>
      </c>
      <c r="L11" s="34"/>
    </row>
    <row r="12" spans="1:12">
      <c r="B12" s="60"/>
      <c r="C12" s="61"/>
      <c r="D12" s="61"/>
      <c r="E12" s="61"/>
      <c r="F12" s="61"/>
      <c r="G12" s="61"/>
      <c r="H12" s="61"/>
      <c r="I12" s="62"/>
      <c r="J12" s="61"/>
      <c r="K12" s="61"/>
      <c r="L12" s="34"/>
    </row>
    <row r="13" spans="1:12">
      <c r="B13" s="43" t="s">
        <v>920</v>
      </c>
    </row>
    <row r="30" spans="2:8">
      <c r="B30" s="718" t="s">
        <v>799</v>
      </c>
      <c r="D30" s="34"/>
      <c r="E30" s="34"/>
    </row>
    <row r="31" spans="2:8" ht="14.25">
      <c r="B31" s="85" t="s">
        <v>974</v>
      </c>
      <c r="E31" s="34"/>
      <c r="F31" s="34"/>
      <c r="G31" s="34"/>
      <c r="H31" s="34"/>
    </row>
    <row r="32" spans="2:8">
      <c r="E32" s="34"/>
      <c r="F32" s="34"/>
      <c r="G32" s="34"/>
      <c r="H32" s="34"/>
    </row>
    <row r="33" spans="2:8">
      <c r="B33" s="46" t="s">
        <v>932</v>
      </c>
    </row>
    <row r="34" spans="2:8">
      <c r="B34" s="48"/>
      <c r="E34" s="34"/>
      <c r="F34" s="34"/>
      <c r="G34" s="34"/>
      <c r="H34" s="34"/>
    </row>
    <row r="35" spans="2:8">
      <c r="B35" s="633" t="s">
        <v>971</v>
      </c>
    </row>
  </sheetData>
  <phoneticPr fontId="5" type="noConversion"/>
  <hyperlinks>
    <hyperlink ref="B35" location="Содержание!B3" display="к содержанию"/>
  </hyperlink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"/>
  <sheetViews>
    <sheetView topLeftCell="A10" workbookViewId="0">
      <selection activeCell="B30" sqref="B30"/>
    </sheetView>
  </sheetViews>
  <sheetFormatPr defaultColWidth="10.6640625" defaultRowHeight="12.75"/>
  <cols>
    <col min="1" max="1" width="10.6640625" style="86" customWidth="1"/>
    <col min="2" max="2" width="41.5" style="86" customWidth="1"/>
    <col min="3" max="16384" width="10.6640625" style="86"/>
  </cols>
  <sheetData>
    <row r="2" spans="1:4">
      <c r="A2" s="86" t="s">
        <v>941</v>
      </c>
      <c r="B2" s="43" t="s">
        <v>1264</v>
      </c>
    </row>
    <row r="3" spans="1:4" ht="13.5" thickBot="1"/>
    <row r="4" spans="1:4" ht="13.5" thickBot="1">
      <c r="B4" s="88"/>
      <c r="C4" s="88">
        <v>2005</v>
      </c>
      <c r="D4" s="88">
        <v>2006</v>
      </c>
    </row>
    <row r="5" spans="1:4" ht="13.5" thickBot="1">
      <c r="B5" s="88" t="s">
        <v>978</v>
      </c>
      <c r="C5" s="88">
        <v>17.600000000000001</v>
      </c>
      <c r="D5" s="88">
        <v>18.399999999999999</v>
      </c>
    </row>
    <row r="6" spans="1:4" ht="13.5" thickBot="1">
      <c r="B6" s="88" t="s">
        <v>980</v>
      </c>
      <c r="C6" s="88">
        <v>47.9</v>
      </c>
      <c r="D6" s="88">
        <v>49.7</v>
      </c>
    </row>
    <row r="7" spans="1:4" ht="13.5" thickBot="1">
      <c r="B7" s="88" t="s">
        <v>985</v>
      </c>
      <c r="C7" s="88">
        <v>3.9</v>
      </c>
      <c r="D7" s="88">
        <v>2.5</v>
      </c>
    </row>
    <row r="8" spans="1:4" ht="24.75" customHeight="1" thickBot="1">
      <c r="B8" s="91" t="s">
        <v>986</v>
      </c>
      <c r="C8" s="88">
        <v>12.2</v>
      </c>
      <c r="D8" s="88">
        <v>16.8</v>
      </c>
    </row>
    <row r="9" spans="1:4" ht="13.5" thickBot="1">
      <c r="B9" s="88" t="s">
        <v>987</v>
      </c>
      <c r="C9" s="88">
        <v>10.6</v>
      </c>
      <c r="D9" s="88">
        <v>10.199999999999999</v>
      </c>
    </row>
    <row r="10" spans="1:4" ht="39" thickBot="1">
      <c r="B10" s="91" t="s">
        <v>988</v>
      </c>
      <c r="C10" s="88">
        <v>3.6</v>
      </c>
      <c r="D10" s="88">
        <v>4.0999999999999996</v>
      </c>
    </row>
    <row r="12" spans="1:4">
      <c r="B12" s="43" t="s">
        <v>1264</v>
      </c>
    </row>
    <row r="28" spans="2:2">
      <c r="B28" s="92" t="s">
        <v>1168</v>
      </c>
    </row>
    <row r="30" spans="2:2">
      <c r="B30" s="633" t="s">
        <v>971</v>
      </c>
    </row>
  </sheetData>
  <phoneticPr fontId="5" type="noConversion"/>
  <hyperlinks>
    <hyperlink ref="B30" location="Содержание!B23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workbookViewId="0">
      <selection activeCell="B27" sqref="B27"/>
    </sheetView>
  </sheetViews>
  <sheetFormatPr defaultColWidth="10.6640625" defaultRowHeight="12.75"/>
  <cols>
    <col min="1" max="1" width="12.1640625" style="93" customWidth="1"/>
    <col min="2" max="2" width="51.83203125" style="202" bestFit="1" customWidth="1"/>
    <col min="3" max="3" width="10.1640625" style="93" customWidth="1"/>
    <col min="4" max="16384" width="10.6640625" style="93"/>
  </cols>
  <sheetData>
    <row r="2" spans="1:8">
      <c r="A2" s="93" t="s">
        <v>940</v>
      </c>
      <c r="B2" s="200" t="s">
        <v>1075</v>
      </c>
    </row>
    <row r="3" spans="1:8" ht="13.5" thickBot="1">
      <c r="B3" s="200"/>
      <c r="C3" s="201"/>
      <c r="D3" s="201"/>
      <c r="E3" s="201"/>
      <c r="F3" s="201"/>
    </row>
    <row r="4" spans="1:8" s="202" customFormat="1" ht="13.5" thickBot="1">
      <c r="B4" s="203"/>
      <c r="C4" s="95">
        <v>2002</v>
      </c>
      <c r="D4" s="95">
        <v>2003</v>
      </c>
      <c r="E4" s="95">
        <v>2004</v>
      </c>
      <c r="F4" s="95">
        <v>2005</v>
      </c>
      <c r="G4" s="96">
        <v>2006</v>
      </c>
    </row>
    <row r="5" spans="1:8" ht="13.5" thickBot="1">
      <c r="B5" s="99" t="s">
        <v>993</v>
      </c>
      <c r="C5" s="204">
        <v>65.7</v>
      </c>
      <c r="D5" s="205">
        <v>54.4</v>
      </c>
      <c r="E5" s="204">
        <v>52</v>
      </c>
      <c r="F5" s="204">
        <v>48.2</v>
      </c>
      <c r="G5" s="206">
        <v>44.7</v>
      </c>
      <c r="H5" s="207"/>
    </row>
    <row r="6" spans="1:8" ht="13.5" thickBot="1">
      <c r="B6" s="99" t="s">
        <v>994</v>
      </c>
      <c r="C6" s="204">
        <v>11.5</v>
      </c>
      <c r="D6" s="205">
        <v>11.6</v>
      </c>
      <c r="E6" s="204">
        <v>11.6</v>
      </c>
      <c r="F6" s="204">
        <v>11.1</v>
      </c>
      <c r="G6" s="206">
        <v>10.3</v>
      </c>
      <c r="H6" s="207"/>
    </row>
    <row r="7" spans="1:8" ht="13.5" thickBot="1">
      <c r="B7" s="99" t="s">
        <v>992</v>
      </c>
      <c r="C7" s="204">
        <v>24</v>
      </c>
      <c r="D7" s="204">
        <v>23.7</v>
      </c>
      <c r="E7" s="204">
        <v>25.1</v>
      </c>
      <c r="F7" s="204">
        <v>27.7</v>
      </c>
      <c r="G7" s="206">
        <v>29.4</v>
      </c>
      <c r="H7" s="207"/>
    </row>
    <row r="8" spans="1:8" ht="13.5" thickBot="1">
      <c r="B8" s="99" t="s">
        <v>995</v>
      </c>
      <c r="C8" s="204">
        <v>0.9</v>
      </c>
      <c r="D8" s="204">
        <v>5.8</v>
      </c>
      <c r="E8" s="204">
        <v>8.6</v>
      </c>
      <c r="F8" s="204">
        <v>8.6999999999999993</v>
      </c>
      <c r="G8" s="206">
        <v>10.8</v>
      </c>
      <c r="H8" s="207"/>
    </row>
    <row r="9" spans="1:8">
      <c r="B9" s="208"/>
      <c r="C9" s="209"/>
      <c r="D9" s="209"/>
      <c r="E9" s="209"/>
      <c r="F9" s="209"/>
      <c r="G9" s="210"/>
    </row>
    <row r="10" spans="1:8">
      <c r="B10" s="200" t="s">
        <v>1075</v>
      </c>
    </row>
    <row r="11" spans="1:8">
      <c r="C11" s="211"/>
      <c r="D11" s="211"/>
      <c r="E11" s="211"/>
      <c r="F11" s="211"/>
      <c r="G11" s="212"/>
    </row>
    <row r="12" spans="1:8">
      <c r="C12" s="211"/>
      <c r="D12" s="211"/>
      <c r="E12" s="211"/>
      <c r="F12" s="211"/>
      <c r="G12" s="212"/>
    </row>
    <row r="13" spans="1:8">
      <c r="C13" s="211"/>
      <c r="D13" s="211"/>
      <c r="E13" s="211"/>
      <c r="F13" s="211"/>
      <c r="G13" s="212"/>
    </row>
    <row r="14" spans="1:8">
      <c r="C14" s="211"/>
      <c r="D14" s="211"/>
      <c r="E14" s="211"/>
      <c r="F14" s="211"/>
      <c r="G14" s="212"/>
    </row>
    <row r="15" spans="1:8">
      <c r="C15" s="211"/>
      <c r="D15" s="211"/>
      <c r="E15" s="211"/>
      <c r="F15" s="211"/>
      <c r="G15" s="212"/>
    </row>
    <row r="16" spans="1:8">
      <c r="C16" s="211"/>
      <c r="D16" s="211"/>
      <c r="E16" s="211"/>
      <c r="F16" s="211"/>
      <c r="G16" s="212"/>
    </row>
    <row r="17" spans="2:7">
      <c r="C17" s="211"/>
      <c r="D17" s="211"/>
      <c r="E17" s="211"/>
      <c r="F17" s="211"/>
      <c r="G17" s="212"/>
    </row>
    <row r="18" spans="2:7">
      <c r="C18" s="211"/>
      <c r="D18" s="211"/>
      <c r="E18" s="211"/>
      <c r="F18" s="211"/>
      <c r="G18" s="212"/>
    </row>
    <row r="19" spans="2:7">
      <c r="C19" s="211"/>
      <c r="D19" s="211"/>
      <c r="E19" s="211"/>
      <c r="F19" s="211"/>
      <c r="G19" s="212"/>
    </row>
    <row r="20" spans="2:7">
      <c r="C20" s="211"/>
      <c r="D20" s="211"/>
      <c r="E20" s="211"/>
      <c r="F20" s="211"/>
      <c r="G20" s="212"/>
    </row>
    <row r="21" spans="2:7">
      <c r="C21" s="211"/>
      <c r="D21" s="211"/>
      <c r="E21" s="211"/>
      <c r="F21" s="211"/>
      <c r="G21" s="212"/>
    </row>
    <row r="22" spans="2:7">
      <c r="C22" s="211"/>
      <c r="D22" s="211"/>
      <c r="E22" s="211"/>
      <c r="F22" s="211"/>
      <c r="G22" s="212"/>
    </row>
    <row r="23" spans="2:7">
      <c r="C23" s="213"/>
      <c r="D23" s="213"/>
      <c r="E23" s="213"/>
      <c r="F23" s="213"/>
      <c r="G23" s="212"/>
    </row>
    <row r="24" spans="2:7">
      <c r="C24" s="212"/>
      <c r="D24" s="212"/>
      <c r="E24" s="212"/>
      <c r="F24" s="212"/>
      <c r="G24" s="212"/>
    </row>
    <row r="25" spans="2:7">
      <c r="B25" s="92" t="s">
        <v>1168</v>
      </c>
    </row>
    <row r="27" spans="2:7">
      <c r="B27" s="633" t="s">
        <v>971</v>
      </c>
    </row>
    <row r="32" spans="2:7">
      <c r="B32" s="129"/>
    </row>
  </sheetData>
  <phoneticPr fontId="5" type="noConversion"/>
  <hyperlinks>
    <hyperlink ref="B27" location="Содержание!B24" display="к содержанию"/>
  </hyperlinks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topLeftCell="A7" workbookViewId="0">
      <selection activeCell="B32" sqref="B32"/>
    </sheetView>
  </sheetViews>
  <sheetFormatPr defaultColWidth="10.6640625" defaultRowHeight="12.75"/>
  <cols>
    <col min="1" max="1" width="10.6640625" style="86" customWidth="1"/>
    <col min="2" max="2" width="54.83203125" style="86" customWidth="1"/>
    <col min="3" max="16384" width="10.6640625" style="86"/>
  </cols>
  <sheetData>
    <row r="2" spans="1:11">
      <c r="A2" s="93" t="s">
        <v>940</v>
      </c>
      <c r="B2" s="87" t="s">
        <v>1009</v>
      </c>
    </row>
    <row r="3" spans="1:11" ht="13.5" thickBot="1">
      <c r="A3" s="93"/>
      <c r="B3" s="87"/>
    </row>
    <row r="4" spans="1:11" ht="13.5" thickBot="1">
      <c r="B4" s="94" t="s">
        <v>991</v>
      </c>
      <c r="C4" s="95">
        <v>2002</v>
      </c>
      <c r="D4" s="95">
        <v>2003</v>
      </c>
      <c r="E4" s="95">
        <v>2004</v>
      </c>
      <c r="F4" s="95">
        <v>2005</v>
      </c>
      <c r="G4" s="96">
        <v>2006</v>
      </c>
      <c r="H4" s="88" t="s">
        <v>1000</v>
      </c>
      <c r="I4" s="88" t="s">
        <v>999</v>
      </c>
    </row>
    <row r="5" spans="1:11" ht="13.5" thickBot="1">
      <c r="B5" s="88" t="s">
        <v>996</v>
      </c>
      <c r="C5" s="97">
        <v>821.15999399999998</v>
      </c>
      <c r="D5" s="97">
        <v>1022.255749</v>
      </c>
      <c r="E5" s="97">
        <v>1305.124</v>
      </c>
      <c r="F5" s="97">
        <v>2122.3581073</v>
      </c>
      <c r="G5" s="97">
        <v>2360.9424733999999</v>
      </c>
      <c r="H5" s="97">
        <v>1738.3022191</v>
      </c>
      <c r="I5" s="97">
        <v>2049.0701781317998</v>
      </c>
      <c r="J5" s="98"/>
      <c r="K5" s="98"/>
    </row>
    <row r="6" spans="1:11" ht="13.5" thickBot="1">
      <c r="B6" s="99" t="s">
        <v>997</v>
      </c>
      <c r="C6" s="100">
        <v>713.09630000000004</v>
      </c>
      <c r="D6" s="100">
        <v>897.28840000000002</v>
      </c>
      <c r="E6" s="100">
        <v>1225.6359</v>
      </c>
      <c r="F6" s="100">
        <v>1642.1663000000001</v>
      </c>
      <c r="G6" s="100">
        <v>2081.7314000000001</v>
      </c>
      <c r="H6" s="100">
        <v>1459.0912000000001</v>
      </c>
      <c r="I6" s="100">
        <v>1820.0702000000001</v>
      </c>
      <c r="J6" s="98"/>
    </row>
    <row r="7" spans="1:11" ht="13.5" thickBot="1">
      <c r="B7" s="99" t="s">
        <v>998</v>
      </c>
      <c r="C7" s="100">
        <v>663.84656388999895</v>
      </c>
      <c r="D7" s="100">
        <v>779.39132333846999</v>
      </c>
      <c r="E7" s="100">
        <v>963.00837367512895</v>
      </c>
      <c r="F7" s="100">
        <v>1569.2512650284</v>
      </c>
      <c r="G7" s="100">
        <v>1649.1101638528</v>
      </c>
      <c r="H7" s="100">
        <v>1262.413130982</v>
      </c>
      <c r="I7" s="100">
        <v>1408.4742706708</v>
      </c>
      <c r="J7" s="101"/>
    </row>
    <row r="8" spans="1:11" ht="13.5" thickBot="1">
      <c r="B8" s="99" t="s">
        <v>1077</v>
      </c>
      <c r="C8" s="100">
        <v>294.15868080300004</v>
      </c>
      <c r="D8" s="100">
        <v>547.77867013108335</v>
      </c>
      <c r="E8" s="100">
        <v>697.87892385791031</v>
      </c>
      <c r="F8" s="100">
        <v>1072.8376627626765</v>
      </c>
      <c r="G8" s="100">
        <v>1776.856505860846</v>
      </c>
      <c r="H8" s="100">
        <v>1445.0764374905457</v>
      </c>
      <c r="I8" s="100">
        <v>2299.7916953186782</v>
      </c>
      <c r="J8" s="98"/>
    </row>
    <row r="9" spans="1:11" ht="13.5" thickBot="1">
      <c r="B9" s="99" t="s">
        <v>1078</v>
      </c>
      <c r="C9" s="100">
        <v>137.22350231550999</v>
      </c>
      <c r="D9" s="100">
        <v>247.60105153046999</v>
      </c>
      <c r="E9" s="100">
        <v>324.92998184850001</v>
      </c>
      <c r="F9" s="100">
        <v>367.90084103639998</v>
      </c>
      <c r="G9" s="100">
        <v>497.50113235560002</v>
      </c>
      <c r="H9" s="100">
        <v>330.23304923540002</v>
      </c>
      <c r="I9" s="100">
        <v>529.84513033309997</v>
      </c>
      <c r="J9" s="98"/>
    </row>
    <row r="10" spans="1:11" ht="13.5" thickBot="1">
      <c r="B10" s="88" t="s">
        <v>1008</v>
      </c>
      <c r="C10" s="102">
        <v>3825.6192000000005</v>
      </c>
      <c r="D10" s="102">
        <v>4319.2928000000002</v>
      </c>
      <c r="E10" s="102">
        <v>5200.0446000000002</v>
      </c>
      <c r="F10" s="102">
        <v>7231.3296</v>
      </c>
      <c r="G10" s="102">
        <v>8214.7635000000009</v>
      </c>
      <c r="H10" s="102">
        <v>8405.404700000001</v>
      </c>
      <c r="I10" s="102">
        <v>8261.351999999999</v>
      </c>
      <c r="J10" s="98"/>
    </row>
    <row r="11" spans="1:11" ht="13.5" thickBot="1">
      <c r="B11" s="99" t="s">
        <v>1010</v>
      </c>
      <c r="C11" s="100">
        <v>-13.005548999999974</v>
      </c>
      <c r="D11" s="100">
        <v>-46.183496999999875</v>
      </c>
      <c r="E11" s="100">
        <v>-18.696999999999889</v>
      </c>
      <c r="F11" s="100">
        <v>46.662237500000174</v>
      </c>
      <c r="G11" s="100">
        <v>81.620052599999781</v>
      </c>
      <c r="H11" s="100">
        <v>23.893238099999962</v>
      </c>
      <c r="I11" s="100">
        <v>-117.86224209550028</v>
      </c>
      <c r="J11" s="98"/>
    </row>
    <row r="12" spans="1:11" ht="13.5" thickBot="1">
      <c r="B12" s="88" t="s">
        <v>1076</v>
      </c>
      <c r="C12" s="100">
        <v>-121.06924299999991</v>
      </c>
      <c r="D12" s="100">
        <v>-171.15084599999989</v>
      </c>
      <c r="E12" s="100">
        <v>-98.18509999999992</v>
      </c>
      <c r="F12" s="100">
        <v>-433.52956979999976</v>
      </c>
      <c r="G12" s="100">
        <v>-197.59102080000002</v>
      </c>
      <c r="H12" s="100">
        <v>-255.31778099999997</v>
      </c>
      <c r="I12" s="100">
        <v>-346.86222022729999</v>
      </c>
      <c r="J12" s="98"/>
    </row>
    <row r="13" spans="1:11">
      <c r="B13" s="103"/>
      <c r="C13" s="104"/>
      <c r="D13" s="104"/>
      <c r="E13" s="104"/>
      <c r="F13" s="104"/>
      <c r="G13" s="104"/>
      <c r="H13" s="104"/>
      <c r="I13" s="104"/>
      <c r="J13" s="98"/>
    </row>
    <row r="14" spans="1:11">
      <c r="B14" s="87" t="s">
        <v>1009</v>
      </c>
    </row>
    <row r="30" spans="2:2">
      <c r="B30" s="92" t="s">
        <v>1169</v>
      </c>
    </row>
    <row r="32" spans="2:2">
      <c r="B32" s="633" t="s">
        <v>971</v>
      </c>
    </row>
  </sheetData>
  <phoneticPr fontId="5" type="noConversion"/>
  <hyperlinks>
    <hyperlink ref="B32" location="Содержание!B25" display="к содержанию"/>
  </hyperlinks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B37" sqref="B37"/>
    </sheetView>
  </sheetViews>
  <sheetFormatPr defaultColWidth="10.6640625" defaultRowHeight="12.75"/>
  <cols>
    <col min="1" max="1" width="10.6640625" style="86" customWidth="1"/>
    <col min="2" max="2" width="25" style="106" customWidth="1"/>
    <col min="3" max="3" width="13.5" style="86" customWidth="1"/>
    <col min="4" max="4" width="20" style="86" customWidth="1"/>
    <col min="5" max="5" width="10.6640625" style="86" customWidth="1"/>
    <col min="6" max="6" width="26.1640625" style="86" customWidth="1"/>
    <col min="7" max="7" width="13.5" style="86" customWidth="1"/>
    <col min="8" max="8" width="19.1640625" style="86" customWidth="1"/>
    <col min="9" max="16384" width="10.6640625" style="86"/>
  </cols>
  <sheetData>
    <row r="1" spans="1:8">
      <c r="B1" s="86"/>
    </row>
    <row r="2" spans="1:8">
      <c r="A2" s="86" t="s">
        <v>940</v>
      </c>
      <c r="B2" s="87" t="s">
        <v>1015</v>
      </c>
      <c r="F2" s="105" t="s">
        <v>1016</v>
      </c>
    </row>
    <row r="3" spans="1:8" ht="13.5" thickBot="1">
      <c r="A3" s="93"/>
    </row>
    <row r="4" spans="1:8" ht="48.75" customHeight="1" thickBot="1">
      <c r="A4" s="93"/>
      <c r="B4" s="107"/>
      <c r="C4" s="108" t="s">
        <v>1019</v>
      </c>
      <c r="D4" s="109" t="s">
        <v>1080</v>
      </c>
      <c r="E4" s="110"/>
      <c r="F4" s="111"/>
      <c r="G4" s="108" t="s">
        <v>1020</v>
      </c>
      <c r="H4" s="109" t="s">
        <v>1080</v>
      </c>
    </row>
    <row r="5" spans="1:8" ht="13.5" thickBot="1">
      <c r="B5" s="112" t="s">
        <v>1017</v>
      </c>
      <c r="C5" s="113">
        <v>6.4408984437532153</v>
      </c>
      <c r="D5" s="113">
        <v>41.875010733209308</v>
      </c>
      <c r="E5" s="114"/>
      <c r="F5" s="112" t="s">
        <v>1017</v>
      </c>
      <c r="G5" s="102">
        <v>4.5528225684993178</v>
      </c>
      <c r="H5" s="102">
        <v>69.390665311173763</v>
      </c>
    </row>
    <row r="6" spans="1:8" ht="13.5" thickBot="1">
      <c r="B6" s="112" t="s">
        <v>1011</v>
      </c>
      <c r="C6" s="115">
        <v>6.6864995523309751</v>
      </c>
      <c r="D6" s="100">
        <v>60.099968028537489</v>
      </c>
      <c r="E6" s="104"/>
      <c r="F6" s="116" t="s">
        <v>1011</v>
      </c>
      <c r="G6" s="102">
        <v>3.9360709560903109</v>
      </c>
      <c r="H6" s="102">
        <v>45.716082123837566</v>
      </c>
    </row>
    <row r="7" spans="1:8" ht="13.5" thickBot="1">
      <c r="B7" s="112" t="s">
        <v>1018</v>
      </c>
      <c r="C7" s="115">
        <v>10.787537102480204</v>
      </c>
      <c r="D7" s="100">
        <v>29.209211721393956</v>
      </c>
      <c r="E7" s="104"/>
      <c r="F7" s="116" t="s">
        <v>1258</v>
      </c>
      <c r="G7" s="102">
        <v>3.5561910516294306</v>
      </c>
      <c r="H7" s="102">
        <v>90.156305580606585</v>
      </c>
    </row>
    <row r="8" spans="1:8" ht="13.5" thickBot="1">
      <c r="B8" s="112" t="s">
        <v>1012</v>
      </c>
      <c r="C8" s="115">
        <v>18.520549772560923</v>
      </c>
      <c r="D8" s="100">
        <v>31.919826443256966</v>
      </c>
      <c r="E8" s="104"/>
      <c r="F8" s="112" t="s">
        <v>1012</v>
      </c>
      <c r="G8" s="102">
        <v>12.268311613911457</v>
      </c>
      <c r="H8" s="102">
        <v>75.448118075882491</v>
      </c>
    </row>
    <row r="9" spans="1:8" ht="13.5" thickBot="1">
      <c r="B9" s="112" t="s">
        <v>1013</v>
      </c>
      <c r="C9" s="102">
        <v>11.417118023214865</v>
      </c>
      <c r="D9" s="102">
        <v>40.431394684681607</v>
      </c>
      <c r="E9" s="117"/>
      <c r="F9" s="112" t="s">
        <v>1013</v>
      </c>
      <c r="G9" s="102">
        <v>12.483964226889453</v>
      </c>
      <c r="H9" s="102">
        <v>50.442754056353351</v>
      </c>
    </row>
    <row r="10" spans="1:8" ht="13.5" thickBot="1">
      <c r="B10" s="112" t="s">
        <v>1082</v>
      </c>
      <c r="C10" s="102">
        <v>2.4</v>
      </c>
      <c r="D10" s="102">
        <v>63.2</v>
      </c>
      <c r="E10" s="117"/>
      <c r="F10" s="112" t="s">
        <v>1082</v>
      </c>
      <c r="G10" s="102">
        <v>18.914028094246593</v>
      </c>
      <c r="H10" s="102">
        <v>58.813918633532751</v>
      </c>
    </row>
    <row r="11" spans="1:8" ht="13.5" thickBot="1">
      <c r="B11" s="112" t="s">
        <v>1014</v>
      </c>
      <c r="C11" s="102">
        <v>27.204211803472571</v>
      </c>
      <c r="D11" s="102">
        <v>22.232856086026345</v>
      </c>
      <c r="E11" s="103"/>
      <c r="F11" s="112" t="s">
        <v>1014</v>
      </c>
      <c r="G11" s="88">
        <v>0.5</v>
      </c>
      <c r="H11" s="88">
        <v>36.5</v>
      </c>
    </row>
    <row r="12" spans="1:8" ht="13.5" thickBot="1">
      <c r="B12" s="112" t="s">
        <v>981</v>
      </c>
      <c r="C12" s="102">
        <v>4.4306665529842508</v>
      </c>
      <c r="D12" s="102">
        <v>38.373731309589488</v>
      </c>
      <c r="F12" s="116" t="s">
        <v>981</v>
      </c>
      <c r="G12" s="102">
        <v>3.129232582750459</v>
      </c>
      <c r="H12" s="102">
        <v>34.10645255737569</v>
      </c>
    </row>
    <row r="13" spans="1:8" ht="13.5" thickBot="1">
      <c r="B13" s="116" t="s">
        <v>1081</v>
      </c>
      <c r="C13" s="102">
        <v>0.7</v>
      </c>
      <c r="D13" s="102">
        <v>-6.5</v>
      </c>
      <c r="F13" s="116" t="s">
        <v>1081</v>
      </c>
      <c r="G13" s="102">
        <v>4.0347388349045099</v>
      </c>
      <c r="H13" s="102">
        <v>54.597426162813434</v>
      </c>
    </row>
    <row r="14" spans="1:8" ht="13.5" customHeight="1" thickBot="1">
      <c r="B14" s="116" t="s">
        <v>1259</v>
      </c>
      <c r="C14" s="102">
        <v>4.1396091145230152</v>
      </c>
      <c r="D14" s="102">
        <v>34.056135400913121</v>
      </c>
      <c r="F14" s="116" t="s">
        <v>1260</v>
      </c>
      <c r="G14" s="102">
        <v>28.358507500925377</v>
      </c>
      <c r="H14" s="102">
        <v>86.996684495797666</v>
      </c>
    </row>
    <row r="15" spans="1:8" ht="13.5" thickBot="1">
      <c r="B15" s="116" t="s">
        <v>1079</v>
      </c>
      <c r="C15" s="88">
        <v>7.3</v>
      </c>
      <c r="D15" s="88">
        <v>-62.8</v>
      </c>
      <c r="F15" s="88" t="s">
        <v>1079</v>
      </c>
      <c r="G15" s="88">
        <v>8.1999999999999993</v>
      </c>
      <c r="H15" s="88">
        <v>11.7</v>
      </c>
    </row>
    <row r="17" spans="2:6" ht="12" customHeight="1">
      <c r="B17" s="87" t="s">
        <v>1015</v>
      </c>
      <c r="F17" s="105" t="s">
        <v>1016</v>
      </c>
    </row>
    <row r="20" spans="2:6">
      <c r="B20" s="118"/>
    </row>
    <row r="35" spans="2:2">
      <c r="B35" s="92" t="s">
        <v>1170</v>
      </c>
    </row>
    <row r="37" spans="2:2">
      <c r="B37" s="633" t="s">
        <v>971</v>
      </c>
    </row>
  </sheetData>
  <phoneticPr fontId="5" type="noConversion"/>
  <hyperlinks>
    <hyperlink ref="B37" location="Содержание!B26" display="к содержанию"/>
  </hyperlinks>
  <pageMargins left="0.75" right="0.75" top="1" bottom="1" header="0.5" footer="0.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topLeftCell="A10" workbookViewId="0">
      <selection activeCell="B30" sqref="B30"/>
    </sheetView>
  </sheetViews>
  <sheetFormatPr defaultColWidth="10.6640625" defaultRowHeight="12.75"/>
  <cols>
    <col min="1" max="1" width="11.83203125" style="86" customWidth="1"/>
    <col min="2" max="2" width="12.83203125" style="86" customWidth="1"/>
    <col min="3" max="3" width="22.6640625" style="86" customWidth="1"/>
    <col min="4" max="4" width="20.1640625" style="86" customWidth="1"/>
    <col min="5" max="5" width="18.83203125" style="86" customWidth="1"/>
    <col min="6" max="6" width="9.6640625" style="86" customWidth="1"/>
    <col min="7" max="7" width="16.5" style="86" customWidth="1"/>
    <col min="8" max="9" width="17.5" style="86" customWidth="1"/>
    <col min="10" max="16384" width="10.6640625" style="86"/>
  </cols>
  <sheetData>
    <row r="2" spans="1:8">
      <c r="A2" s="86" t="s">
        <v>940</v>
      </c>
      <c r="B2" s="90" t="s">
        <v>1154</v>
      </c>
      <c r="C2" s="90"/>
      <c r="D2" s="90"/>
      <c r="E2" s="90"/>
      <c r="F2" s="90"/>
    </row>
    <row r="3" spans="1:8" ht="13.5" thickBot="1"/>
    <row r="4" spans="1:8" ht="27" customHeight="1" thickBot="1">
      <c r="B4" s="119"/>
      <c r="C4" s="120" t="s">
        <v>1155</v>
      </c>
      <c r="D4" s="120" t="s">
        <v>1158</v>
      </c>
      <c r="E4" s="120" t="s">
        <v>1156</v>
      </c>
      <c r="F4" s="120" t="s">
        <v>1157</v>
      </c>
      <c r="G4" s="121"/>
      <c r="H4" s="121"/>
    </row>
    <row r="5" spans="1:8" ht="13.5" thickBot="1">
      <c r="B5" s="88">
        <v>2002</v>
      </c>
      <c r="C5" s="122">
        <v>-4.9000000000000004</v>
      </c>
      <c r="D5" s="122">
        <v>-5.9</v>
      </c>
      <c r="E5" s="122">
        <v>-4.0999999999999996</v>
      </c>
      <c r="F5" s="123">
        <v>1.0149478558034608</v>
      </c>
      <c r="G5" s="124"/>
      <c r="H5" s="125"/>
    </row>
    <row r="6" spans="1:8" ht="13.5" thickBot="1">
      <c r="B6" s="88">
        <v>2003</v>
      </c>
      <c r="C6" s="122">
        <v>-4.3</v>
      </c>
      <c r="D6" s="122">
        <v>-5.6</v>
      </c>
      <c r="E6" s="122">
        <v>-3.4</v>
      </c>
      <c r="F6" s="123">
        <v>9.0617586990094168</v>
      </c>
      <c r="G6" s="124"/>
      <c r="H6" s="125"/>
    </row>
    <row r="7" spans="1:8" ht="13.5" thickBot="1">
      <c r="B7" s="88">
        <v>2004</v>
      </c>
      <c r="C7" s="122">
        <v>4.2</v>
      </c>
      <c r="D7" s="122">
        <v>0</v>
      </c>
      <c r="E7" s="122">
        <v>7.7</v>
      </c>
      <c r="F7" s="123">
        <v>16.385507802907529</v>
      </c>
      <c r="G7" s="124"/>
      <c r="H7" s="125"/>
    </row>
    <row r="8" spans="1:8" ht="13.5" thickBot="1">
      <c r="B8" s="88">
        <v>2005</v>
      </c>
      <c r="C8" s="122">
        <v>2.1</v>
      </c>
      <c r="D8" s="122">
        <v>-3.5</v>
      </c>
      <c r="E8" s="122">
        <v>6.7</v>
      </c>
      <c r="F8" s="123">
        <v>20.866863022375419</v>
      </c>
      <c r="G8" s="124"/>
      <c r="H8" s="125"/>
    </row>
    <row r="9" spans="1:8" ht="13.5" thickBot="1">
      <c r="B9" s="88">
        <v>2006</v>
      </c>
      <c r="C9" s="122">
        <v>6.5</v>
      </c>
      <c r="D9" s="122">
        <v>1</v>
      </c>
      <c r="E9" s="122">
        <v>10.8</v>
      </c>
      <c r="F9" s="123">
        <v>9.9654602200848377</v>
      </c>
      <c r="G9" s="124"/>
      <c r="H9" s="125"/>
    </row>
    <row r="10" spans="1:8" ht="13.5" thickBot="1">
      <c r="B10" s="88" t="s">
        <v>999</v>
      </c>
      <c r="C10" s="126">
        <v>-0.7</v>
      </c>
      <c r="D10" s="122">
        <v>-3.28</v>
      </c>
      <c r="E10" s="122">
        <v>1.1599999999999999</v>
      </c>
      <c r="F10" s="123">
        <v>-8.5284756061710052</v>
      </c>
      <c r="G10" s="124"/>
      <c r="H10" s="125"/>
    </row>
    <row r="12" spans="1:8">
      <c r="B12" s="90" t="s">
        <v>1154</v>
      </c>
      <c r="C12" s="127"/>
      <c r="D12" s="127"/>
      <c r="E12" s="127"/>
      <c r="F12" s="127"/>
    </row>
    <row r="27" spans="2:6">
      <c r="B27" s="128" t="s">
        <v>1071</v>
      </c>
      <c r="C27" s="127"/>
      <c r="D27" s="127"/>
      <c r="E27" s="127"/>
      <c r="F27" s="127"/>
    </row>
    <row r="30" spans="2:6">
      <c r="B30" s="633" t="s">
        <v>971</v>
      </c>
    </row>
    <row r="34" spans="2:3">
      <c r="B34" s="129"/>
      <c r="C34" s="129"/>
    </row>
  </sheetData>
  <phoneticPr fontId="5" type="noConversion"/>
  <hyperlinks>
    <hyperlink ref="B30" location="Содержание!B27" display="к содержанию"/>
  </hyperlinks>
  <pageMargins left="0.75" right="0.75" top="1" bottom="1" header="0.5" footer="0.5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workbookViewId="0">
      <selection activeCell="B32" sqref="B32"/>
    </sheetView>
  </sheetViews>
  <sheetFormatPr defaultColWidth="10.6640625" defaultRowHeight="12.75"/>
  <cols>
    <col min="1" max="1" width="10.6640625" style="86" customWidth="1"/>
    <col min="2" max="2" width="44.5" style="86" customWidth="1"/>
    <col min="3" max="16384" width="10.6640625" style="86"/>
  </cols>
  <sheetData>
    <row r="2" spans="1:5">
      <c r="A2" s="86" t="s">
        <v>940</v>
      </c>
      <c r="B2" s="87" t="s">
        <v>1084</v>
      </c>
    </row>
    <row r="3" spans="1:5" ht="13.5" thickBot="1"/>
    <row r="4" spans="1:5" ht="13.5" thickBot="1">
      <c r="B4" s="130"/>
      <c r="C4" s="130">
        <v>2005</v>
      </c>
      <c r="D4" s="130">
        <v>2006</v>
      </c>
    </row>
    <row r="5" spans="1:5" ht="13.5" thickBot="1">
      <c r="B5" s="91" t="s">
        <v>1085</v>
      </c>
      <c r="C5" s="131">
        <v>15</v>
      </c>
      <c r="D5" s="131">
        <v>2.2999999999999998</v>
      </c>
      <c r="E5" s="132"/>
    </row>
    <row r="6" spans="1:5" ht="13.5" thickBot="1">
      <c r="B6" s="91" t="s">
        <v>1086</v>
      </c>
      <c r="C6" s="131">
        <v>7.9</v>
      </c>
      <c r="D6" s="131">
        <v>6.7</v>
      </c>
      <c r="E6" s="132"/>
    </row>
    <row r="7" spans="1:5" ht="13.5" thickBot="1">
      <c r="B7" s="88" t="s">
        <v>1087</v>
      </c>
      <c r="C7" s="131">
        <v>16.399999999999999</v>
      </c>
      <c r="D7" s="131">
        <v>21.1</v>
      </c>
      <c r="E7" s="132"/>
    </row>
    <row r="8" spans="1:5" ht="13.5" thickBot="1">
      <c r="B8" s="88" t="s">
        <v>1088</v>
      </c>
      <c r="C8" s="131">
        <v>1.2</v>
      </c>
      <c r="D8" s="131">
        <v>18.3</v>
      </c>
      <c r="E8" s="132"/>
    </row>
    <row r="9" spans="1:5" ht="13.5" thickBot="1">
      <c r="B9" s="88" t="s">
        <v>1089</v>
      </c>
      <c r="C9" s="131">
        <v>-0.1</v>
      </c>
      <c r="D9" s="131">
        <v>4.9000000000000004</v>
      </c>
      <c r="E9" s="132"/>
    </row>
    <row r="10" spans="1:5" ht="13.5" thickBot="1">
      <c r="B10" s="91" t="s">
        <v>1090</v>
      </c>
      <c r="C10" s="131">
        <v>4.8</v>
      </c>
      <c r="D10" s="131">
        <v>4.2</v>
      </c>
      <c r="E10" s="132"/>
    </row>
    <row r="11" spans="1:5" ht="13.5" thickBot="1">
      <c r="B11" s="91" t="s">
        <v>1091</v>
      </c>
      <c r="C11" s="131">
        <v>4.3</v>
      </c>
      <c r="D11" s="131">
        <v>3.3</v>
      </c>
      <c r="E11" s="132"/>
    </row>
    <row r="12" spans="1:5" ht="13.5" thickBot="1">
      <c r="B12" s="88" t="s">
        <v>1092</v>
      </c>
      <c r="C12" s="131">
        <v>3.7</v>
      </c>
      <c r="D12" s="131">
        <v>4.9000000000000004</v>
      </c>
      <c r="E12" s="132"/>
    </row>
    <row r="13" spans="1:5" ht="13.5" thickBot="1">
      <c r="B13" s="88" t="s">
        <v>1093</v>
      </c>
      <c r="C13" s="131">
        <v>-1.1000000000000001</v>
      </c>
      <c r="D13" s="131">
        <v>0.7</v>
      </c>
      <c r="E13" s="132"/>
    </row>
    <row r="14" spans="1:5" ht="13.5" thickBot="1">
      <c r="B14" s="88" t="s">
        <v>1094</v>
      </c>
      <c r="C14" s="131">
        <v>-4.7</v>
      </c>
      <c r="D14" s="131">
        <v>-2.4</v>
      </c>
      <c r="E14" s="132"/>
    </row>
    <row r="16" spans="1:5">
      <c r="B16" s="87" t="s">
        <v>1084</v>
      </c>
    </row>
    <row r="30" spans="2:2">
      <c r="B30" s="133" t="s">
        <v>1171</v>
      </c>
    </row>
    <row r="32" spans="2:2">
      <c r="B32" s="633" t="s">
        <v>971</v>
      </c>
    </row>
  </sheetData>
  <phoneticPr fontId="5" type="noConversion"/>
  <hyperlinks>
    <hyperlink ref="B32" location="Содержание!B28" display="к содержанию"/>
  </hyperlinks>
  <pageMargins left="0.75" right="0.75" top="1" bottom="1" header="0.5" footer="0.5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topLeftCell="A10" workbookViewId="0">
      <selection activeCell="B26" sqref="B26"/>
    </sheetView>
  </sheetViews>
  <sheetFormatPr defaultColWidth="10.6640625" defaultRowHeight="12.75"/>
  <cols>
    <col min="1" max="1" width="10.6640625" style="86" customWidth="1"/>
    <col min="2" max="2" width="21.5" style="86" customWidth="1"/>
    <col min="3" max="3" width="17.83203125" style="86" customWidth="1"/>
    <col min="4" max="4" width="25.1640625" style="86" customWidth="1"/>
    <col min="5" max="16384" width="10.6640625" style="86"/>
  </cols>
  <sheetData>
    <row r="2" spans="1:6">
      <c r="A2" s="86" t="s">
        <v>940</v>
      </c>
      <c r="B2" s="87" t="s">
        <v>1055</v>
      </c>
      <c r="F2" s="87" t="s">
        <v>1422</v>
      </c>
    </row>
    <row r="3" spans="1:6" ht="13.5" thickBot="1"/>
    <row r="4" spans="1:6" ht="13.5" thickBot="1">
      <c r="B4" s="88"/>
      <c r="C4" s="88" t="s">
        <v>1056</v>
      </c>
      <c r="D4" s="88" t="s">
        <v>1057</v>
      </c>
    </row>
    <row r="5" spans="1:6" ht="13.5" thickBot="1">
      <c r="B5" s="88" t="s">
        <v>1050</v>
      </c>
      <c r="C5" s="134">
        <v>39.32222244637407</v>
      </c>
      <c r="D5" s="134">
        <v>9.2767900048053917</v>
      </c>
    </row>
    <row r="6" spans="1:6" ht="13.5" thickBot="1">
      <c r="B6" s="88" t="s">
        <v>989</v>
      </c>
      <c r="C6" s="134">
        <v>25.835111012274908</v>
      </c>
      <c r="D6" s="134">
        <v>23.269603605019796</v>
      </c>
    </row>
    <row r="7" spans="1:6" ht="13.5" thickBot="1">
      <c r="B7" s="88" t="s">
        <v>990</v>
      </c>
      <c r="C7" s="134">
        <v>53.726334623226393</v>
      </c>
      <c r="D7" s="134">
        <v>27.510677694111834</v>
      </c>
    </row>
    <row r="8" spans="1:6" ht="13.5" thickBot="1">
      <c r="B8" s="88" t="s">
        <v>1051</v>
      </c>
      <c r="C8" s="134">
        <v>67.771464909100629</v>
      </c>
      <c r="D8" s="134">
        <v>32.907326422210957</v>
      </c>
    </row>
    <row r="9" spans="1:6" ht="13.5" thickBot="1">
      <c r="B9" s="88" t="s">
        <v>1052</v>
      </c>
      <c r="C9" s="134">
        <v>41.234994217581814</v>
      </c>
      <c r="D9" s="134">
        <v>41.119348904621205</v>
      </c>
    </row>
    <row r="10" spans="1:6" ht="13.5" thickBot="1">
      <c r="B10" s="88" t="s">
        <v>1053</v>
      </c>
      <c r="C10" s="134">
        <v>78.901038246685886</v>
      </c>
      <c r="D10" s="134">
        <v>80.197606638470234</v>
      </c>
    </row>
    <row r="11" spans="1:6" ht="13.5" thickBot="1">
      <c r="B11" s="88" t="s">
        <v>1096</v>
      </c>
      <c r="C11" s="134">
        <v>50.539693380980843</v>
      </c>
      <c r="D11" s="134">
        <v>40.529724963543259</v>
      </c>
    </row>
    <row r="12" spans="1:6" ht="13.5" thickBot="1">
      <c r="B12" s="88" t="s">
        <v>1097</v>
      </c>
      <c r="C12" s="134">
        <v>78.696053892332657</v>
      </c>
      <c r="D12" s="134">
        <v>61.509674377072429</v>
      </c>
    </row>
    <row r="13" spans="1:6" ht="13.5" thickBot="1">
      <c r="B13" s="88" t="s">
        <v>1054</v>
      </c>
      <c r="C13" s="134">
        <v>101.98472251115183</v>
      </c>
      <c r="D13" s="134">
        <v>24.743863000138163</v>
      </c>
    </row>
    <row r="14" spans="1:6" ht="13.5" thickBot="1">
      <c r="B14" s="88" t="s">
        <v>2062</v>
      </c>
      <c r="C14" s="134">
        <v>94.796443657109123</v>
      </c>
      <c r="D14" s="134">
        <v>4.8814798813481701</v>
      </c>
    </row>
    <row r="15" spans="1:6" ht="13.5" thickBot="1">
      <c r="B15" s="88" t="s">
        <v>1098</v>
      </c>
      <c r="C15" s="134">
        <v>91.943018776157999</v>
      </c>
      <c r="D15" s="134">
        <v>3.5981598188661792</v>
      </c>
    </row>
    <row r="16" spans="1:6" ht="13.5" thickBot="1">
      <c r="B16" s="88" t="s">
        <v>2073</v>
      </c>
      <c r="C16" s="134">
        <v>114.38753241295659</v>
      </c>
      <c r="D16" s="134">
        <v>14.335171494046122</v>
      </c>
    </row>
    <row r="17" spans="2:6" ht="13.5" thickBot="1">
      <c r="B17" s="88" t="s">
        <v>2076</v>
      </c>
      <c r="C17" s="134">
        <v>59.808104769339195</v>
      </c>
      <c r="D17" s="134">
        <v>9.6148236634117126</v>
      </c>
    </row>
    <row r="18" spans="2:6" ht="13.5" thickBot="1">
      <c r="B18" s="88" t="s">
        <v>2072</v>
      </c>
      <c r="C18" s="134">
        <v>99.897599495874445</v>
      </c>
      <c r="D18" s="134">
        <v>-0.41812257076675508</v>
      </c>
    </row>
    <row r="19" spans="2:6" ht="13.5" thickBot="1">
      <c r="B19" s="88" t="s">
        <v>1083</v>
      </c>
      <c r="C19" s="134">
        <v>174.25093488865977</v>
      </c>
      <c r="D19" s="134">
        <v>13.114058090457263</v>
      </c>
    </row>
    <row r="20" spans="2:6" ht="13.5" thickBot="1">
      <c r="B20" s="88" t="s">
        <v>2074</v>
      </c>
      <c r="C20" s="134">
        <v>31.623917422141801</v>
      </c>
      <c r="D20" s="134">
        <v>60.896710557251339</v>
      </c>
      <c r="F20" s="129" t="s">
        <v>1172</v>
      </c>
    </row>
    <row r="21" spans="2:6" ht="13.5" thickBot="1">
      <c r="B21" s="88" t="s">
        <v>802</v>
      </c>
      <c r="C21" s="134">
        <v>46.611417494402453</v>
      </c>
      <c r="D21" s="134">
        <v>67.795681838160192</v>
      </c>
    </row>
    <row r="22" spans="2:6" ht="13.5" thickBot="1">
      <c r="B22" s="88" t="s">
        <v>874</v>
      </c>
      <c r="C22" s="134">
        <v>55.8</v>
      </c>
      <c r="D22" s="134">
        <v>86.1</v>
      </c>
      <c r="F22" s="1" t="s">
        <v>1423</v>
      </c>
    </row>
    <row r="23" spans="2:6" ht="13.5" thickBot="1">
      <c r="B23" s="88" t="s">
        <v>1095</v>
      </c>
      <c r="C23" s="134">
        <v>55.423172944549457</v>
      </c>
      <c r="D23" s="134">
        <v>16.66312188724055</v>
      </c>
    </row>
    <row r="24" spans="2:6" ht="13.5" thickBot="1">
      <c r="B24" s="135" t="s">
        <v>1099</v>
      </c>
      <c r="C24" s="134">
        <v>27.232797341261268</v>
      </c>
      <c r="D24" s="134">
        <v>53.852499587526808</v>
      </c>
      <c r="F24" s="136"/>
    </row>
    <row r="25" spans="2:6">
      <c r="B25" s="103"/>
      <c r="C25" s="137"/>
      <c r="D25" s="137"/>
    </row>
    <row r="26" spans="2:6">
      <c r="B26" s="633" t="s">
        <v>971</v>
      </c>
    </row>
  </sheetData>
  <phoneticPr fontId="5" type="noConversion"/>
  <hyperlinks>
    <hyperlink ref="B26" location="Содержание!B29" display="к содержанию"/>
  </hyperlinks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0" sqref="B30"/>
    </sheetView>
  </sheetViews>
  <sheetFormatPr defaultColWidth="10.6640625" defaultRowHeight="12.75"/>
  <cols>
    <col min="1" max="1" width="10.6640625" style="86" customWidth="1"/>
    <col min="2" max="2" width="48.83203125" style="86" customWidth="1"/>
    <col min="3" max="3" width="10.5" style="86" customWidth="1"/>
    <col min="4" max="5" width="10.33203125" style="86" customWidth="1"/>
    <col min="6" max="7" width="11.1640625" style="86" customWidth="1"/>
    <col min="8" max="9" width="10.5" style="86" customWidth="1"/>
    <col min="10" max="10" width="12.83203125" style="86" customWidth="1"/>
    <col min="11" max="11" width="13.33203125" style="86" customWidth="1"/>
    <col min="12" max="12" width="3.1640625" style="86" customWidth="1"/>
    <col min="13" max="13" width="15.33203125" style="86" customWidth="1"/>
    <col min="14" max="14" width="2.83203125" style="86" customWidth="1"/>
    <col min="15" max="15" width="19.5" style="86" customWidth="1"/>
    <col min="16" max="17" width="10.6640625" style="86" customWidth="1"/>
    <col min="18" max="18" width="13.33203125" style="86" customWidth="1"/>
    <col min="19" max="16384" width="10.6640625" style="86"/>
  </cols>
  <sheetData>
    <row r="2" spans="1:6">
      <c r="A2" s="86" t="s">
        <v>940</v>
      </c>
      <c r="B2" s="87" t="s">
        <v>1145</v>
      </c>
    </row>
    <row r="3" spans="1:6" ht="13.5" thickBot="1">
      <c r="B3" s="87"/>
    </row>
    <row r="4" spans="1:6" ht="13.5" thickBot="1">
      <c r="B4" s="88"/>
      <c r="C4" s="88">
        <v>2004</v>
      </c>
      <c r="D4" s="88">
        <v>2005</v>
      </c>
      <c r="E4" s="88">
        <v>2006</v>
      </c>
      <c r="F4" s="88" t="s">
        <v>1114</v>
      </c>
    </row>
    <row r="5" spans="1:6" ht="13.5" thickBot="1">
      <c r="B5" s="88" t="s">
        <v>1153</v>
      </c>
      <c r="C5" s="102">
        <v>-399.60463984230319</v>
      </c>
      <c r="D5" s="102">
        <v>489.41079313380953</v>
      </c>
      <c r="E5" s="102">
        <v>-64.898670242417367</v>
      </c>
      <c r="F5" s="102">
        <v>69.407710186743614</v>
      </c>
    </row>
    <row r="6" spans="1:6" ht="13.5" thickBot="1">
      <c r="B6" s="88" t="s">
        <v>1100</v>
      </c>
      <c r="C6" s="102">
        <v>-226.42312613935474</v>
      </c>
      <c r="D6" s="102">
        <v>-326.15063440588983</v>
      </c>
      <c r="E6" s="102">
        <v>-114.68488944611252</v>
      </c>
      <c r="F6" s="102">
        <v>-64.142021319227396</v>
      </c>
    </row>
    <row r="7" spans="1:6" ht="13.5" thickBot="1">
      <c r="B7" s="88" t="s">
        <v>1143</v>
      </c>
      <c r="C7" s="102">
        <v>-65.258643344202255</v>
      </c>
      <c r="D7" s="102">
        <v>-31.158991629530213</v>
      </c>
      <c r="E7" s="102">
        <v>26.005747981713284</v>
      </c>
      <c r="F7" s="102">
        <v>3.4062675322593572</v>
      </c>
    </row>
    <row r="8" spans="1:6" ht="13.5" thickBot="1">
      <c r="B8" s="88" t="s">
        <v>1146</v>
      </c>
      <c r="C8" s="102">
        <v>736.90310985277313</v>
      </c>
      <c r="D8" s="102">
        <v>237.36204367456543</v>
      </c>
      <c r="E8" s="102">
        <v>246.96073967649289</v>
      </c>
      <c r="F8" s="102">
        <v>110.47527450508936</v>
      </c>
    </row>
    <row r="9" spans="1:6" ht="13.5" thickBot="1">
      <c r="B9" s="88" t="s">
        <v>1152</v>
      </c>
      <c r="C9" s="102">
        <v>2.1862150490203471</v>
      </c>
      <c r="D9" s="102">
        <v>11.458984900978777</v>
      </c>
      <c r="E9" s="102">
        <v>14.765633342848453</v>
      </c>
      <c r="F9" s="102">
        <v>-1.0018433918409875</v>
      </c>
    </row>
    <row r="10" spans="1:6" ht="13.5" thickBot="1">
      <c r="B10" s="88" t="s">
        <v>1144</v>
      </c>
      <c r="C10" s="102">
        <v>-1.054333837705252</v>
      </c>
      <c r="D10" s="102">
        <v>4.5446993647809588</v>
      </c>
      <c r="E10" s="102">
        <v>1.2432166173157222</v>
      </c>
      <c r="F10" s="102">
        <v>0.3286046325238437</v>
      </c>
    </row>
    <row r="12" spans="1:6">
      <c r="B12" s="87" t="s">
        <v>1145</v>
      </c>
    </row>
    <row r="28" spans="2:2">
      <c r="B28" s="92" t="s">
        <v>1071</v>
      </c>
    </row>
    <row r="30" spans="2:2">
      <c r="B30" s="633" t="s">
        <v>971</v>
      </c>
    </row>
  </sheetData>
  <phoneticPr fontId="5" type="noConversion"/>
  <hyperlinks>
    <hyperlink ref="B30" location="Содержание!B30" display="к содержанию"/>
  </hyperlinks>
  <pageMargins left="0.75" right="0.75" top="1" bottom="1" header="0.5" footer="0.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opLeftCell="A10" workbookViewId="0">
      <selection activeCell="B31" sqref="B31"/>
    </sheetView>
  </sheetViews>
  <sheetFormatPr defaultColWidth="10.6640625" defaultRowHeight="12.75"/>
  <cols>
    <col min="1" max="1" width="11.6640625" style="86" customWidth="1"/>
    <col min="2" max="2" width="25" style="86" customWidth="1"/>
    <col min="3" max="3" width="22.6640625" style="86" customWidth="1"/>
    <col min="4" max="4" width="23.5" style="86" customWidth="1"/>
    <col min="5" max="5" width="16" style="86" customWidth="1"/>
    <col min="6" max="16384" width="10.6640625" style="86"/>
  </cols>
  <sheetData>
    <row r="2" spans="1:5">
      <c r="A2" s="86" t="s">
        <v>940</v>
      </c>
      <c r="B2" s="87" t="s">
        <v>1021</v>
      </c>
    </row>
    <row r="3" spans="1:5" ht="13.5" thickBot="1"/>
    <row r="4" spans="1:5" ht="39" thickBot="1">
      <c r="B4" s="88"/>
      <c r="C4" s="138" t="s">
        <v>1058</v>
      </c>
      <c r="D4" s="91" t="s">
        <v>1059</v>
      </c>
      <c r="E4" s="138" t="s">
        <v>1022</v>
      </c>
    </row>
    <row r="5" spans="1:5" ht="13.5" thickBot="1">
      <c r="B5" s="88" t="s">
        <v>1159</v>
      </c>
      <c r="C5" s="134">
        <v>2.8</v>
      </c>
      <c r="D5" s="134">
        <v>23</v>
      </c>
      <c r="E5" s="134">
        <v>16.100000000000001</v>
      </c>
    </row>
    <row r="6" spans="1:5" ht="13.5" thickBot="1">
      <c r="B6" s="88" t="s">
        <v>1160</v>
      </c>
      <c r="C6" s="134">
        <v>6.1</v>
      </c>
      <c r="D6" s="134">
        <v>10.5</v>
      </c>
      <c r="E6" s="134">
        <v>11.6</v>
      </c>
    </row>
    <row r="7" spans="1:5" ht="13.5" thickBot="1">
      <c r="B7" s="88" t="s">
        <v>1061</v>
      </c>
      <c r="C7" s="134">
        <v>21.5</v>
      </c>
      <c r="D7" s="134">
        <v>2.4</v>
      </c>
      <c r="E7" s="134">
        <v>11.4</v>
      </c>
    </row>
    <row r="8" spans="1:5" ht="13.5" thickBot="1">
      <c r="B8" s="88" t="s">
        <v>985</v>
      </c>
      <c r="C8" s="134">
        <v>16.7</v>
      </c>
      <c r="D8" s="134">
        <v>13.6</v>
      </c>
      <c r="E8" s="134">
        <v>9.8000000000000007</v>
      </c>
    </row>
    <row r="9" spans="1:5" ht="13.5" thickBot="1">
      <c r="B9" s="88" t="s">
        <v>1161</v>
      </c>
      <c r="C9" s="134">
        <v>3.4</v>
      </c>
      <c r="D9" s="134">
        <v>1.2</v>
      </c>
      <c r="E9" s="134">
        <v>5.5</v>
      </c>
    </row>
    <row r="10" spans="1:5" ht="13.5" thickBot="1">
      <c r="B10" s="88" t="s">
        <v>1060</v>
      </c>
      <c r="C10" s="134">
        <v>2.4</v>
      </c>
      <c r="D10" s="134">
        <v>5.9</v>
      </c>
      <c r="E10" s="134">
        <v>11.5</v>
      </c>
    </row>
    <row r="12" spans="1:5">
      <c r="B12" s="87" t="s">
        <v>1021</v>
      </c>
    </row>
    <row r="29" spans="2:2">
      <c r="B29" s="92" t="s">
        <v>1173</v>
      </c>
    </row>
    <row r="31" spans="2:2">
      <c r="B31" s="633" t="s">
        <v>971</v>
      </c>
    </row>
    <row r="33" spans="2:2">
      <c r="B33" s="129"/>
    </row>
  </sheetData>
  <phoneticPr fontId="5" type="noConversion"/>
  <hyperlinks>
    <hyperlink ref="B31" location="Содержание!B31" display="к содержанию"/>
  </hyperlinks>
  <pageMargins left="0.75" right="0.75" top="1" bottom="1" header="0.5" footer="0.5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"/>
  <sheetViews>
    <sheetView workbookViewId="0">
      <selection activeCell="B39" sqref="B39"/>
    </sheetView>
  </sheetViews>
  <sheetFormatPr defaultColWidth="10.6640625" defaultRowHeight="12.75"/>
  <cols>
    <col min="1" max="2" width="10.6640625" style="103" customWidth="1"/>
    <col min="3" max="3" width="20.6640625" style="103" customWidth="1"/>
    <col min="4" max="4" width="27" style="103" customWidth="1"/>
    <col min="5" max="16384" width="10.6640625" style="103"/>
  </cols>
  <sheetData>
    <row r="2" spans="1:6">
      <c r="A2" s="86" t="s">
        <v>941</v>
      </c>
      <c r="B2" s="90" t="s">
        <v>1101</v>
      </c>
      <c r="F2" s="90" t="s">
        <v>1101</v>
      </c>
    </row>
    <row r="3" spans="1:6" ht="14.25" thickBot="1">
      <c r="B3" s="139"/>
    </row>
    <row r="4" spans="1:6" ht="13.5" thickBot="1">
      <c r="B4" s="88"/>
      <c r="C4" s="140" t="s">
        <v>1069</v>
      </c>
      <c r="D4" s="141" t="s">
        <v>1070</v>
      </c>
    </row>
    <row r="5" spans="1:6">
      <c r="B5" s="142">
        <v>38353</v>
      </c>
      <c r="C5" s="143">
        <v>6.8054092986290442</v>
      </c>
      <c r="D5" s="144">
        <v>6.9116673862615698</v>
      </c>
    </row>
    <row r="6" spans="1:6">
      <c r="B6" s="145">
        <v>38384</v>
      </c>
      <c r="C6" s="146">
        <v>6.9117256526989479</v>
      </c>
      <c r="D6" s="147">
        <v>6.9521330184987278</v>
      </c>
    </row>
    <row r="7" spans="1:6">
      <c r="B7" s="148">
        <v>38412</v>
      </c>
      <c r="C7" s="146">
        <v>7.1034191542178746</v>
      </c>
      <c r="D7" s="147">
        <v>6.9985124148723514</v>
      </c>
    </row>
    <row r="8" spans="1:6">
      <c r="B8" s="145">
        <v>38443</v>
      </c>
      <c r="C8" s="146">
        <v>7.3061654891715619</v>
      </c>
      <c r="D8" s="147">
        <v>7.063784962015049</v>
      </c>
    </row>
    <row r="9" spans="1:6">
      <c r="B9" s="145">
        <v>38473</v>
      </c>
      <c r="C9" s="146">
        <v>7.7882718636736428</v>
      </c>
      <c r="D9" s="147">
        <v>7.1621363949931265</v>
      </c>
    </row>
    <row r="10" spans="1:6">
      <c r="B10" s="145">
        <v>38504</v>
      </c>
      <c r="C10" s="146">
        <v>7.9172437713776986</v>
      </c>
      <c r="D10" s="147">
        <v>7.2510058538123019</v>
      </c>
    </row>
    <row r="11" spans="1:6">
      <c r="B11" s="145">
        <v>38534</v>
      </c>
      <c r="C11" s="146">
        <v>8.1756508202166742</v>
      </c>
      <c r="D11" s="147">
        <v>7.3406323241836304</v>
      </c>
    </row>
    <row r="12" spans="1:6">
      <c r="B12" s="145">
        <v>38565</v>
      </c>
      <c r="C12" s="146">
        <v>7.93856531333833</v>
      </c>
      <c r="D12" s="147">
        <v>7.3927557274812443</v>
      </c>
    </row>
    <row r="13" spans="1:6">
      <c r="B13" s="145">
        <v>38596</v>
      </c>
      <c r="C13" s="146">
        <v>7.9492777553106606</v>
      </c>
      <c r="D13" s="147">
        <v>7.4121074313068931</v>
      </c>
    </row>
    <row r="14" spans="1:6">
      <c r="B14" s="145">
        <v>38626</v>
      </c>
      <c r="C14" s="146">
        <v>7.8638325963077449</v>
      </c>
      <c r="D14" s="147">
        <v>7.4469393471226368</v>
      </c>
    </row>
    <row r="15" spans="1:6">
      <c r="B15" s="145">
        <v>38657</v>
      </c>
      <c r="C15" s="146">
        <v>7.500366758024839</v>
      </c>
      <c r="D15" s="147">
        <v>7.5058331583429378</v>
      </c>
    </row>
    <row r="16" spans="1:6">
      <c r="B16" s="145">
        <v>38687</v>
      </c>
      <c r="C16" s="146">
        <v>7.5323450525488056</v>
      </c>
      <c r="D16" s="147">
        <v>7.5725130269366474</v>
      </c>
      <c r="F16" s="149" t="s">
        <v>1168</v>
      </c>
    </row>
    <row r="17" spans="2:4">
      <c r="B17" s="145">
        <v>38718</v>
      </c>
      <c r="C17" s="146">
        <v>7.6924428367461672</v>
      </c>
      <c r="D17" s="147">
        <v>7.6450182922995822</v>
      </c>
    </row>
    <row r="18" spans="2:4">
      <c r="B18" s="145">
        <v>38749</v>
      </c>
      <c r="C18" s="146">
        <v>8.6455680766497522</v>
      </c>
      <c r="D18" s="147">
        <v>7.7908844921653895</v>
      </c>
    </row>
    <row r="19" spans="2:4">
      <c r="B19" s="148">
        <v>38777</v>
      </c>
      <c r="C19" s="146">
        <v>8.8616276731032571</v>
      </c>
      <c r="D19" s="147">
        <v>7.9390048438442165</v>
      </c>
    </row>
    <row r="20" spans="2:4">
      <c r="B20" s="145">
        <v>38808</v>
      </c>
      <c r="C20" s="146">
        <v>8.9000000000000057</v>
      </c>
      <c r="D20" s="147">
        <v>8.0678958730260746</v>
      </c>
    </row>
    <row r="21" spans="2:4">
      <c r="B21" s="145">
        <v>38838</v>
      </c>
      <c r="C21" s="146">
        <v>9</v>
      </c>
      <c r="D21" s="147">
        <v>8.1729685208031384</v>
      </c>
    </row>
    <row r="22" spans="2:4">
      <c r="B22" s="145">
        <v>38869</v>
      </c>
      <c r="C22" s="146">
        <v>8.8914450751917258</v>
      </c>
      <c r="D22" s="147">
        <v>8.2574430332248454</v>
      </c>
    </row>
    <row r="23" spans="2:4">
      <c r="B23" s="145">
        <v>38899</v>
      </c>
      <c r="C23" s="146">
        <v>8.6999999999999993</v>
      </c>
      <c r="D23" s="147">
        <v>8.2963403106828224</v>
      </c>
    </row>
    <row r="24" spans="2:4">
      <c r="B24" s="145">
        <v>38930</v>
      </c>
      <c r="C24" s="146">
        <v>8.6999999999999993</v>
      </c>
      <c r="D24" s="147">
        <v>8.3592157106561444</v>
      </c>
    </row>
    <row r="25" spans="2:4">
      <c r="B25" s="145">
        <v>38961</v>
      </c>
      <c r="C25" s="146">
        <v>8.451900367172783</v>
      </c>
      <c r="D25" s="147">
        <v>8.3996395750187247</v>
      </c>
    </row>
    <row r="26" spans="2:4">
      <c r="B26" s="145">
        <v>38991</v>
      </c>
      <c r="C26" s="146">
        <v>8.1726896126875488</v>
      </c>
      <c r="D26" s="147">
        <v>8.4227609370372818</v>
      </c>
    </row>
    <row r="27" spans="2:4">
      <c r="B27" s="145">
        <v>39022</v>
      </c>
      <c r="C27" s="146">
        <v>8.3878302045982309</v>
      </c>
      <c r="D27" s="147">
        <v>8.4934858825383799</v>
      </c>
    </row>
    <row r="28" spans="2:4">
      <c r="B28" s="145">
        <v>39052</v>
      </c>
      <c r="C28" s="146">
        <v>8.3555975033081893</v>
      </c>
      <c r="D28" s="147">
        <v>8.5586049636871451</v>
      </c>
    </row>
    <row r="29" spans="2:4">
      <c r="B29" s="145">
        <v>39083</v>
      </c>
      <c r="C29" s="146">
        <v>8.5381589659004646</v>
      </c>
      <c r="D29" s="147">
        <v>8.6263200748259266</v>
      </c>
    </row>
    <row r="30" spans="2:4">
      <c r="B30" s="145">
        <v>39114</v>
      </c>
      <c r="C30" s="146">
        <v>7.9000000000000057</v>
      </c>
      <c r="D30" s="147">
        <v>8.5563660655319893</v>
      </c>
    </row>
    <row r="31" spans="2:4">
      <c r="B31" s="148">
        <v>39142</v>
      </c>
      <c r="C31" s="146">
        <v>7.759071522071352</v>
      </c>
      <c r="D31" s="147">
        <v>8.4620972678182085</v>
      </c>
    </row>
    <row r="32" spans="2:4">
      <c r="B32" s="145">
        <v>39173</v>
      </c>
      <c r="C32" s="146">
        <v>7.748353492279989</v>
      </c>
      <c r="D32" s="147">
        <v>8.3694506518216372</v>
      </c>
    </row>
    <row r="33" spans="2:4">
      <c r="B33" s="145">
        <v>39203</v>
      </c>
      <c r="C33" s="146">
        <v>7.6093647449690565</v>
      </c>
      <c r="D33" s="147">
        <v>8.2506720951688948</v>
      </c>
    </row>
    <row r="34" spans="2:4">
      <c r="B34" s="145">
        <v>39234</v>
      </c>
      <c r="C34" s="146">
        <v>8.0813826942042937</v>
      </c>
      <c r="D34" s="147">
        <v>8.1827665394763329</v>
      </c>
    </row>
    <row r="35" spans="2:4">
      <c r="B35" s="145">
        <v>39264</v>
      </c>
      <c r="C35" s="146">
        <v>8.8363669062185011</v>
      </c>
      <c r="D35" s="147">
        <v>8.2031092102404841</v>
      </c>
    </row>
    <row r="36" spans="2:4">
      <c r="B36" s="145">
        <v>39295</v>
      </c>
      <c r="C36" s="146">
        <v>9.3684944235209002</v>
      </c>
      <c r="D36" s="147">
        <v>8.2638251575592818</v>
      </c>
    </row>
    <row r="37" spans="2:4" ht="13.5" thickBot="1">
      <c r="B37" s="150">
        <v>39326</v>
      </c>
      <c r="C37" s="151">
        <v>11.163382187583039</v>
      </c>
      <c r="D37" s="152">
        <v>8.4976517561558609</v>
      </c>
    </row>
    <row r="38" spans="2:4">
      <c r="B38" s="149"/>
    </row>
    <row r="39" spans="2:4">
      <c r="B39" s="633" t="s">
        <v>971</v>
      </c>
    </row>
  </sheetData>
  <phoneticPr fontId="5" type="noConversion"/>
  <hyperlinks>
    <hyperlink ref="B39" location="Содержание!B32" display="к содержанию"/>
  </hyperlinks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2:R35"/>
  <sheetViews>
    <sheetView workbookViewId="0">
      <selection activeCell="C36" sqref="C36"/>
    </sheetView>
  </sheetViews>
  <sheetFormatPr defaultRowHeight="12.75"/>
  <cols>
    <col min="3" max="3" width="39.83203125" bestFit="1" customWidth="1"/>
    <col min="5" max="5" width="8.6640625" bestFit="1" customWidth="1"/>
  </cols>
  <sheetData>
    <row r="2" spans="1:18">
      <c r="A2" t="s">
        <v>940</v>
      </c>
      <c r="B2" s="43" t="s">
        <v>922</v>
      </c>
      <c r="C2" s="1"/>
      <c r="D2" s="5"/>
      <c r="E2" s="5"/>
      <c r="F2" s="5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3.5" thickBot="1">
      <c r="B3" s="10"/>
      <c r="C3" s="1"/>
      <c r="D3" s="5"/>
      <c r="E3" s="5"/>
      <c r="F3" s="5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3.5" thickBot="1">
      <c r="B4" s="1053" t="s">
        <v>2067</v>
      </c>
      <c r="C4" s="1048" t="s">
        <v>911</v>
      </c>
      <c r="D4" s="1050" t="s">
        <v>875</v>
      </c>
      <c r="E4" s="1051"/>
      <c r="F4" s="1052" t="s">
        <v>876</v>
      </c>
      <c r="G4" s="105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39" thickBot="1">
      <c r="B5" s="1054"/>
      <c r="C5" s="1049"/>
      <c r="D5" s="707" t="s">
        <v>2068</v>
      </c>
      <c r="E5" s="707" t="s">
        <v>2069</v>
      </c>
      <c r="F5" s="707" t="s">
        <v>2068</v>
      </c>
      <c r="G5" s="707" t="s">
        <v>2069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B6" s="695">
        <v>2002</v>
      </c>
      <c r="C6" s="706">
        <v>3.5</v>
      </c>
      <c r="D6" s="706">
        <v>2.2999999999999998</v>
      </c>
      <c r="E6" s="706">
        <v>7</v>
      </c>
      <c r="F6" s="706">
        <v>2.7</v>
      </c>
      <c r="G6" s="706">
        <v>6.3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>
      <c r="B7" s="654">
        <v>2003</v>
      </c>
      <c r="C7" s="662">
        <v>5.5</v>
      </c>
      <c r="D7" s="662">
        <v>3.3</v>
      </c>
      <c r="E7" s="662">
        <v>11.1</v>
      </c>
      <c r="F7" s="662">
        <v>4.0999999999999996</v>
      </c>
      <c r="G7" s="662">
        <v>10.5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>
      <c r="B8" s="654">
        <v>2004</v>
      </c>
      <c r="C8" s="662">
        <v>10.8</v>
      </c>
      <c r="D8" s="662">
        <v>9</v>
      </c>
      <c r="E8" s="662">
        <v>14.6</v>
      </c>
      <c r="F8" s="662">
        <v>9.3000000000000007</v>
      </c>
      <c r="G8" s="662">
        <v>16.7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B9" s="654">
        <v>2005</v>
      </c>
      <c r="C9" s="662">
        <v>7.5</v>
      </c>
      <c r="D9" s="662">
        <v>5.8</v>
      </c>
      <c r="E9" s="662">
        <v>11.1</v>
      </c>
      <c r="F9" s="662">
        <v>6.1</v>
      </c>
      <c r="G9" s="662">
        <v>12.1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B10" s="654">
        <v>2006</v>
      </c>
      <c r="C10" s="662">
        <v>9.1999999999999993</v>
      </c>
      <c r="D10" s="662">
        <v>8.1999999999999993</v>
      </c>
      <c r="E10" s="662">
        <v>11</v>
      </c>
      <c r="F10" s="662">
        <v>7.4</v>
      </c>
      <c r="G10" s="662">
        <v>14.9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B11" s="654" t="s">
        <v>797</v>
      </c>
      <c r="C11" s="675">
        <v>6.6</v>
      </c>
      <c r="D11" s="662">
        <v>5.4</v>
      </c>
      <c r="E11" s="662">
        <v>9.1999999999999993</v>
      </c>
      <c r="F11" s="662">
        <v>4.3</v>
      </c>
      <c r="G11" s="662">
        <v>12.5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3.5" thickBot="1">
      <c r="B12" s="655" t="s">
        <v>798</v>
      </c>
      <c r="C12" s="676">
        <v>6.7</v>
      </c>
      <c r="D12" s="663">
        <v>5.3</v>
      </c>
      <c r="E12" s="663">
        <v>9</v>
      </c>
      <c r="F12" s="663">
        <v>5</v>
      </c>
      <c r="G12" s="663">
        <v>11.3</v>
      </c>
      <c r="H12" s="35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B14" s="43" t="s">
        <v>922</v>
      </c>
    </row>
    <row r="32" spans="2:2">
      <c r="B32" s="718" t="s">
        <v>799</v>
      </c>
    </row>
    <row r="33" spans="2:18">
      <c r="B33" s="85" t="s">
        <v>2075</v>
      </c>
      <c r="C33" s="1"/>
      <c r="D33" s="1"/>
      <c r="E33" s="1"/>
      <c r="F33" s="1"/>
      <c r="G33" s="1"/>
      <c r="H33" s="35"/>
      <c r="I33" s="1"/>
      <c r="J33" s="1"/>
      <c r="K33" s="1"/>
      <c r="L33" s="1"/>
      <c r="M33" s="1"/>
      <c r="N33" s="1"/>
      <c r="O33" s="1"/>
      <c r="P33" s="1"/>
      <c r="Q33" s="1"/>
      <c r="R33" s="1"/>
    </row>
    <row r="35" spans="2:18">
      <c r="B35" s="633" t="s">
        <v>971</v>
      </c>
    </row>
  </sheetData>
  <mergeCells count="4">
    <mergeCell ref="C4:C5"/>
    <mergeCell ref="D4:E4"/>
    <mergeCell ref="F4:G4"/>
    <mergeCell ref="B4:B5"/>
  </mergeCells>
  <phoneticPr fontId="9" type="noConversion"/>
  <hyperlinks>
    <hyperlink ref="B35" location="Содержание!B4" display="к содержанию"/>
  </hyperlinks>
  <pageMargins left="0.75" right="0.75" top="1" bottom="1" header="0.5" footer="0.5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B13" sqref="B13"/>
    </sheetView>
  </sheetViews>
  <sheetFormatPr defaultColWidth="10.6640625" defaultRowHeight="12.75"/>
  <cols>
    <col min="1" max="1" width="10.6640625" style="86" customWidth="1"/>
    <col min="2" max="2" width="42.6640625" style="86" customWidth="1"/>
    <col min="3" max="5" width="10.6640625" style="86" customWidth="1"/>
    <col min="6" max="6" width="12.83203125" style="86" customWidth="1"/>
    <col min="7" max="16384" width="10.6640625" style="86"/>
  </cols>
  <sheetData>
    <row r="2" spans="1:6">
      <c r="A2" s="86" t="s">
        <v>941</v>
      </c>
      <c r="B2" s="90" t="s">
        <v>1180</v>
      </c>
    </row>
    <row r="3" spans="1:6" ht="13.5" thickBot="1"/>
    <row r="4" spans="1:6" ht="13.5" thickBot="1">
      <c r="B4" s="153"/>
      <c r="C4" s="153">
        <v>2004</v>
      </c>
      <c r="D4" s="153">
        <v>2005</v>
      </c>
      <c r="E4" s="153">
        <v>2006</v>
      </c>
      <c r="F4" s="153" t="s">
        <v>1174</v>
      </c>
    </row>
    <row r="5" spans="1:6" ht="13.5" thickBot="1">
      <c r="B5" s="88" t="s">
        <v>1175</v>
      </c>
      <c r="C5" s="154">
        <v>8.0000000000000002E-3</v>
      </c>
      <c r="D5" s="154">
        <v>-1.9E-2</v>
      </c>
      <c r="E5" s="154">
        <v>-2.1999999999999999E-2</v>
      </c>
      <c r="F5" s="154">
        <v>-4.5999999999999999E-2</v>
      </c>
    </row>
    <row r="6" spans="1:6" ht="13.5" thickBot="1">
      <c r="B6" s="88" t="s">
        <v>1176</v>
      </c>
      <c r="C6" s="154">
        <v>0.154</v>
      </c>
      <c r="D6" s="154">
        <v>0.18099999999999999</v>
      </c>
      <c r="E6" s="154">
        <v>0.183</v>
      </c>
      <c r="F6" s="154">
        <v>0.156</v>
      </c>
    </row>
    <row r="7" spans="1:6" ht="13.5" thickBot="1">
      <c r="B7" s="88" t="s">
        <v>1177</v>
      </c>
      <c r="C7" s="154">
        <v>0.13100000000000001</v>
      </c>
      <c r="D7" s="154">
        <v>1.9E-2</v>
      </c>
      <c r="E7" s="154">
        <v>0.06</v>
      </c>
      <c r="F7" s="154">
        <v>1.2E-2</v>
      </c>
    </row>
    <row r="8" spans="1:6" ht="13.5" thickBot="1">
      <c r="B8" s="88" t="s">
        <v>1178</v>
      </c>
      <c r="C8" s="154">
        <v>-7.3999999999999996E-2</v>
      </c>
      <c r="D8" s="154">
        <v>-0.02</v>
      </c>
      <c r="E8" s="154">
        <v>-3.9E-2</v>
      </c>
      <c r="F8" s="154">
        <v>-8.7999999999999995E-2</v>
      </c>
    </row>
    <row r="9" spans="1:6" ht="13.5" thickBot="1">
      <c r="B9" s="88" t="s">
        <v>1179</v>
      </c>
      <c r="C9" s="155">
        <v>0.3</v>
      </c>
      <c r="D9" s="155">
        <v>0.17</v>
      </c>
      <c r="E9" s="155">
        <v>-0.03</v>
      </c>
      <c r="F9" s="155">
        <v>-0.09</v>
      </c>
    </row>
    <row r="11" spans="1:6">
      <c r="B11" s="156" t="s">
        <v>1071</v>
      </c>
    </row>
    <row r="13" spans="1:6">
      <c r="B13" s="633" t="s">
        <v>971</v>
      </c>
    </row>
  </sheetData>
  <phoneticPr fontId="5" type="noConversion"/>
  <hyperlinks>
    <hyperlink ref="B13" location="Содержание!B33" display="к содержанию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"/>
  <sheetViews>
    <sheetView workbookViewId="0">
      <selection activeCell="B29" sqref="B29"/>
    </sheetView>
  </sheetViews>
  <sheetFormatPr defaultColWidth="10.6640625" defaultRowHeight="12.75"/>
  <cols>
    <col min="1" max="1" width="10.6640625" style="86" customWidth="1"/>
    <col min="2" max="2" width="26.6640625" style="86" customWidth="1"/>
    <col min="3" max="16384" width="10.6640625" style="86"/>
  </cols>
  <sheetData>
    <row r="2" spans="1:16">
      <c r="A2" s="86" t="s">
        <v>941</v>
      </c>
      <c r="B2" s="127" t="s">
        <v>1181</v>
      </c>
      <c r="C2" s="127"/>
      <c r="D2" s="127"/>
      <c r="E2" s="127"/>
      <c r="F2" s="127"/>
    </row>
    <row r="3" spans="1:16" ht="13.5" thickBot="1"/>
    <row r="4" spans="1:16" ht="13.5" thickBot="1">
      <c r="B4" s="88"/>
      <c r="C4" s="88" t="s">
        <v>1182</v>
      </c>
      <c r="D4" s="88" t="s">
        <v>1183</v>
      </c>
      <c r="E4" s="88" t="s">
        <v>1184</v>
      </c>
      <c r="F4" s="88" t="s">
        <v>1185</v>
      </c>
      <c r="G4" s="88" t="s">
        <v>1186</v>
      </c>
      <c r="H4" s="88" t="s">
        <v>1187</v>
      </c>
      <c r="I4" s="88" t="s">
        <v>1188</v>
      </c>
      <c r="J4" s="88" t="s">
        <v>1189</v>
      </c>
      <c r="K4" s="88" t="s">
        <v>1190</v>
      </c>
      <c r="L4" s="88" t="s">
        <v>1191</v>
      </c>
      <c r="M4" s="88" t="s">
        <v>1192</v>
      </c>
      <c r="N4" s="88" t="s">
        <v>1193</v>
      </c>
      <c r="O4" s="88" t="s">
        <v>1194</v>
      </c>
      <c r="P4" s="88" t="s">
        <v>1195</v>
      </c>
    </row>
    <row r="5" spans="1:16" ht="13.5" thickBot="1">
      <c r="B5" s="88" t="s">
        <v>1196</v>
      </c>
      <c r="C5" s="157">
        <v>4.5894520565281996E-2</v>
      </c>
      <c r="D5" s="157">
        <v>4.6795679543179314E-2</v>
      </c>
      <c r="E5" s="157">
        <v>5.7762422007126474E-2</v>
      </c>
      <c r="F5" s="157">
        <v>6.2010196993827746E-2</v>
      </c>
      <c r="G5" s="157">
        <v>7.3761614027744907E-2</v>
      </c>
      <c r="H5" s="157">
        <v>8.4289109748866511E-2</v>
      </c>
      <c r="I5" s="157">
        <v>9.1256723530900904E-2</v>
      </c>
      <c r="J5" s="157">
        <v>0.10151542832383628</v>
      </c>
      <c r="K5" s="157">
        <v>0.10083720865359164</v>
      </c>
      <c r="L5" s="157">
        <v>0.10924632974922194</v>
      </c>
      <c r="M5" s="157">
        <v>0.11493294492217038</v>
      </c>
      <c r="N5" s="157">
        <v>0.11026816114694765</v>
      </c>
      <c r="O5" s="157">
        <v>0.10123445699463682</v>
      </c>
      <c r="P5" s="157">
        <v>8.8863169966386268E-2</v>
      </c>
    </row>
    <row r="6" spans="1:16" ht="13.5" thickBot="1">
      <c r="B6" s="88" t="s">
        <v>1197</v>
      </c>
      <c r="C6" s="157">
        <v>5.4928367810378693E-2</v>
      </c>
      <c r="D6" s="157">
        <v>5.2990656391491302E-2</v>
      </c>
      <c r="E6" s="157">
        <v>6.1996340982662476E-2</v>
      </c>
      <c r="F6" s="157">
        <v>6.6712572938912362E-2</v>
      </c>
      <c r="G6" s="157">
        <v>8.0397760138021981E-2</v>
      </c>
      <c r="H6" s="157">
        <v>9.3028937041584062E-2</v>
      </c>
      <c r="I6" s="157">
        <v>9.9286501027036761E-2</v>
      </c>
      <c r="J6" s="157">
        <v>0.1100162008769061</v>
      </c>
      <c r="K6" s="157">
        <v>0.10818971660195167</v>
      </c>
      <c r="L6" s="157">
        <v>0.11618974518155695</v>
      </c>
      <c r="M6" s="157">
        <v>0.12241071301655115</v>
      </c>
      <c r="N6" s="157">
        <v>0.11481093368799131</v>
      </c>
      <c r="O6" s="157">
        <v>0.10382726777825486</v>
      </c>
      <c r="P6" s="157">
        <v>8.6225657927656019E-2</v>
      </c>
    </row>
    <row r="7" spans="1:16" ht="13.5" thickBot="1">
      <c r="B7" s="88" t="s">
        <v>1198</v>
      </c>
      <c r="C7" s="157">
        <v>2.3997511895600121E-4</v>
      </c>
      <c r="D7" s="157">
        <v>-8.3264390216683318E-3</v>
      </c>
      <c r="E7" s="157">
        <v>-1.9984492091908133E-2</v>
      </c>
      <c r="F7" s="157">
        <v>-2.0833770261128252E-2</v>
      </c>
      <c r="G7" s="157">
        <v>-1.4539772236916458E-2</v>
      </c>
      <c r="H7" s="157">
        <v>-1.1244437987249202E-2</v>
      </c>
      <c r="I7" s="157">
        <v>-9.0121007942624287E-3</v>
      </c>
      <c r="J7" s="157">
        <v>-7.5802221099016964E-3</v>
      </c>
      <c r="K7" s="157">
        <v>-5.4412009535943495E-3</v>
      </c>
      <c r="L7" s="157">
        <v>-7.5592242632244663E-3</v>
      </c>
      <c r="M7" s="157">
        <v>-5.9377082223377314E-3</v>
      </c>
      <c r="N7" s="157">
        <v>-7.8667427086638458E-3</v>
      </c>
      <c r="O7" s="157">
        <v>-1.2417733751283411E-2</v>
      </c>
      <c r="P7" s="157">
        <v>-1.9319416475363983E-2</v>
      </c>
    </row>
    <row r="8" spans="1:16" ht="13.5" thickBot="1">
      <c r="B8" s="88" t="s">
        <v>1199</v>
      </c>
      <c r="C8" s="157">
        <v>1.4932591764103453E-2</v>
      </c>
      <c r="D8" s="157">
        <v>1.8576784291548909E-2</v>
      </c>
      <c r="E8" s="157">
        <v>2.1528457640663884E-2</v>
      </c>
      <c r="F8" s="157">
        <v>1.9532763966061892E-2</v>
      </c>
      <c r="G8" s="157">
        <v>1.9397016920900914E-2</v>
      </c>
      <c r="H8" s="157">
        <v>1.5175197613750052E-2</v>
      </c>
      <c r="I8" s="157">
        <v>1.3669924571406655E-2</v>
      </c>
      <c r="J8" s="157">
        <v>1.0582752416219279E-2</v>
      </c>
      <c r="K8" s="157">
        <v>9.2024888443564407E-3</v>
      </c>
      <c r="L8" s="157">
        <v>8.0510272323133791E-4</v>
      </c>
      <c r="M8" s="157">
        <v>9.6606129996348877E-4</v>
      </c>
      <c r="N8" s="157">
        <v>-6.1723869128670721E-3</v>
      </c>
      <c r="O8" s="157">
        <v>-1.1421251930144649E-2</v>
      </c>
      <c r="P8" s="157">
        <v>-1.7710470467892876E-2</v>
      </c>
    </row>
    <row r="10" spans="1:16">
      <c r="B10" s="127" t="s">
        <v>1181</v>
      </c>
    </row>
    <row r="27" spans="2:2">
      <c r="B27" s="156" t="s">
        <v>1071</v>
      </c>
    </row>
    <row r="29" spans="2:2">
      <c r="B29" s="633" t="s">
        <v>971</v>
      </c>
    </row>
  </sheetData>
  <phoneticPr fontId="5" type="noConversion"/>
  <hyperlinks>
    <hyperlink ref="B29" location="Содержание!B34" display="к содержанию"/>
  </hyperlinks>
  <pageMargins left="0.75" right="0.75" top="1" bottom="1" header="0.5" footer="0.5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"/>
  <sheetViews>
    <sheetView workbookViewId="0">
      <selection activeCell="B29" sqref="B29"/>
    </sheetView>
  </sheetViews>
  <sheetFormatPr defaultColWidth="10.6640625" defaultRowHeight="12.75"/>
  <cols>
    <col min="1" max="1" width="10.6640625" style="86" customWidth="1"/>
    <col min="2" max="2" width="67.1640625" style="158" customWidth="1"/>
    <col min="3" max="16384" width="10.6640625" style="86"/>
  </cols>
  <sheetData>
    <row r="2" spans="1:16">
      <c r="A2" s="86" t="s">
        <v>941</v>
      </c>
      <c r="B2" s="90" t="s">
        <v>1205</v>
      </c>
    </row>
    <row r="3" spans="1:16" ht="13.5" thickBot="1">
      <c r="B3" s="87" t="s">
        <v>1204</v>
      </c>
    </row>
    <row r="4" spans="1:16" ht="13.5" thickBot="1">
      <c r="B4" s="91"/>
      <c r="C4" s="88" t="s">
        <v>1182</v>
      </c>
      <c r="D4" s="88" t="s">
        <v>1183</v>
      </c>
      <c r="E4" s="88" t="s">
        <v>1184</v>
      </c>
      <c r="F4" s="88" t="s">
        <v>1185</v>
      </c>
      <c r="G4" s="88" t="s">
        <v>1186</v>
      </c>
      <c r="H4" s="88" t="s">
        <v>1187</v>
      </c>
      <c r="I4" s="88" t="s">
        <v>1188</v>
      </c>
      <c r="J4" s="88" t="s">
        <v>1189</v>
      </c>
      <c r="K4" s="88" t="s">
        <v>1190</v>
      </c>
      <c r="L4" s="88" t="s">
        <v>1191</v>
      </c>
      <c r="M4" s="88" t="s">
        <v>1192</v>
      </c>
      <c r="N4" s="88" t="s">
        <v>1193</v>
      </c>
      <c r="O4" s="88" t="s">
        <v>1194</v>
      </c>
      <c r="P4" s="88" t="s">
        <v>1195</v>
      </c>
    </row>
    <row r="5" spans="1:16" ht="13.5" thickBot="1">
      <c r="B5" s="91" t="s">
        <v>1200</v>
      </c>
      <c r="C5" s="134">
        <v>2.6538582643894761</v>
      </c>
      <c r="D5" s="134">
        <v>3.1446213015314597</v>
      </c>
      <c r="E5" s="134">
        <v>3.4932138909535655</v>
      </c>
      <c r="F5" s="134">
        <v>4.2722815959189724</v>
      </c>
      <c r="G5" s="134">
        <v>4.2468626784116905</v>
      </c>
      <c r="H5" s="134">
        <v>4.4663801144579578</v>
      </c>
      <c r="I5" s="134">
        <v>4.3677937667779601</v>
      </c>
      <c r="J5" s="134">
        <v>7.2501334753274911</v>
      </c>
      <c r="K5" s="134">
        <v>9.579850879541727</v>
      </c>
      <c r="L5" s="134">
        <v>13.557211994575578</v>
      </c>
      <c r="M5" s="134">
        <v>16.159144164766793</v>
      </c>
      <c r="N5" s="134">
        <v>22.76645781694635</v>
      </c>
      <c r="O5" s="134">
        <v>28.609747155514778</v>
      </c>
      <c r="P5" s="134">
        <v>35.120915464480738</v>
      </c>
    </row>
    <row r="6" spans="1:16" ht="13.5" thickBot="1">
      <c r="B6" s="91" t="s">
        <v>1201</v>
      </c>
      <c r="C6" s="134">
        <v>18.642093585777573</v>
      </c>
      <c r="D6" s="134">
        <v>19.771272907228028</v>
      </c>
      <c r="E6" s="134">
        <v>20.16601291813814</v>
      </c>
      <c r="F6" s="134">
        <v>23.382608407282557</v>
      </c>
      <c r="G6" s="134">
        <v>23.572077507022446</v>
      </c>
      <c r="H6" s="134">
        <v>23.840864053888609</v>
      </c>
      <c r="I6" s="134">
        <v>25.392347411679289</v>
      </c>
      <c r="J6" s="134">
        <v>26.629445931877147</v>
      </c>
      <c r="K6" s="134">
        <v>27.54385558181195</v>
      </c>
      <c r="L6" s="134">
        <v>29.736141748624128</v>
      </c>
      <c r="M6" s="134">
        <v>32.357118115405953</v>
      </c>
      <c r="N6" s="134">
        <v>36.917122368719831</v>
      </c>
      <c r="O6" s="134">
        <v>38.765116953635207</v>
      </c>
      <c r="P6" s="134">
        <v>39.129724345121353</v>
      </c>
    </row>
    <row r="7" spans="1:16" ht="12.75" customHeight="1" thickBot="1">
      <c r="B7" s="91" t="s">
        <v>1202</v>
      </c>
      <c r="C7" s="134">
        <v>-6.7744695737315066</v>
      </c>
      <c r="D7" s="134">
        <v>-7.6926732026050848</v>
      </c>
      <c r="E7" s="134">
        <v>-8.0551508049026737</v>
      </c>
      <c r="F7" s="134">
        <v>-11.95273265130005</v>
      </c>
      <c r="G7" s="134">
        <v>-12.084036568364523</v>
      </c>
      <c r="H7" s="134">
        <v>-11.134821755901266</v>
      </c>
      <c r="I7" s="134">
        <v>-11.73126966588686</v>
      </c>
      <c r="J7" s="134">
        <v>-13.602253118809534</v>
      </c>
      <c r="K7" s="134">
        <v>-17.738430013926223</v>
      </c>
      <c r="L7" s="134">
        <v>-21.494742193125482</v>
      </c>
      <c r="M7" s="134">
        <v>-23.224734859011257</v>
      </c>
      <c r="N7" s="134">
        <v>-30.903643961890907</v>
      </c>
      <c r="O7" s="134">
        <v>-34.249453826613987</v>
      </c>
      <c r="P7" s="134">
        <v>-35.714060452754374</v>
      </c>
    </row>
    <row r="8" spans="1:16" ht="13.5" thickBot="1">
      <c r="B8" s="91" t="s">
        <v>1203</v>
      </c>
      <c r="C8" s="134">
        <v>14.521482276435544</v>
      </c>
      <c r="D8" s="134">
        <v>15.2232210061544</v>
      </c>
      <c r="E8" s="134">
        <v>15.604076004189032</v>
      </c>
      <c r="F8" s="134">
        <v>15.70215735190148</v>
      </c>
      <c r="G8" s="134">
        <v>15.734903617069614</v>
      </c>
      <c r="H8" s="134">
        <v>17.1724224124453</v>
      </c>
      <c r="I8" s="134">
        <v>18.02887151257039</v>
      </c>
      <c r="J8" s="134">
        <v>20.277326288395102</v>
      </c>
      <c r="K8" s="134">
        <v>19.385276447427454</v>
      </c>
      <c r="L8" s="134">
        <v>21.79861155007422</v>
      </c>
      <c r="M8" s="134">
        <v>25.29152742116149</v>
      </c>
      <c r="N8" s="134">
        <v>28.779936223775273</v>
      </c>
      <c r="O8" s="134">
        <v>33.125410282535995</v>
      </c>
      <c r="P8" s="134">
        <v>38.536579356847717</v>
      </c>
    </row>
    <row r="10" spans="1:16">
      <c r="B10" s="90" t="s">
        <v>1205</v>
      </c>
    </row>
    <row r="27" spans="2:2">
      <c r="B27" s="156" t="s">
        <v>1071</v>
      </c>
    </row>
    <row r="29" spans="2:2">
      <c r="B29" s="633" t="s">
        <v>971</v>
      </c>
    </row>
  </sheetData>
  <phoneticPr fontId="5" type="noConversion"/>
  <hyperlinks>
    <hyperlink ref="B29" location="Содержание!B35" display="к содержанию"/>
  </hyperlinks>
  <pageMargins left="0.75" right="0.75" top="1" bottom="1" header="0.5" footer="0.5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opLeftCell="A10" workbookViewId="0">
      <selection activeCell="B28" sqref="B28"/>
    </sheetView>
  </sheetViews>
  <sheetFormatPr defaultColWidth="10.6640625" defaultRowHeight="12.75"/>
  <cols>
    <col min="1" max="1" width="10.6640625" style="86" customWidth="1"/>
    <col min="2" max="2" width="38.83203125" style="86" customWidth="1"/>
    <col min="3" max="16384" width="10.6640625" style="86"/>
  </cols>
  <sheetData>
    <row r="2" spans="1:7" ht="15.75">
      <c r="A2" s="86" t="s">
        <v>941</v>
      </c>
      <c r="B2" s="87" t="s">
        <v>1302</v>
      </c>
    </row>
    <row r="3" spans="1:7" ht="13.5" thickBot="1"/>
    <row r="4" spans="1:7" ht="16.5" thickBot="1">
      <c r="B4" s="88"/>
      <c r="C4" s="1045" t="s">
        <v>1206</v>
      </c>
      <c r="D4" s="1045" t="s">
        <v>1207</v>
      </c>
      <c r="E4" s="1045" t="s">
        <v>1208</v>
      </c>
      <c r="F4" s="1045" t="s">
        <v>1209</v>
      </c>
      <c r="G4" s="1045" t="s">
        <v>1147</v>
      </c>
    </row>
    <row r="5" spans="1:7" ht="13.5" thickBot="1">
      <c r="B5" s="159" t="s">
        <v>1210</v>
      </c>
      <c r="C5" s="160">
        <v>0.34711518248298057</v>
      </c>
      <c r="D5" s="160">
        <v>0.5648522980125309</v>
      </c>
      <c r="E5" s="160">
        <v>0.24292697032223065</v>
      </c>
      <c r="F5" s="160">
        <v>0.74871883458625832</v>
      </c>
      <c r="G5" s="160">
        <v>0.51856723896624102</v>
      </c>
    </row>
    <row r="6" spans="1:7" ht="13.5" thickBot="1">
      <c r="B6" s="88" t="s">
        <v>1211</v>
      </c>
      <c r="C6" s="161">
        <v>0.16339525186796983</v>
      </c>
      <c r="D6" s="161">
        <v>0.29106170359822453</v>
      </c>
      <c r="E6" s="161">
        <v>0.18209981494082417</v>
      </c>
      <c r="F6" s="161">
        <v>0.2157692294694398</v>
      </c>
      <c r="G6" s="161">
        <v>0.15494129451088604</v>
      </c>
    </row>
    <row r="7" spans="1:7" ht="13.5" thickBot="1">
      <c r="B7" s="88" t="s">
        <v>1212</v>
      </c>
      <c r="C7" s="161">
        <v>0.18371993061501099</v>
      </c>
      <c r="D7" s="161">
        <v>0.27379059441430653</v>
      </c>
      <c r="E7" s="161">
        <v>6.0827155381406386E-2</v>
      </c>
      <c r="F7" s="161">
        <v>0.53294960511681833</v>
      </c>
      <c r="G7" s="161">
        <v>0.3636259444553549</v>
      </c>
    </row>
    <row r="8" spans="1:7" ht="13.5" thickBot="1">
      <c r="B8" s="88" t="s">
        <v>1213</v>
      </c>
      <c r="C8" s="161">
        <v>8.3177964979816013E-2</v>
      </c>
      <c r="D8" s="161">
        <v>6.540586323055482E-2</v>
      </c>
      <c r="E8" s="161">
        <v>9.9131269440738495E-2</v>
      </c>
      <c r="F8" s="161">
        <v>0.27892057797330011</v>
      </c>
      <c r="G8" s="161">
        <v>0.17538198548802902</v>
      </c>
    </row>
    <row r="9" spans="1:7" ht="13.5" thickBot="1">
      <c r="B9" s="159" t="s">
        <v>1214</v>
      </c>
      <c r="C9" s="160">
        <v>0.2903132495858714</v>
      </c>
      <c r="D9" s="160">
        <v>0.46583136457626306</v>
      </c>
      <c r="E9" s="160">
        <v>0.38057897566643534</v>
      </c>
      <c r="F9" s="160">
        <v>0.49633463878213024</v>
      </c>
      <c r="G9" s="160">
        <v>0.57380594439711607</v>
      </c>
    </row>
    <row r="10" spans="1:7" ht="13.5" thickBot="1">
      <c r="B10" s="88" t="s">
        <v>1215</v>
      </c>
      <c r="C10" s="161">
        <v>0.11401016020491787</v>
      </c>
      <c r="D10" s="161">
        <v>0.25790995331277816</v>
      </c>
      <c r="E10" s="161">
        <v>0.21543901348434949</v>
      </c>
      <c r="F10" s="161">
        <v>0.21476404163349244</v>
      </c>
      <c r="G10" s="161">
        <v>0.20347073075221836</v>
      </c>
    </row>
    <row r="11" spans="1:7" ht="13.5" thickBot="1">
      <c r="B11" s="88" t="s">
        <v>1216</v>
      </c>
      <c r="C11" s="161">
        <v>0.11627906835988926</v>
      </c>
      <c r="D11" s="161">
        <v>0.20493004945534329</v>
      </c>
      <c r="E11" s="161">
        <v>0.14730900336953442</v>
      </c>
      <c r="F11" s="161">
        <v>0.25495668549218081</v>
      </c>
      <c r="G11" s="161">
        <v>0.32437684179306936</v>
      </c>
    </row>
    <row r="12" spans="1:7" ht="13.5" thickBot="1">
      <c r="B12" s="88" t="s">
        <v>1213</v>
      </c>
      <c r="C12" s="161">
        <v>2.2456123973211364E-2</v>
      </c>
      <c r="D12" s="161">
        <v>5.8629109965030048E-2</v>
      </c>
      <c r="E12" s="161">
        <v>8.6320846895012737E-2</v>
      </c>
      <c r="F12" s="161">
        <v>0.12786713589069615</v>
      </c>
      <c r="G12" s="161">
        <v>0.18306912936117165</v>
      </c>
    </row>
    <row r="13" spans="1:7" ht="13.5" thickBot="1">
      <c r="B13" s="88" t="s">
        <v>1217</v>
      </c>
      <c r="C13" s="161">
        <v>6.002402102106412E-2</v>
      </c>
      <c r="D13" s="161">
        <v>2.9913618081417186E-3</v>
      </c>
      <c r="E13" s="161">
        <v>1.783095881255126E-2</v>
      </c>
      <c r="F13" s="161">
        <v>2.6613911656457049E-2</v>
      </c>
      <c r="G13" s="161">
        <v>4.5958371851828175E-2</v>
      </c>
    </row>
    <row r="14" spans="1:7" ht="13.5" thickBot="1">
      <c r="B14" s="159" t="s">
        <v>1218</v>
      </c>
      <c r="C14" s="160">
        <v>4.7866639259710124E-2</v>
      </c>
      <c r="D14" s="160">
        <v>8.7739988551191334E-2</v>
      </c>
      <c r="E14" s="160">
        <v>-0.13515064748310407</v>
      </c>
      <c r="F14" s="160">
        <v>0.23819984839232328</v>
      </c>
      <c r="G14" s="160">
        <v>-8.4116295272088054E-2</v>
      </c>
    </row>
    <row r="15" spans="1:7" ht="13.5" thickBot="1">
      <c r="B15" s="162" t="s">
        <v>1219</v>
      </c>
      <c r="C15" s="88"/>
      <c r="D15" s="88"/>
      <c r="E15" s="88"/>
      <c r="F15" s="88"/>
      <c r="G15" s="88"/>
    </row>
    <row r="16" spans="1:7" ht="13.5" thickBot="1">
      <c r="B16" s="163" t="s">
        <v>1220</v>
      </c>
      <c r="C16" s="164">
        <v>0.13506909940261652</v>
      </c>
      <c r="D16" s="164">
        <v>0.16125636344603755</v>
      </c>
      <c r="E16" s="164">
        <v>0.21522700457034513</v>
      </c>
      <c r="F16" s="164">
        <v>0.26323895036835954</v>
      </c>
      <c r="G16" s="164">
        <v>0.30037004059632399</v>
      </c>
    </row>
    <row r="17" spans="2:7" ht="13.5" thickBot="1">
      <c r="B17" s="163" t="s">
        <v>1221</v>
      </c>
      <c r="C17" s="164">
        <v>0.36248232558305993</v>
      </c>
      <c r="D17" s="164">
        <v>0.54417419113798604</v>
      </c>
      <c r="E17" s="164">
        <v>0.29563033147612794</v>
      </c>
      <c r="F17" s="164">
        <v>0.38710240452176836</v>
      </c>
      <c r="G17" s="164">
        <v>0.35835355350705073</v>
      </c>
    </row>
    <row r="18" spans="2:7" ht="13.5" thickBot="1">
      <c r="B18" s="163" t="s">
        <v>1222</v>
      </c>
      <c r="C18" s="164">
        <v>5.4575209662213298E-2</v>
      </c>
      <c r="D18" s="164">
        <v>9.0944812104091E-2</v>
      </c>
      <c r="E18" s="164">
        <v>-3.5565915322887103E-2</v>
      </c>
      <c r="F18" s="164">
        <v>0.11587565082603959</v>
      </c>
      <c r="G18" s="164">
        <v>5.1878614098441994E-2</v>
      </c>
    </row>
    <row r="20" spans="2:7" ht="12.75" customHeight="1">
      <c r="B20" s="1060" t="s">
        <v>1918</v>
      </c>
      <c r="C20" s="1060"/>
      <c r="D20" s="1060"/>
      <c r="E20" s="1060"/>
      <c r="F20" s="1060"/>
      <c r="G20" s="1060"/>
    </row>
    <row r="21" spans="2:7" ht="12.75" customHeight="1">
      <c r="B21" s="1060"/>
      <c r="C21" s="1060"/>
      <c r="D21" s="1060"/>
      <c r="E21" s="1060"/>
      <c r="F21" s="1060"/>
      <c r="G21" s="1060"/>
    </row>
    <row r="22" spans="2:7" ht="12.75" customHeight="1">
      <c r="B22" s="1060"/>
      <c r="C22" s="1060"/>
      <c r="D22" s="1060"/>
      <c r="E22" s="1060"/>
      <c r="F22" s="1060"/>
      <c r="G22" s="1060"/>
    </row>
    <row r="23" spans="2:7" ht="12.75" customHeight="1">
      <c r="B23" s="1060"/>
      <c r="C23" s="1060"/>
      <c r="D23" s="1060"/>
      <c r="E23" s="1060"/>
      <c r="F23" s="1060"/>
      <c r="G23" s="1060"/>
    </row>
    <row r="24" spans="2:7" ht="12.75" customHeight="1">
      <c r="B24" s="1060"/>
      <c r="C24" s="1060"/>
      <c r="D24" s="1060"/>
      <c r="E24" s="1060"/>
      <c r="F24" s="1060"/>
      <c r="G24" s="1060"/>
    </row>
    <row r="25" spans="2:7" ht="12.75" customHeight="1">
      <c r="B25" s="1060"/>
      <c r="C25" s="1060"/>
      <c r="D25" s="1060"/>
      <c r="E25" s="1060"/>
      <c r="F25" s="1060"/>
      <c r="G25" s="1060"/>
    </row>
    <row r="26" spans="2:7" ht="12.75" customHeight="1">
      <c r="B26" s="165" t="s">
        <v>1303</v>
      </c>
      <c r="C26" s="166"/>
      <c r="D26" s="166"/>
      <c r="E26" s="166"/>
      <c r="F26" s="166"/>
      <c r="G26" s="166"/>
    </row>
    <row r="27" spans="2:7" ht="15" customHeight="1"/>
    <row r="28" spans="2:7">
      <c r="B28" s="633" t="s">
        <v>971</v>
      </c>
    </row>
  </sheetData>
  <mergeCells count="1">
    <mergeCell ref="B20:G25"/>
  </mergeCells>
  <phoneticPr fontId="5" type="noConversion"/>
  <hyperlinks>
    <hyperlink ref="B28" location="Содержание!B36" display="к содержанию"/>
  </hyperlinks>
  <pageMargins left="0.75" right="0.75" top="1" bottom="1" header="0.5" footer="0.5"/>
  <pageSetup paperSize="9"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workbookViewId="0">
      <selection activeCell="B25" sqref="B25"/>
    </sheetView>
  </sheetViews>
  <sheetFormatPr defaultColWidth="10.6640625" defaultRowHeight="12.75"/>
  <cols>
    <col min="1" max="1" width="10.6640625" style="86" customWidth="1"/>
    <col min="2" max="2" width="22.5" style="86" customWidth="1"/>
    <col min="3" max="16384" width="10.6640625" style="86"/>
  </cols>
  <sheetData>
    <row r="2" spans="1:9">
      <c r="A2" s="86" t="s">
        <v>941</v>
      </c>
      <c r="B2" s="87" t="s">
        <v>1232</v>
      </c>
    </row>
    <row r="3" spans="1:9" ht="13.5" thickBot="1"/>
    <row r="4" spans="1:9" ht="13.5" thickBot="1">
      <c r="B4" s="88"/>
      <c r="C4" s="88" t="s">
        <v>1223</v>
      </c>
      <c r="D4" s="88" t="s">
        <v>1224</v>
      </c>
      <c r="E4" s="88" t="s">
        <v>1225</v>
      </c>
      <c r="F4" s="88" t="s">
        <v>1226</v>
      </c>
      <c r="G4" s="88" t="s">
        <v>1227</v>
      </c>
      <c r="H4" s="88" t="s">
        <v>1228</v>
      </c>
      <c r="I4" s="88" t="s">
        <v>1229</v>
      </c>
    </row>
    <row r="5" spans="1:9" ht="13.5" thickBot="1">
      <c r="B5" s="88" t="s">
        <v>1230</v>
      </c>
      <c r="C5" s="167">
        <v>0.65277777777777779</v>
      </c>
      <c r="D5" s="167">
        <v>0.48440435926343478</v>
      </c>
      <c r="E5" s="167">
        <v>0.32125693160813307</v>
      </c>
      <c r="F5" s="167">
        <v>0.34007718499894041</v>
      </c>
      <c r="G5" s="167">
        <v>0.79484820237868636</v>
      </c>
      <c r="H5" s="167">
        <v>0.25529741404501194</v>
      </c>
      <c r="I5" s="167">
        <v>0.12687687687687688</v>
      </c>
    </row>
    <row r="6" spans="1:9" ht="13.5" thickBot="1">
      <c r="B6" s="88" t="s">
        <v>1231</v>
      </c>
      <c r="C6" s="167">
        <v>0.34722222222222221</v>
      </c>
      <c r="D6" s="167">
        <v>0.51559564073656516</v>
      </c>
      <c r="E6" s="167">
        <v>0.67874306839186693</v>
      </c>
      <c r="F6" s="167">
        <v>0.65992281500105954</v>
      </c>
      <c r="G6" s="167">
        <v>0.20515179762131369</v>
      </c>
      <c r="H6" s="167">
        <v>0.74470258595498806</v>
      </c>
      <c r="I6" s="167">
        <v>0.87312312312312312</v>
      </c>
    </row>
    <row r="8" spans="1:9">
      <c r="B8" s="87" t="s">
        <v>1232</v>
      </c>
    </row>
    <row r="23" spans="2:2">
      <c r="B23" s="133" t="s">
        <v>1071</v>
      </c>
    </row>
    <row r="25" spans="2:2">
      <c r="B25" s="633" t="s">
        <v>971</v>
      </c>
    </row>
  </sheetData>
  <phoneticPr fontId="5" type="noConversion"/>
  <hyperlinks>
    <hyperlink ref="B25" location="Содержание!B37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topLeftCell="A10" workbookViewId="0">
      <selection activeCell="B31" sqref="B31"/>
    </sheetView>
  </sheetViews>
  <sheetFormatPr defaultColWidth="10.6640625" defaultRowHeight="12.75"/>
  <cols>
    <col min="1" max="1" width="10.6640625" style="86" customWidth="1"/>
    <col min="2" max="2" width="39" style="86" customWidth="1"/>
    <col min="3" max="16384" width="10.6640625" style="86"/>
  </cols>
  <sheetData>
    <row r="2" spans="1:9">
      <c r="A2" s="86" t="s">
        <v>941</v>
      </c>
      <c r="B2" s="87" t="s">
        <v>1234</v>
      </c>
    </row>
    <row r="3" spans="1:9" ht="13.5" thickBot="1"/>
    <row r="4" spans="1:9" ht="13.5" thickBot="1">
      <c r="B4" s="88"/>
      <c r="C4" s="88" t="s">
        <v>1223</v>
      </c>
      <c r="D4" s="88" t="s">
        <v>1224</v>
      </c>
      <c r="E4" s="88" t="s">
        <v>1225</v>
      </c>
      <c r="F4" s="88" t="s">
        <v>1226</v>
      </c>
      <c r="G4" s="88" t="s">
        <v>1227</v>
      </c>
      <c r="H4" s="88" t="s">
        <v>1228</v>
      </c>
      <c r="I4" s="88" t="s">
        <v>1229</v>
      </c>
    </row>
    <row r="5" spans="1:9" ht="13.5" thickBot="1">
      <c r="B5" s="88" t="s">
        <v>1235</v>
      </c>
      <c r="C5" s="168">
        <v>29</v>
      </c>
      <c r="D5" s="168">
        <v>227</v>
      </c>
      <c r="E5" s="168">
        <v>91</v>
      </c>
      <c r="F5" s="168">
        <v>54.267821906657417</v>
      </c>
      <c r="G5" s="169">
        <v>128.48857857069379</v>
      </c>
      <c r="H5" s="168">
        <v>726.33526085741858</v>
      </c>
      <c r="I5" s="168">
        <v>229</v>
      </c>
    </row>
    <row r="6" spans="1:9" ht="13.5" thickBot="1">
      <c r="B6" s="88" t="s">
        <v>1236</v>
      </c>
      <c r="C6" s="168">
        <v>842</v>
      </c>
      <c r="D6" s="168">
        <v>1036</v>
      </c>
      <c r="E6" s="168">
        <v>2954</v>
      </c>
      <c r="F6" s="168">
        <v>3760.079961900261</v>
      </c>
      <c r="G6" s="169">
        <v>2086.2279780413301</v>
      </c>
      <c r="H6" s="168">
        <v>1653.0956807380433</v>
      </c>
      <c r="I6" s="168">
        <v>1715</v>
      </c>
    </row>
    <row r="7" spans="1:9" ht="13.5" thickBot="1">
      <c r="B7" s="88" t="s">
        <v>1237</v>
      </c>
      <c r="C7" s="168">
        <v>599</v>
      </c>
      <c r="D7" s="168">
        <v>219</v>
      </c>
      <c r="E7" s="168">
        <v>702</v>
      </c>
      <c r="F7" s="168">
        <v>1346.4209177672692</v>
      </c>
      <c r="G7" s="169">
        <v>1437.0616918410176</v>
      </c>
      <c r="H7" s="168">
        <v>1997.5192806664845</v>
      </c>
      <c r="I7" s="168">
        <v>939</v>
      </c>
    </row>
    <row r="8" spans="1:9" ht="13.5" thickBot="1">
      <c r="B8" s="88" t="s">
        <v>1238</v>
      </c>
      <c r="C8" s="168">
        <v>1410</v>
      </c>
      <c r="D8" s="168">
        <v>1179</v>
      </c>
      <c r="E8" s="168">
        <v>1663</v>
      </c>
      <c r="F8" s="168">
        <v>1833.6184457839158</v>
      </c>
      <c r="G8" s="169">
        <v>4113.2970266345292</v>
      </c>
      <c r="H8" s="168">
        <v>2472</v>
      </c>
      <c r="I8" s="168">
        <v>1113</v>
      </c>
    </row>
    <row r="9" spans="1:9" ht="13.5" thickBot="1">
      <c r="B9" s="88" t="s">
        <v>1239</v>
      </c>
      <c r="C9" s="88">
        <v>0</v>
      </c>
      <c r="D9" s="168">
        <v>0</v>
      </c>
      <c r="E9" s="168">
        <v>0</v>
      </c>
      <c r="F9" s="168">
        <v>45</v>
      </c>
      <c r="G9" s="169">
        <v>45</v>
      </c>
      <c r="H9" s="168">
        <v>0</v>
      </c>
      <c r="I9" s="168">
        <v>0</v>
      </c>
    </row>
    <row r="10" spans="1:9" ht="13.5" thickBot="1">
      <c r="B10" s="88" t="s">
        <v>1233</v>
      </c>
      <c r="C10" s="102">
        <v>7.7167553191489366</v>
      </c>
      <c r="D10" s="102">
        <v>7.4728471683475561</v>
      </c>
      <c r="E10" s="102">
        <v>7.5086306098964322</v>
      </c>
      <c r="F10" s="102">
        <v>7.121448574579972</v>
      </c>
      <c r="G10" s="102">
        <v>7.3339747781705924</v>
      </c>
      <c r="H10" s="102">
        <v>7.9281367687956061</v>
      </c>
      <c r="I10" s="102">
        <v>8.8254437869822482</v>
      </c>
    </row>
    <row r="12" spans="1:9">
      <c r="B12" s="87" t="s">
        <v>1234</v>
      </c>
    </row>
    <row r="29" spans="2:2">
      <c r="B29" s="133" t="s">
        <v>1071</v>
      </c>
    </row>
    <row r="31" spans="2:2">
      <c r="B31" s="633" t="s">
        <v>971</v>
      </c>
    </row>
  </sheetData>
  <phoneticPr fontId="5" type="noConversion"/>
  <hyperlinks>
    <hyperlink ref="B31" location="Содержание!B38" display="к содержанию"/>
  </hyperlinks>
  <pageMargins left="0.75" right="0.75" top="1" bottom="1" header="0.5" footer="0.5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B38" sqref="B38"/>
    </sheetView>
  </sheetViews>
  <sheetFormatPr defaultColWidth="10.6640625" defaultRowHeight="12.75"/>
  <cols>
    <col min="1" max="1" width="10.6640625" style="86" customWidth="1"/>
    <col min="2" max="2" width="36" style="86" customWidth="1"/>
    <col min="3" max="3" width="9.1640625" style="86" customWidth="1"/>
    <col min="4" max="4" width="9" style="86" customWidth="1"/>
    <col min="5" max="16384" width="10.6640625" style="86"/>
  </cols>
  <sheetData>
    <row r="1" spans="1:4">
      <c r="C1" s="86" t="s">
        <v>1102</v>
      </c>
    </row>
    <row r="2" spans="1:4">
      <c r="A2" s="86" t="s">
        <v>940</v>
      </c>
      <c r="B2" s="87" t="s">
        <v>1103</v>
      </c>
    </row>
    <row r="3" spans="1:4" ht="13.5" thickBot="1"/>
    <row r="4" spans="1:4" ht="13.5" thickBot="1">
      <c r="B4" s="88"/>
      <c r="C4" s="88" t="s">
        <v>1062</v>
      </c>
      <c r="D4" s="88" t="s">
        <v>1063</v>
      </c>
    </row>
    <row r="5" spans="1:4" ht="26.25" thickBot="1">
      <c r="B5" s="91" t="s">
        <v>1064</v>
      </c>
      <c r="C5" s="102">
        <v>40.650912842185591</v>
      </c>
      <c r="D5" s="102">
        <v>35.532530116862162</v>
      </c>
    </row>
    <row r="6" spans="1:4" ht="26.25" thickBot="1">
      <c r="B6" s="91" t="s">
        <v>1065</v>
      </c>
      <c r="C6" s="102">
        <v>2.7</v>
      </c>
      <c r="D6" s="102">
        <v>11.7</v>
      </c>
    </row>
    <row r="7" spans="1:4" ht="26.25" thickBot="1">
      <c r="B7" s="91" t="s">
        <v>1066</v>
      </c>
      <c r="C7" s="102">
        <v>14.3</v>
      </c>
      <c r="D7" s="102">
        <v>10.5</v>
      </c>
    </row>
    <row r="8" spans="1:4" ht="26.25" thickBot="1">
      <c r="B8" s="91" t="s">
        <v>1067</v>
      </c>
      <c r="C8" s="102">
        <v>154.30000000000001</v>
      </c>
      <c r="D8" s="102">
        <v>194.5</v>
      </c>
    </row>
    <row r="9" spans="1:4" ht="51.75" thickBot="1">
      <c r="B9" s="91" t="s">
        <v>1068</v>
      </c>
      <c r="C9" s="102">
        <v>131.4</v>
      </c>
      <c r="D9" s="102">
        <v>114.9</v>
      </c>
    </row>
    <row r="10" spans="1:4" ht="39" thickBot="1">
      <c r="B10" s="91" t="s">
        <v>1104</v>
      </c>
      <c r="C10" s="102">
        <v>147</v>
      </c>
      <c r="D10" s="102">
        <v>298.8</v>
      </c>
    </row>
    <row r="11" spans="1:4">
      <c r="B11" s="170"/>
      <c r="C11" s="137"/>
      <c r="D11" s="137"/>
    </row>
    <row r="12" spans="1:4">
      <c r="B12" s="171" t="s">
        <v>1162</v>
      </c>
      <c r="C12" s="137"/>
      <c r="D12" s="137"/>
    </row>
    <row r="14" spans="1:4">
      <c r="B14" s="87" t="s">
        <v>1103</v>
      </c>
    </row>
    <row r="36" spans="2:2">
      <c r="B36" s="89" t="s">
        <v>1240</v>
      </c>
    </row>
    <row r="38" spans="2:2">
      <c r="B38" s="633" t="s">
        <v>971</v>
      </c>
    </row>
  </sheetData>
  <phoneticPr fontId="5" type="noConversion"/>
  <hyperlinks>
    <hyperlink ref="B38" location="Содержание!B39" display="к содержанию"/>
  </hyperlinks>
  <pageMargins left="0.75" right="0.75" top="1" bottom="1" header="0.5" footer="0.5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9"/>
  <sheetViews>
    <sheetView topLeftCell="A16" workbookViewId="0">
      <selection activeCell="J32" sqref="J32"/>
    </sheetView>
  </sheetViews>
  <sheetFormatPr defaultColWidth="10.6640625" defaultRowHeight="12.75"/>
  <cols>
    <col min="1" max="1" width="10.6640625" style="342" customWidth="1"/>
    <col min="2" max="2" width="28" style="342" customWidth="1"/>
    <col min="3" max="16384" width="10.6640625" style="342"/>
  </cols>
  <sheetData>
    <row r="2" spans="1:6">
      <c r="A2" s="342" t="s">
        <v>940</v>
      </c>
      <c r="B2" s="343" t="s">
        <v>1371</v>
      </c>
    </row>
    <row r="3" spans="1:6" ht="13.5" thickBot="1"/>
    <row r="4" spans="1:6" ht="13.5" thickBot="1">
      <c r="B4" s="344"/>
      <c r="C4" s="345" t="s">
        <v>1372</v>
      </c>
      <c r="D4" s="346" t="s">
        <v>1373</v>
      </c>
      <c r="E4" s="346" t="s">
        <v>1374</v>
      </c>
      <c r="F4" s="346" t="s">
        <v>1375</v>
      </c>
    </row>
    <row r="5" spans="1:6">
      <c r="B5" s="347" t="s">
        <v>1376</v>
      </c>
      <c r="C5" s="348">
        <v>100</v>
      </c>
      <c r="D5" s="349">
        <v>118.1248470571575</v>
      </c>
      <c r="E5" s="349">
        <v>146.91594378055009</v>
      </c>
      <c r="F5" s="349">
        <v>146.27933038263774</v>
      </c>
    </row>
    <row r="6" spans="1:6">
      <c r="B6" s="347" t="s">
        <v>1377</v>
      </c>
      <c r="C6" s="350">
        <v>100</v>
      </c>
      <c r="D6" s="351">
        <v>114.23842900931443</v>
      </c>
      <c r="E6" s="351">
        <v>136.27970350346027</v>
      </c>
      <c r="F6" s="351">
        <v>134.84585690962095</v>
      </c>
    </row>
    <row r="7" spans="1:6">
      <c r="B7" s="347" t="s">
        <v>1378</v>
      </c>
      <c r="C7" s="350">
        <v>100</v>
      </c>
      <c r="D7" s="351">
        <v>170.6258171070032</v>
      </c>
      <c r="E7" s="351">
        <v>142.64731682768846</v>
      </c>
      <c r="F7" s="351">
        <v>153.5097717486901</v>
      </c>
    </row>
    <row r="8" spans="1:6">
      <c r="B8" s="347" t="s">
        <v>1379</v>
      </c>
      <c r="C8" s="350">
        <v>100</v>
      </c>
      <c r="D8" s="351">
        <v>67.877048762213136</v>
      </c>
      <c r="E8" s="351">
        <v>49.190173978035006</v>
      </c>
      <c r="F8" s="351">
        <v>50.011976402573517</v>
      </c>
    </row>
    <row r="9" spans="1:6">
      <c r="B9" s="347" t="s">
        <v>1380</v>
      </c>
      <c r="C9" s="350">
        <v>100</v>
      </c>
      <c r="D9" s="351">
        <v>69.194243413035551</v>
      </c>
      <c r="E9" s="351">
        <v>56.836401799873862</v>
      </c>
      <c r="F9" s="351">
        <v>55.579880618352803</v>
      </c>
    </row>
    <row r="10" spans="1:6">
      <c r="B10" s="347" t="s">
        <v>1381</v>
      </c>
      <c r="C10" s="350">
        <v>100</v>
      </c>
      <c r="D10" s="351">
        <v>76.937245910985084</v>
      </c>
      <c r="E10" s="351">
        <v>71.320418905995595</v>
      </c>
      <c r="F10" s="351">
        <v>67.457958836548855</v>
      </c>
    </row>
    <row r="11" spans="1:6">
      <c r="B11" s="347" t="s">
        <v>1382</v>
      </c>
      <c r="C11" s="350">
        <v>100</v>
      </c>
      <c r="D11" s="351">
        <v>100.16614698924103</v>
      </c>
      <c r="E11" s="351">
        <v>102.53733619148974</v>
      </c>
      <c r="F11" s="351">
        <v>109.9512717686798</v>
      </c>
    </row>
    <row r="12" spans="1:6" ht="13.5" thickBot="1">
      <c r="B12" s="352" t="s">
        <v>1383</v>
      </c>
      <c r="C12" s="353">
        <v>100</v>
      </c>
      <c r="D12" s="354">
        <v>106.91176244457914</v>
      </c>
      <c r="E12" s="354">
        <v>96.796751303680693</v>
      </c>
      <c r="F12" s="354">
        <v>89.282523231771378</v>
      </c>
    </row>
    <row r="14" spans="1:6">
      <c r="B14" s="343" t="s">
        <v>1384</v>
      </c>
    </row>
    <row r="37" spans="2:11">
      <c r="B37" s="355" t="s">
        <v>1173</v>
      </c>
    </row>
    <row r="39" spans="2:11">
      <c r="B39" s="356" t="s">
        <v>1385</v>
      </c>
    </row>
    <row r="40" spans="2:11">
      <c r="B40" s="356"/>
    </row>
    <row r="41" spans="2:11">
      <c r="B41" s="1061" t="s">
        <v>1413</v>
      </c>
      <c r="C41" s="1062"/>
      <c r="D41" s="1062"/>
      <c r="E41" s="1062"/>
      <c r="F41" s="1062"/>
      <c r="G41" s="1062"/>
      <c r="H41" s="1062"/>
      <c r="I41" s="1062"/>
      <c r="J41" s="1062"/>
      <c r="K41" s="1062"/>
    </row>
    <row r="42" spans="2:11">
      <c r="B42" s="1062"/>
      <c r="C42" s="1062"/>
      <c r="D42" s="1062"/>
      <c r="E42" s="1062"/>
      <c r="F42" s="1062"/>
      <c r="G42" s="1062"/>
      <c r="H42" s="1062"/>
      <c r="I42" s="1062"/>
      <c r="J42" s="1062"/>
      <c r="K42" s="1062"/>
    </row>
    <row r="43" spans="2:11">
      <c r="B43" s="1062"/>
      <c r="C43" s="1062"/>
      <c r="D43" s="1062"/>
      <c r="E43" s="1062"/>
      <c r="F43" s="1062"/>
      <c r="G43" s="1062"/>
      <c r="H43" s="1062"/>
      <c r="I43" s="1062"/>
      <c r="J43" s="1062"/>
      <c r="K43" s="1062"/>
    </row>
    <row r="44" spans="2:11">
      <c r="B44" s="1062"/>
      <c r="C44" s="1062"/>
      <c r="D44" s="1062"/>
      <c r="E44" s="1062"/>
      <c r="F44" s="1062"/>
      <c r="G44" s="1062"/>
      <c r="H44" s="1062"/>
      <c r="I44" s="1062"/>
      <c r="J44" s="1062"/>
      <c r="K44" s="1062"/>
    </row>
    <row r="45" spans="2:11">
      <c r="B45" s="1062"/>
      <c r="C45" s="1062"/>
      <c r="D45" s="1062"/>
      <c r="E45" s="1062"/>
      <c r="F45" s="1062"/>
      <c r="G45" s="1062"/>
      <c r="H45" s="1062"/>
      <c r="I45" s="1062"/>
      <c r="J45" s="1062"/>
      <c r="K45" s="1062"/>
    </row>
    <row r="46" spans="2:11">
      <c r="B46" s="1062"/>
      <c r="C46" s="1062"/>
      <c r="D46" s="1062"/>
      <c r="E46" s="1062"/>
      <c r="F46" s="1062"/>
      <c r="G46" s="1062"/>
      <c r="H46" s="1062"/>
      <c r="I46" s="1062"/>
      <c r="J46" s="1062"/>
      <c r="K46" s="1062"/>
    </row>
    <row r="47" spans="2:11">
      <c r="B47" s="1062"/>
      <c r="C47" s="1062"/>
      <c r="D47" s="1062"/>
      <c r="E47" s="1062"/>
      <c r="F47" s="1062"/>
      <c r="G47" s="1062"/>
      <c r="H47" s="1062"/>
      <c r="I47" s="1062"/>
      <c r="J47" s="1062"/>
      <c r="K47" s="1062"/>
    </row>
    <row r="48" spans="2:11">
      <c r="B48" s="1062"/>
      <c r="C48" s="1062"/>
      <c r="D48" s="1062"/>
      <c r="E48" s="1062"/>
      <c r="F48" s="1062"/>
      <c r="G48" s="1062"/>
      <c r="H48" s="1062"/>
      <c r="I48" s="1062"/>
      <c r="J48" s="1062"/>
      <c r="K48" s="1062"/>
    </row>
    <row r="49" spans="2:11">
      <c r="B49" s="1062"/>
      <c r="C49" s="1062"/>
      <c r="D49" s="1062"/>
      <c r="E49" s="1062"/>
      <c r="F49" s="1062"/>
      <c r="G49" s="1062"/>
      <c r="H49" s="1062"/>
      <c r="I49" s="1062"/>
      <c r="J49" s="1062"/>
      <c r="K49" s="1062"/>
    </row>
    <row r="50" spans="2:11">
      <c r="B50" s="1062"/>
      <c r="C50" s="1062"/>
      <c r="D50" s="1062"/>
      <c r="E50" s="1062"/>
      <c r="F50" s="1062"/>
      <c r="G50" s="1062"/>
      <c r="H50" s="1062"/>
      <c r="I50" s="1062"/>
      <c r="J50" s="1062"/>
      <c r="K50" s="1062"/>
    </row>
    <row r="51" spans="2:11">
      <c r="B51" s="1062"/>
      <c r="C51" s="1062"/>
      <c r="D51" s="1062"/>
      <c r="E51" s="1062"/>
      <c r="F51" s="1062"/>
      <c r="G51" s="1062"/>
      <c r="H51" s="1062"/>
      <c r="I51" s="1062"/>
      <c r="J51" s="1062"/>
      <c r="K51" s="1062"/>
    </row>
    <row r="52" spans="2:11">
      <c r="B52" s="1062"/>
      <c r="C52" s="1062"/>
      <c r="D52" s="1062"/>
      <c r="E52" s="1062"/>
      <c r="F52" s="1062"/>
      <c r="G52" s="1062"/>
      <c r="H52" s="1062"/>
      <c r="I52" s="1062"/>
      <c r="J52" s="1062"/>
      <c r="K52" s="1062"/>
    </row>
    <row r="53" spans="2:11">
      <c r="B53" s="1062"/>
      <c r="C53" s="1062"/>
      <c r="D53" s="1062"/>
      <c r="E53" s="1062"/>
      <c r="F53" s="1062"/>
      <c r="G53" s="1062"/>
      <c r="H53" s="1062"/>
      <c r="I53" s="1062"/>
      <c r="J53" s="1062"/>
      <c r="K53" s="1062"/>
    </row>
    <row r="55" spans="2:11">
      <c r="B55" s="1063" t="s">
        <v>1397</v>
      </c>
      <c r="C55" s="1063"/>
      <c r="D55" s="1063"/>
      <c r="E55" s="1063"/>
      <c r="F55" s="1063"/>
      <c r="G55" s="1063"/>
      <c r="H55" s="1063"/>
      <c r="I55" s="1063"/>
      <c r="J55" s="1063"/>
      <c r="K55" s="1063"/>
    </row>
    <row r="56" spans="2:11">
      <c r="B56" s="1063"/>
      <c r="C56" s="1063"/>
      <c r="D56" s="1063"/>
      <c r="E56" s="1063"/>
      <c r="F56" s="1063"/>
      <c r="G56" s="1063"/>
      <c r="H56" s="1063"/>
      <c r="I56" s="1063"/>
      <c r="J56" s="1063"/>
      <c r="K56" s="1063"/>
    </row>
    <row r="57" spans="2:11">
      <c r="B57" s="1063"/>
      <c r="C57" s="1063"/>
      <c r="D57" s="1063"/>
      <c r="E57" s="1063"/>
      <c r="F57" s="1063"/>
      <c r="G57" s="1063"/>
      <c r="H57" s="1063"/>
      <c r="I57" s="1063"/>
      <c r="J57" s="1063"/>
      <c r="K57" s="1063"/>
    </row>
    <row r="59" spans="2:11">
      <c r="B59" s="633" t="s">
        <v>971</v>
      </c>
    </row>
  </sheetData>
  <mergeCells count="2">
    <mergeCell ref="B41:K53"/>
    <mergeCell ref="B55:K57"/>
  </mergeCells>
  <phoneticPr fontId="49" type="noConversion"/>
  <hyperlinks>
    <hyperlink ref="B59" location="Содержание!B40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workbookViewId="0">
      <selection activeCell="G14" sqref="G14"/>
    </sheetView>
  </sheetViews>
  <sheetFormatPr defaultColWidth="10.6640625" defaultRowHeight="12.75"/>
  <cols>
    <col min="1" max="1" width="10.6640625" style="342" customWidth="1"/>
    <col min="2" max="2" width="27.83203125" style="342" customWidth="1"/>
    <col min="3" max="3" width="11.1640625" style="342" customWidth="1"/>
    <col min="4" max="4" width="11.6640625" style="342" customWidth="1"/>
    <col min="5" max="5" width="16.6640625" style="342" customWidth="1"/>
    <col min="6" max="6" width="18" style="342" customWidth="1"/>
    <col min="7" max="7" width="17.6640625" style="342" customWidth="1"/>
    <col min="8" max="8" width="16.33203125" style="342" customWidth="1"/>
    <col min="9" max="14" width="10.6640625" style="342" customWidth="1"/>
    <col min="15" max="15" width="20.5" style="342" bestFit="1" customWidth="1"/>
    <col min="16" max="16384" width="10.6640625" style="342"/>
  </cols>
  <sheetData>
    <row r="2" spans="1:8">
      <c r="A2" s="342" t="s">
        <v>940</v>
      </c>
      <c r="B2" s="343" t="s">
        <v>1399</v>
      </c>
    </row>
    <row r="3" spans="1:8" ht="13.5" thickBot="1"/>
    <row r="4" spans="1:8" ht="39" thickBot="1">
      <c r="B4" s="358" t="s">
        <v>1395</v>
      </c>
      <c r="C4" s="359" t="s">
        <v>1376</v>
      </c>
      <c r="D4" s="360" t="s">
        <v>1392</v>
      </c>
      <c r="E4" s="359" t="s">
        <v>1378</v>
      </c>
      <c r="F4" s="359" t="s">
        <v>1381</v>
      </c>
      <c r="G4" s="360" t="s">
        <v>1396</v>
      </c>
      <c r="H4" s="361" t="s">
        <v>1398</v>
      </c>
    </row>
    <row r="5" spans="1:8" ht="13.5" thickBot="1">
      <c r="B5" s="362" t="s">
        <v>1388</v>
      </c>
      <c r="C5" s="363">
        <v>5.3756885136620927E-2</v>
      </c>
      <c r="D5" s="363">
        <v>1.413600014339232E-2</v>
      </c>
      <c r="E5" s="363">
        <v>2.6806441142118036E-2</v>
      </c>
      <c r="F5" s="364">
        <v>0.52733595140243983</v>
      </c>
      <c r="G5" s="365">
        <v>3.8028356388881934</v>
      </c>
      <c r="H5" s="366">
        <v>0.02</v>
      </c>
    </row>
    <row r="6" spans="1:8" ht="26.25" thickBot="1">
      <c r="B6" s="367" t="s">
        <v>1386</v>
      </c>
      <c r="C6" s="368">
        <v>0.77148921016841721</v>
      </c>
      <c r="D6" s="368">
        <v>0.45056015135686189</v>
      </c>
      <c r="E6" s="368">
        <v>0.55613543608072846</v>
      </c>
      <c r="F6" s="369">
        <v>0.8101626368787237</v>
      </c>
      <c r="G6" s="370">
        <v>1.7122890425286779</v>
      </c>
      <c r="H6" s="366">
        <v>0.21</v>
      </c>
    </row>
    <row r="7" spans="1:8" ht="26.25" thickBot="1">
      <c r="B7" s="367" t="s">
        <v>1387</v>
      </c>
      <c r="C7" s="368">
        <v>0.43000621667256211</v>
      </c>
      <c r="D7" s="368">
        <v>0.21717047493655967</v>
      </c>
      <c r="E7" s="368">
        <v>0.22570632251069669</v>
      </c>
      <c r="F7" s="369">
        <v>0.96218161955240533</v>
      </c>
      <c r="G7" s="370">
        <v>1.9800399515550007</v>
      </c>
      <c r="H7" s="366">
        <v>0.13</v>
      </c>
    </row>
    <row r="8" spans="1:8" ht="13.5" thickBot="1">
      <c r="B8" s="367" t="s">
        <v>985</v>
      </c>
      <c r="C8" s="368">
        <v>0.37552449400057203</v>
      </c>
      <c r="D8" s="368">
        <v>3.4294272666539553E-2</v>
      </c>
      <c r="E8" s="368">
        <v>4.0439381020161154E-2</v>
      </c>
      <c r="F8" s="369">
        <v>0.84804148336103502</v>
      </c>
      <c r="G8" s="370">
        <v>10.950064392733603</v>
      </c>
      <c r="H8" s="366">
        <v>0.12</v>
      </c>
    </row>
    <row r="9" spans="1:8" ht="13.5" thickBot="1">
      <c r="B9" s="347" t="s">
        <v>1061</v>
      </c>
      <c r="C9" s="368">
        <v>0.23286490602672297</v>
      </c>
      <c r="D9" s="368">
        <v>3.7601651538361473E-2</v>
      </c>
      <c r="E9" s="368">
        <v>2.5741157291839987E-2</v>
      </c>
      <c r="F9" s="369">
        <v>1.4607599461070577</v>
      </c>
      <c r="G9" s="370">
        <v>6.1929435676290048</v>
      </c>
      <c r="H9" s="366">
        <v>0.19</v>
      </c>
    </row>
    <row r="10" spans="1:8" ht="13.5" thickBot="1">
      <c r="B10" s="347" t="s">
        <v>1060</v>
      </c>
      <c r="C10" s="368">
        <v>0.20291448972538723</v>
      </c>
      <c r="D10" s="368">
        <v>0.10656633164331758</v>
      </c>
      <c r="E10" s="368">
        <v>0.16407441742177592</v>
      </c>
      <c r="F10" s="369">
        <v>0.64949998493289862</v>
      </c>
      <c r="G10" s="370">
        <v>1.9041144289788576</v>
      </c>
      <c r="H10" s="366">
        <v>0.11</v>
      </c>
    </row>
    <row r="11" spans="1:8" ht="52.5" customHeight="1" thickBot="1">
      <c r="B11" s="371" t="s">
        <v>988</v>
      </c>
      <c r="C11" s="372">
        <v>0.3169873976511553</v>
      </c>
      <c r="D11" s="372">
        <v>6.0793479583629954E-2</v>
      </c>
      <c r="E11" s="372">
        <v>0.31489623734424999</v>
      </c>
      <c r="F11" s="373">
        <v>0.19305876785428044</v>
      </c>
      <c r="G11" s="374">
        <v>5.2141677005853015</v>
      </c>
      <c r="H11" s="366">
        <v>0.12</v>
      </c>
    </row>
    <row r="13" spans="1:8">
      <c r="B13" s="355" t="s">
        <v>1173</v>
      </c>
    </row>
    <row r="15" spans="1:8">
      <c r="B15" s="342" t="s">
        <v>1400</v>
      </c>
    </row>
    <row r="16" spans="1:8">
      <c r="B16" s="356" t="s">
        <v>1401</v>
      </c>
    </row>
    <row r="18" spans="2:2">
      <c r="B18" s="633" t="s">
        <v>971</v>
      </c>
    </row>
  </sheetData>
  <phoneticPr fontId="49" type="noConversion"/>
  <hyperlinks>
    <hyperlink ref="B18" location="Содержание!B41" display="к содержанию"/>
  </hyperlinks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opLeftCell="A19" workbookViewId="0">
      <selection activeCell="I38" sqref="I38"/>
    </sheetView>
  </sheetViews>
  <sheetFormatPr defaultColWidth="10.6640625" defaultRowHeight="12.75"/>
  <cols>
    <col min="1" max="1" width="10.6640625" style="342" customWidth="1"/>
    <col min="2" max="2" width="30.6640625" style="342" customWidth="1"/>
    <col min="3" max="5" width="10.6640625" style="342" customWidth="1"/>
    <col min="6" max="6" width="12.33203125" style="342" customWidth="1"/>
    <col min="7" max="16384" width="10.6640625" style="342"/>
  </cols>
  <sheetData>
    <row r="2" spans="1:6">
      <c r="A2" s="342" t="s">
        <v>940</v>
      </c>
      <c r="B2" s="343" t="s">
        <v>1412</v>
      </c>
    </row>
    <row r="3" spans="1:6" ht="13.5" thickBot="1"/>
    <row r="4" spans="1:6" ht="13.5" thickBot="1">
      <c r="B4" s="375"/>
      <c r="C4" s="376" t="s">
        <v>1372</v>
      </c>
      <c r="D4" s="377" t="s">
        <v>1373</v>
      </c>
      <c r="E4" s="376" t="s">
        <v>1374</v>
      </c>
      <c r="F4" s="378" t="s">
        <v>1375</v>
      </c>
    </row>
    <row r="5" spans="1:6">
      <c r="B5" s="379" t="s">
        <v>1376</v>
      </c>
      <c r="C5" s="380">
        <v>100</v>
      </c>
      <c r="D5" s="381">
        <v>122.48698738116606</v>
      </c>
      <c r="E5" s="382">
        <v>147.76100834198897</v>
      </c>
      <c r="F5" s="383">
        <v>145.98882581563714</v>
      </c>
    </row>
    <row r="6" spans="1:6">
      <c r="B6" s="347" t="s">
        <v>1377</v>
      </c>
      <c r="C6" s="384">
        <v>100</v>
      </c>
      <c r="D6" s="385">
        <v>114.42984408395883</v>
      </c>
      <c r="E6" s="386">
        <v>128.76611523802754</v>
      </c>
      <c r="F6" s="387">
        <v>123.66021611052732</v>
      </c>
    </row>
    <row r="7" spans="1:6">
      <c r="B7" s="347" t="s">
        <v>1378</v>
      </c>
      <c r="C7" s="384">
        <v>100</v>
      </c>
      <c r="D7" s="385">
        <v>112.47973527635742</v>
      </c>
      <c r="E7" s="386">
        <v>128.07617223349979</v>
      </c>
      <c r="F7" s="387">
        <v>128.35228210398969</v>
      </c>
    </row>
    <row r="8" spans="1:6">
      <c r="B8" s="347" t="s">
        <v>1389</v>
      </c>
      <c r="C8" s="384">
        <v>100</v>
      </c>
      <c r="D8" s="385">
        <v>85.835988216107637</v>
      </c>
      <c r="E8" s="386">
        <v>88.121452349437504</v>
      </c>
      <c r="F8" s="387">
        <v>78.443538121534544</v>
      </c>
    </row>
    <row r="9" spans="1:6">
      <c r="B9" s="347" t="s">
        <v>1379</v>
      </c>
      <c r="C9" s="384">
        <v>100</v>
      </c>
      <c r="D9" s="385">
        <v>90.444419930917817</v>
      </c>
      <c r="E9" s="386">
        <v>92.358986989816046</v>
      </c>
      <c r="F9" s="387">
        <v>93.9019951416076</v>
      </c>
    </row>
    <row r="10" spans="1:6">
      <c r="B10" s="347" t="s">
        <v>1380</v>
      </c>
      <c r="C10" s="384">
        <v>100</v>
      </c>
      <c r="D10" s="385">
        <v>80.379723378471084</v>
      </c>
      <c r="E10" s="386">
        <v>84.423020420953335</v>
      </c>
      <c r="F10" s="387">
        <v>87.658719774288926</v>
      </c>
    </row>
    <row r="11" spans="1:6">
      <c r="B11" s="347" t="s">
        <v>1381</v>
      </c>
      <c r="C11" s="384">
        <v>100</v>
      </c>
      <c r="D11" s="385">
        <v>101.73374235173125</v>
      </c>
      <c r="E11" s="386">
        <v>100.53869739585117</v>
      </c>
      <c r="F11" s="387">
        <v>100.40524175742732</v>
      </c>
    </row>
    <row r="12" spans="1:6">
      <c r="B12" s="347" t="s">
        <v>1382</v>
      </c>
      <c r="C12" s="384">
        <v>100</v>
      </c>
      <c r="D12" s="385">
        <v>98.599324932970859</v>
      </c>
      <c r="E12" s="386">
        <v>102.46902071527218</v>
      </c>
      <c r="F12" s="387">
        <v>115.77183036067669</v>
      </c>
    </row>
    <row r="13" spans="1:6">
      <c r="B13" s="347" t="s">
        <v>1383</v>
      </c>
      <c r="C13" s="384">
        <v>100</v>
      </c>
      <c r="D13" s="385">
        <v>104.70356022328137</v>
      </c>
      <c r="E13" s="386">
        <v>100.95244782545967</v>
      </c>
      <c r="F13" s="387">
        <v>96.78625106205736</v>
      </c>
    </row>
    <row r="14" spans="1:6">
      <c r="B14" s="347" t="s">
        <v>1393</v>
      </c>
      <c r="C14" s="384">
        <v>100</v>
      </c>
      <c r="D14" s="385">
        <v>96.625418700063676</v>
      </c>
      <c r="E14" s="386">
        <v>106.51421071564016</v>
      </c>
      <c r="F14" s="387">
        <v>108.79495332349909</v>
      </c>
    </row>
    <row r="15" spans="1:6" ht="13.5" thickBot="1">
      <c r="B15" s="352" t="s">
        <v>1391</v>
      </c>
      <c r="C15" s="388">
        <v>100</v>
      </c>
      <c r="D15" s="389">
        <v>84.396234962404407</v>
      </c>
      <c r="E15" s="390">
        <v>98.692690473262473</v>
      </c>
      <c r="F15" s="391">
        <v>133.45657586444932</v>
      </c>
    </row>
    <row r="17" spans="2:2">
      <c r="B17" s="343" t="s">
        <v>1293</v>
      </c>
    </row>
    <row r="37" spans="2:8">
      <c r="B37" s="356" t="s">
        <v>1173</v>
      </c>
    </row>
    <row r="39" spans="2:8">
      <c r="B39" s="356" t="s">
        <v>1385</v>
      </c>
    </row>
    <row r="41" spans="2:8">
      <c r="B41" s="1062" t="s">
        <v>1919</v>
      </c>
      <c r="C41" s="1062"/>
      <c r="D41" s="1062"/>
      <c r="E41" s="1062"/>
      <c r="F41" s="1062"/>
      <c r="G41" s="1062"/>
      <c r="H41" s="1062"/>
    </row>
    <row r="42" spans="2:8">
      <c r="B42" s="1062"/>
      <c r="C42" s="1062"/>
      <c r="D42" s="1062"/>
      <c r="E42" s="1062"/>
      <c r="F42" s="1062"/>
      <c r="G42" s="1062"/>
      <c r="H42" s="1062"/>
    </row>
    <row r="43" spans="2:8">
      <c r="B43" s="1062"/>
      <c r="C43" s="1062"/>
      <c r="D43" s="1062"/>
      <c r="E43" s="1062"/>
      <c r="F43" s="1062"/>
      <c r="G43" s="1062"/>
      <c r="H43" s="1062"/>
    </row>
    <row r="44" spans="2:8">
      <c r="B44" s="1062"/>
      <c r="C44" s="1062"/>
      <c r="D44" s="1062"/>
      <c r="E44" s="1062"/>
      <c r="F44" s="1062"/>
      <c r="G44" s="1062"/>
      <c r="H44" s="1062"/>
    </row>
    <row r="46" spans="2:8">
      <c r="B46" s="356" t="s">
        <v>1409</v>
      </c>
    </row>
    <row r="48" spans="2:8">
      <c r="B48" s="633" t="s">
        <v>971</v>
      </c>
    </row>
  </sheetData>
  <mergeCells count="1">
    <mergeCell ref="B41:H44"/>
  </mergeCells>
  <phoneticPr fontId="49" type="noConversion"/>
  <hyperlinks>
    <hyperlink ref="B48" location="Содержание!B42" display="к содержанию"/>
  </hyperlinks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2:H36"/>
  <sheetViews>
    <sheetView topLeftCell="A10" workbookViewId="0">
      <selection activeCell="B14" sqref="B14"/>
    </sheetView>
  </sheetViews>
  <sheetFormatPr defaultRowHeight="12.75"/>
  <cols>
    <col min="1" max="1" width="10.83203125" bestFit="1" customWidth="1"/>
    <col min="2" max="2" width="14.6640625" customWidth="1"/>
    <col min="3" max="4" width="10.1640625" bestFit="1" customWidth="1"/>
    <col min="5" max="5" width="10.33203125" bestFit="1" customWidth="1"/>
    <col min="6" max="7" width="10.1640625" bestFit="1" customWidth="1"/>
    <col min="8" max="8" width="23.5" bestFit="1" customWidth="1"/>
  </cols>
  <sheetData>
    <row r="2" spans="1:8">
      <c r="A2" t="s">
        <v>941</v>
      </c>
      <c r="B2" s="26" t="s">
        <v>2089</v>
      </c>
      <c r="C2" s="4"/>
      <c r="D2" s="4"/>
      <c r="E2" s="4"/>
      <c r="F2" s="4"/>
      <c r="G2" s="4"/>
      <c r="H2" s="4"/>
    </row>
    <row r="3" spans="1:8" ht="14.25" thickBot="1">
      <c r="B3" s="6"/>
      <c r="C3" s="4"/>
      <c r="D3" s="4"/>
      <c r="E3" s="4"/>
      <c r="F3" s="4"/>
      <c r="G3" s="4"/>
      <c r="H3" s="4"/>
    </row>
    <row r="4" spans="1:8">
      <c r="B4" s="1055" t="s">
        <v>2067</v>
      </c>
      <c r="C4" s="674" t="s">
        <v>2076</v>
      </c>
      <c r="D4" s="674" t="s">
        <v>2072</v>
      </c>
      <c r="E4" s="674" t="s">
        <v>2077</v>
      </c>
      <c r="F4" s="674" t="s">
        <v>2073</v>
      </c>
      <c r="G4" s="674" t="s">
        <v>2074</v>
      </c>
      <c r="H4" s="674" t="s">
        <v>2069</v>
      </c>
    </row>
    <row r="5" spans="1:8" ht="13.5" thickBot="1">
      <c r="B5" s="1056"/>
      <c r="C5" s="655" t="s">
        <v>2078</v>
      </c>
      <c r="D5" s="655" t="s">
        <v>2078</v>
      </c>
      <c r="E5" s="655" t="s">
        <v>2078</v>
      </c>
      <c r="F5" s="655" t="s">
        <v>2078</v>
      </c>
      <c r="G5" s="655" t="s">
        <v>2078</v>
      </c>
      <c r="H5" s="655" t="s">
        <v>2078</v>
      </c>
    </row>
    <row r="6" spans="1:8">
      <c r="B6" s="695">
        <v>2002</v>
      </c>
      <c r="C6" s="706">
        <v>-4.4000000000000004</v>
      </c>
      <c r="D6" s="706">
        <v>2.9</v>
      </c>
      <c r="E6" s="706">
        <v>0.2</v>
      </c>
      <c r="F6" s="706">
        <v>2.4</v>
      </c>
      <c r="G6" s="706">
        <v>8.4</v>
      </c>
      <c r="H6" s="706">
        <v>1.2</v>
      </c>
    </row>
    <row r="7" spans="1:8">
      <c r="B7" s="654">
        <v>2003</v>
      </c>
      <c r="C7" s="662">
        <v>-4.8</v>
      </c>
      <c r="D7" s="662">
        <v>3.2</v>
      </c>
      <c r="E7" s="662">
        <v>0.2</v>
      </c>
      <c r="F7" s="662">
        <v>2.8</v>
      </c>
      <c r="G7" s="662">
        <v>8.1999999999999993</v>
      </c>
      <c r="H7" s="662">
        <v>2</v>
      </c>
    </row>
    <row r="8" spans="1:8">
      <c r="B8" s="654">
        <v>2004</v>
      </c>
      <c r="C8" s="662">
        <v>-5.5</v>
      </c>
      <c r="D8" s="662">
        <v>3.7</v>
      </c>
      <c r="E8" s="662">
        <v>0.5</v>
      </c>
      <c r="F8" s="662">
        <v>3.6</v>
      </c>
      <c r="G8" s="662">
        <v>10.1</v>
      </c>
      <c r="H8" s="662">
        <v>2.4</v>
      </c>
    </row>
    <row r="9" spans="1:8">
      <c r="B9" s="654">
        <v>2005</v>
      </c>
      <c r="C9" s="662">
        <v>-6.1</v>
      </c>
      <c r="D9" s="662">
        <v>3.6</v>
      </c>
      <c r="E9" s="662">
        <v>-0.2</v>
      </c>
      <c r="F9" s="662">
        <v>7.2</v>
      </c>
      <c r="G9" s="662">
        <v>11.1</v>
      </c>
      <c r="H9" s="662">
        <v>4.0999999999999996</v>
      </c>
    </row>
    <row r="10" spans="1:8">
      <c r="B10" s="654">
        <v>2006</v>
      </c>
      <c r="C10" s="662">
        <v>-6.2</v>
      </c>
      <c r="D10" s="662">
        <v>3.9</v>
      </c>
      <c r="E10" s="662">
        <v>-0.7</v>
      </c>
      <c r="F10" s="662">
        <v>9.4</v>
      </c>
      <c r="G10" s="662">
        <v>9.6999999999999993</v>
      </c>
      <c r="H10" s="662">
        <v>4.8</v>
      </c>
    </row>
    <row r="11" spans="1:8">
      <c r="B11" s="644" t="s">
        <v>797</v>
      </c>
      <c r="C11" s="675">
        <v>-5.7</v>
      </c>
      <c r="D11" s="675">
        <v>4.5</v>
      </c>
      <c r="E11" s="675">
        <v>-1</v>
      </c>
      <c r="F11" s="675">
        <v>11.7</v>
      </c>
      <c r="G11" s="675">
        <v>5.9</v>
      </c>
      <c r="H11" s="675">
        <v>4</v>
      </c>
    </row>
    <row r="12" spans="1:8" ht="13.5" thickBot="1">
      <c r="B12" s="647" t="s">
        <v>798</v>
      </c>
      <c r="C12" s="676">
        <v>-5.5</v>
      </c>
      <c r="D12" s="676">
        <v>4.3</v>
      </c>
      <c r="E12" s="676">
        <v>-1.2</v>
      </c>
      <c r="F12" s="676">
        <v>12.2</v>
      </c>
      <c r="G12" s="676">
        <v>3.3</v>
      </c>
      <c r="H12" s="676">
        <v>3.7</v>
      </c>
    </row>
    <row r="13" spans="1:8">
      <c r="B13" s="8"/>
      <c r="C13" s="54"/>
      <c r="D13" s="54"/>
      <c r="E13" s="54"/>
      <c r="F13" s="54"/>
      <c r="G13" s="54"/>
      <c r="H13" s="54"/>
    </row>
    <row r="14" spans="1:8">
      <c r="B14" s="26" t="s">
        <v>2089</v>
      </c>
      <c r="C14" s="4"/>
      <c r="D14" s="4"/>
      <c r="E14" s="4"/>
      <c r="F14" s="4"/>
      <c r="G14" s="4"/>
      <c r="H14" s="4"/>
    </row>
    <row r="33" spans="2:8">
      <c r="B33" s="718" t="s">
        <v>799</v>
      </c>
    </row>
    <row r="34" spans="2:8">
      <c r="B34" s="85" t="s">
        <v>801</v>
      </c>
      <c r="C34" s="4"/>
      <c r="D34" s="4"/>
      <c r="E34" s="4"/>
      <c r="F34" s="4"/>
      <c r="G34" s="4"/>
      <c r="H34" s="4"/>
    </row>
    <row r="36" spans="2:8">
      <c r="B36" s="633" t="s">
        <v>971</v>
      </c>
    </row>
  </sheetData>
  <mergeCells count="1">
    <mergeCell ref="B4:B5"/>
  </mergeCells>
  <phoneticPr fontId="9" type="noConversion"/>
  <hyperlinks>
    <hyperlink ref="B36" location="Содержание!B5" display="к содержанию"/>
  </hyperlinks>
  <pageMargins left="0.75" right="0.75" top="1" bottom="1" header="0.5" footer="0.5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7"/>
  <sheetViews>
    <sheetView topLeftCell="A28" workbookViewId="0">
      <selection activeCell="B47" sqref="B47"/>
    </sheetView>
  </sheetViews>
  <sheetFormatPr defaultColWidth="10.6640625" defaultRowHeight="12.75"/>
  <cols>
    <col min="1" max="1" width="10.6640625" style="342" customWidth="1"/>
    <col min="2" max="2" width="35" style="342" customWidth="1"/>
    <col min="3" max="5" width="10.6640625" style="342" customWidth="1"/>
    <col min="6" max="6" width="12" style="342" bestFit="1" customWidth="1"/>
    <col min="7" max="16384" width="10.6640625" style="342"/>
  </cols>
  <sheetData>
    <row r="2" spans="1:6">
      <c r="A2" s="342" t="s">
        <v>940</v>
      </c>
      <c r="B2" s="343" t="s">
        <v>1410</v>
      </c>
    </row>
    <row r="4" spans="1:6" ht="13.5" thickBot="1">
      <c r="B4" s="392"/>
    </row>
    <row r="5" spans="1:6" ht="13.5" thickBot="1">
      <c r="B5" s="362"/>
      <c r="C5" s="393" t="s">
        <v>1372</v>
      </c>
      <c r="D5" s="346" t="s">
        <v>1373</v>
      </c>
      <c r="E5" s="393" t="s">
        <v>1374</v>
      </c>
      <c r="F5" s="346" t="s">
        <v>1375</v>
      </c>
    </row>
    <row r="6" spans="1:6">
      <c r="B6" s="396" t="s">
        <v>1376</v>
      </c>
      <c r="C6" s="348">
        <v>100</v>
      </c>
      <c r="D6" s="349">
        <v>66.519357685297535</v>
      </c>
      <c r="E6" s="394">
        <v>105.6269080154144</v>
      </c>
      <c r="F6" s="349">
        <v>166.22200184959848</v>
      </c>
    </row>
    <row r="7" spans="1:6">
      <c r="B7" s="347" t="s">
        <v>1377</v>
      </c>
      <c r="C7" s="350">
        <v>100</v>
      </c>
      <c r="D7" s="351">
        <v>207.2929903929269</v>
      </c>
      <c r="E7" s="395">
        <v>404.93398143853545</v>
      </c>
      <c r="F7" s="351">
        <v>1042.3904164712781</v>
      </c>
    </row>
    <row r="8" spans="1:6">
      <c r="B8" s="347" t="s">
        <v>1378</v>
      </c>
      <c r="C8" s="350">
        <v>100</v>
      </c>
      <c r="D8" s="351">
        <v>211.79447181022857</v>
      </c>
      <c r="E8" s="395">
        <v>499.22801424495805</v>
      </c>
      <c r="F8" s="351">
        <v>1576.6534515651765</v>
      </c>
    </row>
    <row r="9" spans="1:6" hidden="1">
      <c r="B9" s="347" t="s">
        <v>1390</v>
      </c>
      <c r="C9" s="350">
        <v>100</v>
      </c>
      <c r="D9" s="351">
        <v>117.72271934956866</v>
      </c>
      <c r="E9" s="395">
        <v>153.12368407179238</v>
      </c>
      <c r="F9" s="351">
        <v>372.2865050914935</v>
      </c>
    </row>
    <row r="10" spans="1:6">
      <c r="B10" s="347" t="s">
        <v>1379</v>
      </c>
      <c r="C10" s="350">
        <v>100</v>
      </c>
      <c r="D10" s="351">
        <v>102.82765389916722</v>
      </c>
      <c r="E10" s="395">
        <v>97.019729134156179</v>
      </c>
      <c r="F10" s="351">
        <v>83.612415709394327</v>
      </c>
    </row>
    <row r="11" spans="1:6">
      <c r="B11" s="347" t="s">
        <v>1380</v>
      </c>
      <c r="C11" s="350">
        <v>100</v>
      </c>
      <c r="D11" s="351">
        <v>121.05151041346242</v>
      </c>
      <c r="E11" s="395">
        <v>87.8088447618305</v>
      </c>
      <c r="F11" s="351">
        <v>31.125336472710444</v>
      </c>
    </row>
    <row r="12" spans="1:6" ht="15" hidden="1" customHeight="1">
      <c r="B12" s="347" t="s">
        <v>1394</v>
      </c>
      <c r="C12" s="350">
        <v>100</v>
      </c>
      <c r="D12" s="351">
        <v>117.72271934956868</v>
      </c>
      <c r="E12" s="395">
        <v>90.506173894188976</v>
      </c>
      <c r="F12" s="351">
        <v>37.22573520766408</v>
      </c>
    </row>
    <row r="13" spans="1:6">
      <c r="B13" s="347" t="s">
        <v>1381</v>
      </c>
      <c r="C13" s="350">
        <v>100</v>
      </c>
      <c r="D13" s="351">
        <v>97.874599190985919</v>
      </c>
      <c r="E13" s="395">
        <v>81.112030952622987</v>
      </c>
      <c r="F13" s="351">
        <v>66.114111216797539</v>
      </c>
    </row>
    <row r="14" spans="1:6">
      <c r="B14" s="347" t="s">
        <v>1382</v>
      </c>
      <c r="C14" s="350">
        <v>100</v>
      </c>
      <c r="D14" s="351">
        <v>103.26652206550332</v>
      </c>
      <c r="E14" s="395">
        <v>102.91161276813396</v>
      </c>
      <c r="F14" s="351">
        <v>103.49463806114007</v>
      </c>
    </row>
    <row r="15" spans="1:6" ht="13.5" thickBot="1">
      <c r="B15" s="352" t="s">
        <v>1383</v>
      </c>
      <c r="C15" s="353">
        <v>100</v>
      </c>
      <c r="D15" s="354">
        <v>103.44071998658903</v>
      </c>
      <c r="E15" s="397">
        <v>88.581913568058653</v>
      </c>
      <c r="F15" s="354">
        <v>77.787344866615797</v>
      </c>
    </row>
    <row r="17" spans="2:12" ht="12.75" customHeight="1">
      <c r="B17" s="343" t="s">
        <v>1403</v>
      </c>
      <c r="G17" s="398"/>
      <c r="H17" s="398"/>
      <c r="I17" s="398"/>
      <c r="J17" s="398"/>
    </row>
    <row r="18" spans="2:12" ht="12.75" customHeight="1">
      <c r="G18" s="398"/>
      <c r="H18" s="398"/>
      <c r="I18" s="398"/>
      <c r="J18" s="398"/>
    </row>
    <row r="19" spans="2:12" ht="12.75" customHeight="1">
      <c r="G19" s="398"/>
      <c r="H19" s="398"/>
      <c r="I19" s="398"/>
      <c r="J19" s="398"/>
    </row>
    <row r="20" spans="2:12" ht="12.75" customHeight="1">
      <c r="G20" s="398"/>
      <c r="H20" s="398"/>
      <c r="I20" s="398"/>
      <c r="J20" s="398"/>
    </row>
    <row r="21" spans="2:12" ht="12.75" customHeight="1">
      <c r="G21" s="398"/>
      <c r="H21" s="398"/>
      <c r="I21" s="398"/>
      <c r="J21" s="398"/>
    </row>
    <row r="22" spans="2:12" ht="12.75" customHeight="1">
      <c r="G22" s="398"/>
      <c r="H22" s="398"/>
      <c r="I22" s="398"/>
      <c r="J22" s="398"/>
    </row>
    <row r="23" spans="2:12" ht="12.75" customHeight="1">
      <c r="G23" s="398"/>
      <c r="H23" s="398"/>
      <c r="I23" s="398"/>
      <c r="J23" s="398"/>
    </row>
    <row r="24" spans="2:12">
      <c r="B24" s="357"/>
      <c r="G24" s="399"/>
      <c r="H24" s="399"/>
      <c r="I24" s="399"/>
      <c r="J24" s="399"/>
      <c r="K24" s="399"/>
      <c r="L24" s="399"/>
    </row>
    <row r="25" spans="2:12" ht="12.75" customHeight="1">
      <c r="B25" s="357"/>
      <c r="G25" s="399"/>
      <c r="H25" s="399"/>
      <c r="I25" s="399"/>
      <c r="J25" s="399"/>
      <c r="K25" s="399"/>
      <c r="L25" s="399"/>
    </row>
    <row r="37" spans="2:7">
      <c r="B37" s="1064" t="s">
        <v>1404</v>
      </c>
      <c r="C37" s="1065"/>
      <c r="D37" s="1065"/>
      <c r="E37" s="1065"/>
      <c r="F37" s="1065"/>
      <c r="G37" s="1065"/>
    </row>
    <row r="38" spans="2:7">
      <c r="B38" s="355" t="s">
        <v>1173</v>
      </c>
    </row>
    <row r="41" spans="2:7">
      <c r="B41" s="400" t="s">
        <v>1385</v>
      </c>
    </row>
    <row r="43" spans="2:7">
      <c r="B43" s="356" t="s">
        <v>1408</v>
      </c>
    </row>
    <row r="45" spans="2:7">
      <c r="B45" s="342" t="s">
        <v>1411</v>
      </c>
    </row>
    <row r="47" spans="2:7">
      <c r="B47" s="633" t="s">
        <v>971</v>
      </c>
    </row>
  </sheetData>
  <mergeCells count="1">
    <mergeCell ref="B37:G37"/>
  </mergeCells>
  <phoneticPr fontId="12" type="noConversion"/>
  <hyperlinks>
    <hyperlink ref="B47" location="Содержание!B43" display="к содержанию"/>
  </hyperlinks>
  <pageMargins left="0.17" right="0.23" top="0.27" bottom="0.17" header="0.5" footer="0.5"/>
  <pageSetup paperSize="9" scale="53" orientation="landscape" verticalDpi="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5"/>
  <sheetViews>
    <sheetView workbookViewId="0">
      <selection activeCell="C14" sqref="C14"/>
    </sheetView>
  </sheetViews>
  <sheetFormatPr defaultColWidth="10.6640625" defaultRowHeight="12.75"/>
  <cols>
    <col min="1" max="1" width="10.6640625" style="86" customWidth="1"/>
    <col min="2" max="2" width="30" style="86" customWidth="1"/>
    <col min="3" max="3" width="8.6640625" style="86" customWidth="1"/>
    <col min="4" max="4" width="8.1640625" style="86" customWidth="1"/>
    <col min="5" max="5" width="8.6640625" style="86" customWidth="1"/>
    <col min="6" max="7" width="8.33203125" style="86" customWidth="1"/>
    <col min="8" max="8" width="8.5" style="86" customWidth="1"/>
    <col min="9" max="10" width="8.1640625" style="86" customWidth="1"/>
    <col min="11" max="11" width="8.6640625" style="86" customWidth="1"/>
    <col min="12" max="12" width="8.5" style="86" customWidth="1"/>
    <col min="13" max="13" width="8.6640625" style="86" customWidth="1"/>
    <col min="14" max="16384" width="10.6640625" style="86"/>
  </cols>
  <sheetData>
    <row r="2" spans="1:25">
      <c r="A2" s="86" t="s">
        <v>940</v>
      </c>
      <c r="B2" s="87" t="s">
        <v>1047</v>
      </c>
    </row>
    <row r="3" spans="1:25" ht="13.5" thickBot="1"/>
    <row r="4" spans="1:25" ht="23.25" thickBot="1">
      <c r="B4" s="172" t="s">
        <v>1048</v>
      </c>
      <c r="C4" s="173" t="s">
        <v>1035</v>
      </c>
      <c r="D4" s="174" t="s">
        <v>1036</v>
      </c>
      <c r="E4" s="175" t="s">
        <v>1037</v>
      </c>
      <c r="F4" s="176" t="s">
        <v>1038</v>
      </c>
      <c r="G4" s="176" t="s">
        <v>1039</v>
      </c>
      <c r="H4" s="176" t="s">
        <v>1040</v>
      </c>
      <c r="I4" s="176" t="s">
        <v>1041</v>
      </c>
      <c r="J4" s="176" t="s">
        <v>1042</v>
      </c>
      <c r="K4" s="176" t="s">
        <v>1043</v>
      </c>
      <c r="L4" s="176" t="s">
        <v>1044</v>
      </c>
      <c r="M4" s="176" t="s">
        <v>1045</v>
      </c>
    </row>
    <row r="5" spans="1:25" ht="34.5" thickBot="1">
      <c r="B5" s="176" t="s">
        <v>1105</v>
      </c>
      <c r="C5" s="177">
        <v>6.1993668519580227</v>
      </c>
      <c r="D5" s="177">
        <v>40.140090236059528</v>
      </c>
      <c r="E5" s="177">
        <v>27.230351222673683</v>
      </c>
      <c r="F5" s="177">
        <v>13.318543260961688</v>
      </c>
      <c r="G5" s="177">
        <v>6.2093376872647505</v>
      </c>
      <c r="H5" s="177">
        <v>2.844180771244111</v>
      </c>
      <c r="I5" s="177">
        <v>1.4283221576887604</v>
      </c>
      <c r="J5" s="177">
        <v>0.89986788643218585</v>
      </c>
      <c r="K5" s="177">
        <v>0.57083032131016775</v>
      </c>
      <c r="L5" s="177">
        <v>0.27170526210833312</v>
      </c>
      <c r="M5" s="177">
        <v>0.88740434229877607</v>
      </c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</row>
    <row r="6" spans="1:25" ht="13.5" thickBot="1">
      <c r="B6" s="178" t="s">
        <v>1241</v>
      </c>
      <c r="C6" s="179">
        <v>1751.934459148908</v>
      </c>
      <c r="D6" s="179">
        <v>1944.1905028436711</v>
      </c>
      <c r="E6" s="179">
        <v>2255.0309105256597</v>
      </c>
      <c r="F6" s="179">
        <v>1334.9805352561425</v>
      </c>
      <c r="G6" s="179">
        <v>831.48400913692967</v>
      </c>
      <c r="H6" s="179">
        <v>-1339.6056090914155</v>
      </c>
      <c r="I6" s="179">
        <v>-2525.7783594589887</v>
      </c>
      <c r="J6" s="179">
        <v>-4832.5807942843921</v>
      </c>
      <c r="K6" s="179">
        <v>-6245.3595335952987</v>
      </c>
      <c r="L6" s="179">
        <v>-5558.9816519877704</v>
      </c>
      <c r="M6" s="179">
        <v>-25381.354869213446</v>
      </c>
    </row>
    <row r="7" spans="1:25" ht="23.25" thickBot="1">
      <c r="B7" s="176" t="s">
        <v>1148</v>
      </c>
      <c r="C7" s="179">
        <v>1.0614266931489511</v>
      </c>
      <c r="D7" s="179">
        <v>1.1541709461561471</v>
      </c>
      <c r="E7" s="179">
        <v>1.9115240070808521</v>
      </c>
      <c r="F7" s="179">
        <v>3.290293487316303</v>
      </c>
      <c r="G7" s="179">
        <v>4.2117012606634976</v>
      </c>
      <c r="H7" s="179">
        <v>6.1795627896201539</v>
      </c>
      <c r="I7" s="179">
        <v>5.4310741298264587</v>
      </c>
      <c r="J7" s="179">
        <v>6.7018162019746574</v>
      </c>
      <c r="K7" s="179">
        <v>6.2864036296102617</v>
      </c>
      <c r="L7" s="179">
        <v>3.3938911719075087</v>
      </c>
      <c r="M7" s="179">
        <v>12.810286591625772</v>
      </c>
    </row>
    <row r="8" spans="1:25" ht="24" customHeight="1" thickBot="1">
      <c r="B8" s="180" t="s">
        <v>1149</v>
      </c>
      <c r="C8" s="179">
        <v>64.629966649005439</v>
      </c>
      <c r="D8" s="179">
        <v>76.784788987584278</v>
      </c>
      <c r="E8" s="179">
        <v>82.58274872168306</v>
      </c>
      <c r="F8" s="179">
        <v>91.302039582044401</v>
      </c>
      <c r="G8" s="179">
        <v>95.511225121968579</v>
      </c>
      <c r="H8" s="179">
        <v>104.35395217585605</v>
      </c>
      <c r="I8" s="179">
        <v>108.38317387005966</v>
      </c>
      <c r="J8" s="179">
        <v>116.78089243593246</v>
      </c>
      <c r="K8" s="179">
        <v>118.77747009408479</v>
      </c>
      <c r="L8" s="179">
        <v>121.05185553087787</v>
      </c>
      <c r="M8" s="179">
        <v>160.33681350574921</v>
      </c>
    </row>
    <row r="10" spans="1:25">
      <c r="B10" s="86" t="s">
        <v>1046</v>
      </c>
    </row>
    <row r="11" spans="1:25">
      <c r="B11" s="86" t="s">
        <v>1074</v>
      </c>
    </row>
    <row r="13" spans="1:25">
      <c r="B13" s="133" t="s">
        <v>1168</v>
      </c>
      <c r="G13" s="181"/>
    </row>
    <row r="15" spans="1:25">
      <c r="B15" s="633" t="s">
        <v>971</v>
      </c>
    </row>
  </sheetData>
  <phoneticPr fontId="5" type="noConversion"/>
  <hyperlinks>
    <hyperlink ref="B15" location="Содержание!B44" display="к содержанию"/>
  </hyperlinks>
  <pageMargins left="0.75" right="0.75" top="1" bottom="1" header="0.5" footer="0.5"/>
  <pageSetup paperSize="9" orientation="portrait" verticalDpi="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workbookViewId="0">
      <selection activeCell="B27" sqref="B27"/>
    </sheetView>
  </sheetViews>
  <sheetFormatPr defaultColWidth="10.6640625" defaultRowHeight="12.75"/>
  <cols>
    <col min="1" max="1" width="10.6640625" style="182" customWidth="1"/>
    <col min="2" max="2" width="40.83203125" style="182" customWidth="1"/>
    <col min="3" max="16384" width="10.6640625" style="182"/>
  </cols>
  <sheetData>
    <row r="2" spans="1:7">
      <c r="A2" s="86" t="s">
        <v>940</v>
      </c>
      <c r="B2" s="87" t="s">
        <v>1116</v>
      </c>
    </row>
    <row r="3" spans="1:7" ht="13.5" thickBot="1"/>
    <row r="4" spans="1:7" ht="13.5" thickBot="1">
      <c r="B4" s="88"/>
      <c r="C4" s="88">
        <v>2005</v>
      </c>
      <c r="D4" s="88">
        <v>2006</v>
      </c>
      <c r="E4" s="88" t="s">
        <v>1032</v>
      </c>
      <c r="F4" s="88" t="s">
        <v>1033</v>
      </c>
      <c r="G4" s="88" t="s">
        <v>1034</v>
      </c>
    </row>
    <row r="5" spans="1:7" ht="13.5" thickBot="1">
      <c r="B5" s="135" t="s">
        <v>1029</v>
      </c>
      <c r="C5" s="102">
        <v>18.241835611959534</v>
      </c>
      <c r="D5" s="102">
        <v>32.440080908237974</v>
      </c>
      <c r="E5" s="102">
        <v>30.999987604644126</v>
      </c>
      <c r="F5" s="102">
        <v>38.45845847217722</v>
      </c>
      <c r="G5" s="102">
        <v>42.880266123003501</v>
      </c>
    </row>
    <row r="6" spans="1:7" ht="13.5" thickBot="1">
      <c r="B6" s="135" t="s">
        <v>1108</v>
      </c>
      <c r="C6" s="102">
        <v>45.008892283064192</v>
      </c>
      <c r="D6" s="102">
        <v>63.777564617342243</v>
      </c>
      <c r="E6" s="102">
        <v>67.845875294798859</v>
      </c>
      <c r="F6" s="102">
        <v>72.900079696441594</v>
      </c>
      <c r="G6" s="102">
        <v>78.842217991819282</v>
      </c>
    </row>
    <row r="7" spans="1:7" ht="13.5" thickBot="1">
      <c r="B7" s="183" t="s">
        <v>1030</v>
      </c>
      <c r="C7" s="102">
        <v>9.8836986788229417</v>
      </c>
      <c r="D7" s="102">
        <v>16.430518089332622</v>
      </c>
      <c r="E7" s="102">
        <v>15.462946598405978</v>
      </c>
      <c r="F7" s="102">
        <v>19.183268625668763</v>
      </c>
      <c r="G7" s="102">
        <v>21.388888074461921</v>
      </c>
    </row>
    <row r="8" spans="1:7" ht="13.5" thickBot="1">
      <c r="B8" s="183" t="s">
        <v>1031</v>
      </c>
      <c r="C8" s="102">
        <v>133.36726209849249</v>
      </c>
      <c r="D8" s="102">
        <v>96.625991226771689</v>
      </c>
      <c r="E8" s="102">
        <v>92.324447403284196</v>
      </c>
      <c r="F8" s="102">
        <v>87.822996492735001</v>
      </c>
      <c r="G8" s="102">
        <v>79.351908249886861</v>
      </c>
    </row>
    <row r="10" spans="1:7">
      <c r="B10" s="87" t="s">
        <v>1116</v>
      </c>
    </row>
    <row r="25" spans="2:2">
      <c r="B25" s="133" t="s">
        <v>1242</v>
      </c>
    </row>
    <row r="27" spans="2:2">
      <c r="B27" s="633" t="s">
        <v>971</v>
      </c>
    </row>
  </sheetData>
  <phoneticPr fontId="5" type="noConversion"/>
  <hyperlinks>
    <hyperlink ref="B27" location="Содержание!B45" display="к содержанию"/>
  </hyperlinks>
  <pageMargins left="0.75" right="0.75" top="1" bottom="1" header="0.5" footer="0.5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workbookViewId="0">
      <selection activeCell="B22" sqref="B22"/>
    </sheetView>
  </sheetViews>
  <sheetFormatPr defaultColWidth="10.6640625" defaultRowHeight="12.75"/>
  <cols>
    <col min="1" max="1" width="11.83203125" style="86" customWidth="1"/>
    <col min="2" max="2" width="35.33203125" style="86" customWidth="1"/>
    <col min="3" max="4" width="11.6640625" style="86" customWidth="1"/>
    <col min="5" max="5" width="11.5" style="86" customWidth="1"/>
    <col min="6" max="6" width="11.33203125" style="86" customWidth="1"/>
    <col min="7" max="7" width="11.6640625" style="86" customWidth="1"/>
    <col min="8" max="8" width="10.33203125" style="86" customWidth="1"/>
    <col min="9" max="9" width="11.1640625" style="86" bestFit="1" customWidth="1"/>
    <col min="10" max="10" width="12.33203125" style="86" bestFit="1" customWidth="1"/>
    <col min="11" max="16384" width="10.6640625" style="86"/>
  </cols>
  <sheetData>
    <row r="2" spans="1:12">
      <c r="A2" s="86" t="s">
        <v>940</v>
      </c>
      <c r="B2" s="87" t="s">
        <v>1023</v>
      </c>
    </row>
    <row r="3" spans="1:12" ht="13.5" thickBot="1">
      <c r="C3" s="184"/>
      <c r="D3" s="184"/>
      <c r="E3" s="184"/>
      <c r="F3" s="185" t="s">
        <v>1167</v>
      </c>
    </row>
    <row r="4" spans="1:12" ht="13.5" thickBot="1">
      <c r="B4" s="178"/>
      <c r="C4" s="178">
        <v>2005</v>
      </c>
      <c r="D4" s="178">
        <v>2006</v>
      </c>
      <c r="E4" s="178" t="s">
        <v>1032</v>
      </c>
      <c r="F4" s="178" t="s">
        <v>1033</v>
      </c>
      <c r="G4" s="178" t="s">
        <v>1034</v>
      </c>
    </row>
    <row r="5" spans="1:12" ht="13.5" thickBot="1">
      <c r="B5" s="186" t="s">
        <v>1024</v>
      </c>
      <c r="C5" s="187">
        <v>11030.656973160001</v>
      </c>
      <c r="D5" s="187">
        <v>16890.348432099159</v>
      </c>
      <c r="E5" s="187">
        <v>17200.146659790003</v>
      </c>
      <c r="F5" s="187">
        <v>17689.69318709011</v>
      </c>
      <c r="G5" s="187">
        <v>17820.542633380002</v>
      </c>
      <c r="H5" s="98"/>
      <c r="I5" s="98"/>
      <c r="J5" s="98"/>
      <c r="K5" s="98"/>
      <c r="L5" s="98"/>
    </row>
    <row r="6" spans="1:12" ht="13.5" thickBot="1">
      <c r="B6" s="188" t="s">
        <v>1164</v>
      </c>
      <c r="C6" s="187">
        <v>9363.805488</v>
      </c>
      <c r="D6" s="187">
        <v>14259.064276800002</v>
      </c>
      <c r="E6" s="187">
        <v>14292.7992178</v>
      </c>
      <c r="F6" s="187">
        <v>14332.914306800001</v>
      </c>
      <c r="G6" s="187">
        <v>14359.894026800001</v>
      </c>
      <c r="H6" s="98"/>
      <c r="I6" s="98"/>
      <c r="J6" s="98"/>
      <c r="K6" s="98"/>
      <c r="L6" s="98"/>
    </row>
    <row r="7" spans="1:12" ht="13.5" thickBot="1">
      <c r="B7" s="188" t="s">
        <v>1165</v>
      </c>
      <c r="C7" s="187">
        <v>1666.8514851599998</v>
      </c>
      <c r="D7" s="187">
        <v>2631.2841552991604</v>
      </c>
      <c r="E7" s="187">
        <v>2907.3474419900003</v>
      </c>
      <c r="F7" s="187">
        <v>3356.77888029011</v>
      </c>
      <c r="G7" s="187">
        <v>3460.6486065800004</v>
      </c>
      <c r="H7" s="98"/>
      <c r="I7" s="98"/>
      <c r="J7" s="98"/>
      <c r="K7" s="98"/>
      <c r="L7" s="98"/>
    </row>
    <row r="8" spans="1:12" ht="21" customHeight="1" thickBot="1">
      <c r="B8" s="176" t="s">
        <v>1163</v>
      </c>
      <c r="C8" s="187">
        <v>1017.22861116</v>
      </c>
      <c r="D8" s="187">
        <v>1718.4621552991603</v>
      </c>
      <c r="E8" s="187">
        <v>1940.2904419899999</v>
      </c>
      <c r="F8" s="187">
        <v>2310.3198802901102</v>
      </c>
      <c r="G8" s="187">
        <v>2349.4129565800004</v>
      </c>
      <c r="H8" s="98"/>
      <c r="I8" s="98"/>
      <c r="J8" s="98"/>
      <c r="K8" s="98"/>
      <c r="L8" s="98"/>
    </row>
    <row r="9" spans="1:12" ht="13.5" thickBot="1">
      <c r="B9" s="186" t="s">
        <v>1025</v>
      </c>
      <c r="C9" s="187">
        <v>750.23138947432005</v>
      </c>
      <c r="D9" s="187">
        <v>1678.1689524118099</v>
      </c>
      <c r="E9" s="187">
        <v>1972.5153198790599</v>
      </c>
      <c r="F9" s="187">
        <v>2447.0946699648102</v>
      </c>
      <c r="G9" s="187">
        <v>2728.4521183306601</v>
      </c>
      <c r="H9" s="98"/>
      <c r="I9" s="98"/>
      <c r="J9" s="98"/>
      <c r="K9" s="98"/>
      <c r="L9" s="98"/>
    </row>
    <row r="10" spans="1:12" ht="13.5" thickBot="1">
      <c r="B10" s="188" t="s">
        <v>1026</v>
      </c>
      <c r="C10" s="187">
        <v>750.23138947432005</v>
      </c>
      <c r="D10" s="187">
        <v>1678.1689524118099</v>
      </c>
      <c r="E10" s="187">
        <v>1972.5153198790599</v>
      </c>
      <c r="F10" s="187">
        <v>2447.0944789648102</v>
      </c>
      <c r="G10" s="187">
        <v>2728.4521183306601</v>
      </c>
      <c r="H10" s="98"/>
      <c r="I10" s="98"/>
      <c r="J10" s="98"/>
      <c r="K10" s="98"/>
      <c r="L10" s="98"/>
    </row>
    <row r="11" spans="1:12" ht="13.5" thickBot="1">
      <c r="B11" s="186" t="s">
        <v>1106</v>
      </c>
      <c r="C11" s="187">
        <v>10280.425583685681</v>
      </c>
      <c r="D11" s="187">
        <v>15212.179479687349</v>
      </c>
      <c r="E11" s="187">
        <v>15227.63133991094</v>
      </c>
      <c r="F11" s="187">
        <v>15242.5985171253</v>
      </c>
      <c r="G11" s="187">
        <v>15092.090515049342</v>
      </c>
      <c r="H11" s="98"/>
      <c r="I11" s="98"/>
      <c r="J11" s="98"/>
      <c r="K11" s="98"/>
      <c r="L11" s="98"/>
    </row>
    <row r="12" spans="1:12" ht="13.5" thickBot="1">
      <c r="B12" s="186" t="s">
        <v>1027</v>
      </c>
      <c r="C12" s="187">
        <v>916.62009568567987</v>
      </c>
      <c r="D12" s="187">
        <v>953.11520288735028</v>
      </c>
      <c r="E12" s="187">
        <v>934.8321221109403</v>
      </c>
      <c r="F12" s="187">
        <v>909.68421032529977</v>
      </c>
      <c r="G12" s="187">
        <v>732.19648824934006</v>
      </c>
      <c r="H12" s="98"/>
      <c r="I12" s="98"/>
      <c r="J12" s="98"/>
      <c r="K12" s="98"/>
      <c r="L12" s="98"/>
    </row>
    <row r="13" spans="1:12" ht="21.75" customHeight="1" thickBot="1">
      <c r="B13" s="176" t="s">
        <v>1163</v>
      </c>
      <c r="C13" s="187">
        <v>266.99722168567985</v>
      </c>
      <c r="D13" s="187">
        <v>40.293202887350226</v>
      </c>
      <c r="E13" s="187">
        <v>-32.224877889059947</v>
      </c>
      <c r="F13" s="187">
        <v>-136.77478967470023</v>
      </c>
      <c r="G13" s="187">
        <v>-379.03916175065979</v>
      </c>
      <c r="H13" s="98"/>
      <c r="I13" s="98"/>
      <c r="J13" s="98"/>
      <c r="K13" s="98"/>
      <c r="L13" s="98"/>
    </row>
    <row r="14" spans="1:12" ht="23.25" thickBot="1">
      <c r="B14" s="176" t="s">
        <v>1107</v>
      </c>
      <c r="C14" s="187">
        <v>11030.656973160001</v>
      </c>
      <c r="D14" s="187">
        <v>16890.348432099159</v>
      </c>
      <c r="E14" s="187">
        <v>17200.146659790003</v>
      </c>
      <c r="F14" s="187">
        <v>17689.69318709011</v>
      </c>
      <c r="G14" s="187">
        <v>17820.542633380002</v>
      </c>
      <c r="H14" s="98"/>
      <c r="I14" s="98"/>
      <c r="J14" s="98"/>
      <c r="K14" s="98"/>
      <c r="L14" s="98"/>
    </row>
    <row r="15" spans="1:12" ht="13.5" thickBot="1">
      <c r="B15" s="186" t="s">
        <v>1028</v>
      </c>
      <c r="C15" s="187">
        <v>-97.109283999999988</v>
      </c>
      <c r="D15" s="187">
        <v>-351.16615999999999</v>
      </c>
      <c r="E15" s="187">
        <v>-450.94067999999999</v>
      </c>
      <c r="F15" s="187">
        <v>-567.17577700000004</v>
      </c>
      <c r="G15" s="187">
        <v>-474.571979</v>
      </c>
      <c r="H15" s="98"/>
      <c r="I15" s="98"/>
      <c r="J15" s="98"/>
      <c r="K15" s="98"/>
      <c r="L15" s="98"/>
    </row>
    <row r="16" spans="1:12">
      <c r="B16" s="184"/>
      <c r="C16" s="184"/>
      <c r="D16" s="184"/>
      <c r="E16" s="184"/>
      <c r="F16" s="184"/>
      <c r="G16" s="184"/>
    </row>
    <row r="17" spans="2:10">
      <c r="B17" s="743" t="s">
        <v>1304</v>
      </c>
      <c r="C17" s="184"/>
      <c r="D17" s="184"/>
      <c r="E17" s="184"/>
      <c r="F17" s="184"/>
      <c r="G17" s="184"/>
    </row>
    <row r="18" spans="2:10" ht="12.75" customHeight="1">
      <c r="B18" s="744" t="s">
        <v>1166</v>
      </c>
      <c r="C18" s="189"/>
      <c r="D18" s="189"/>
      <c r="E18" s="189"/>
      <c r="F18" s="189"/>
      <c r="G18" s="189"/>
    </row>
    <row r="19" spans="2:10" ht="12.75" customHeight="1">
      <c r="B19" s="189"/>
      <c r="C19" s="189"/>
      <c r="D19" s="189"/>
      <c r="E19" s="189"/>
      <c r="F19" s="189"/>
      <c r="G19" s="189"/>
    </row>
    <row r="20" spans="2:10" ht="12.75" customHeight="1">
      <c r="B20" s="190" t="s">
        <v>1242</v>
      </c>
      <c r="C20" s="189"/>
      <c r="D20" s="189"/>
      <c r="E20" s="189"/>
      <c r="F20" s="189"/>
      <c r="G20" s="189"/>
    </row>
    <row r="22" spans="2:10">
      <c r="B22" s="633" t="s">
        <v>971</v>
      </c>
    </row>
    <row r="26" spans="2:10">
      <c r="J26" s="181"/>
    </row>
    <row r="28" spans="2:10">
      <c r="I28" s="181"/>
    </row>
    <row r="32" spans="2:10" ht="15" customHeight="1"/>
  </sheetData>
  <phoneticPr fontId="5" type="noConversion"/>
  <hyperlinks>
    <hyperlink ref="B22" location="Содержание!B46" display="к содержанию"/>
  </hyperlinks>
  <pageMargins left="0.75" right="0.75" top="1" bottom="1" header="0.5" footer="0.5"/>
  <pageSetup paperSize="9" orientation="portrait" verticalDpi="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3"/>
  <sheetViews>
    <sheetView topLeftCell="A7" workbookViewId="0">
      <selection activeCell="B29" sqref="B29"/>
    </sheetView>
  </sheetViews>
  <sheetFormatPr defaultColWidth="10.6640625" defaultRowHeight="12.75"/>
  <cols>
    <col min="1" max="1" width="10.83203125" style="86" customWidth="1"/>
    <col min="2" max="2" width="23.6640625" style="86" customWidth="1"/>
    <col min="3" max="3" width="12" style="86" customWidth="1"/>
    <col min="4" max="9" width="10.5" style="86" customWidth="1"/>
    <col min="10" max="11" width="10.6640625" style="86" customWidth="1"/>
    <col min="12" max="12" width="16.83203125" style="86" bestFit="1" customWidth="1"/>
    <col min="13" max="13" width="10.6640625" style="86" customWidth="1"/>
    <col min="14" max="14" width="13.1640625" style="86" customWidth="1"/>
    <col min="15" max="16384" width="10.6640625" style="86"/>
  </cols>
  <sheetData>
    <row r="2" spans="1:8">
      <c r="A2" s="86" t="s">
        <v>940</v>
      </c>
      <c r="B2" s="87" t="s">
        <v>1142</v>
      </c>
      <c r="C2" s="87"/>
    </row>
    <row r="3" spans="1:8" ht="13.5" thickBot="1">
      <c r="B3" s="87"/>
      <c r="C3" s="87"/>
    </row>
    <row r="4" spans="1:8" ht="13.5" thickBot="1">
      <c r="B4" s="1066" t="s">
        <v>1112</v>
      </c>
      <c r="C4" s="1066"/>
      <c r="D4" s="1066"/>
      <c r="E4" s="1066"/>
      <c r="F4" s="1066"/>
      <c r="G4" s="1066"/>
      <c r="H4" s="1066"/>
    </row>
    <row r="5" spans="1:8" ht="13.5" thickBot="1">
      <c r="B5" s="130"/>
      <c r="C5" s="191" t="s">
        <v>1127</v>
      </c>
      <c r="D5" s="191" t="s">
        <v>1128</v>
      </c>
      <c r="E5" s="191" t="s">
        <v>1129</v>
      </c>
      <c r="F5" s="191" t="s">
        <v>1130</v>
      </c>
      <c r="G5" s="191" t="s">
        <v>1131</v>
      </c>
      <c r="H5" s="191" t="s">
        <v>1126</v>
      </c>
    </row>
    <row r="6" spans="1:8" ht="13.5" thickBot="1">
      <c r="B6" s="88" t="s">
        <v>1109</v>
      </c>
      <c r="C6" s="102">
        <v>28.789427464336455</v>
      </c>
      <c r="D6" s="102">
        <v>68.777045473652208</v>
      </c>
      <c r="E6" s="102">
        <v>148.91056550247782</v>
      </c>
      <c r="F6" s="102">
        <v>242.29663827161028</v>
      </c>
      <c r="G6" s="102">
        <v>374.45184082063986</v>
      </c>
      <c r="H6" s="102">
        <v>685.91146876660775</v>
      </c>
    </row>
    <row r="7" spans="1:8" ht="13.5" thickBot="1">
      <c r="B7" s="88" t="s">
        <v>1111</v>
      </c>
      <c r="C7" s="102">
        <v>-2.1763777286788866</v>
      </c>
      <c r="D7" s="102">
        <v>43.354903692724179</v>
      </c>
      <c r="E7" s="102">
        <v>80.571980370673089</v>
      </c>
      <c r="F7" s="102">
        <v>117.89711717771709</v>
      </c>
      <c r="G7" s="102">
        <v>260.23391922172408</v>
      </c>
      <c r="H7" s="102">
        <v>429.37430615175208</v>
      </c>
    </row>
    <row r="8" spans="1:8" ht="13.5" thickBot="1">
      <c r="B8" s="88" t="s">
        <v>1110</v>
      </c>
      <c r="C8" s="102">
        <v>25.940549133098642</v>
      </c>
      <c r="D8" s="102">
        <v>77.14289671199063</v>
      </c>
      <c r="E8" s="102">
        <v>146.54137708164905</v>
      </c>
      <c r="F8" s="102">
        <v>299.33302891035379</v>
      </c>
      <c r="G8" s="102">
        <v>531.37087362989234</v>
      </c>
      <c r="H8" s="102">
        <v>1113.1196085874669</v>
      </c>
    </row>
    <row r="9" spans="1:8" ht="13.5" thickBot="1">
      <c r="B9" s="88" t="s">
        <v>1137</v>
      </c>
      <c r="C9" s="102">
        <v>82.797058849183145</v>
      </c>
      <c r="D9" s="102">
        <v>107.98262523004999</v>
      </c>
      <c r="E9" s="102">
        <v>177.54276094863451</v>
      </c>
      <c r="F9" s="102">
        <v>575.77453793753102</v>
      </c>
      <c r="G9" s="102">
        <v>828.26801803766284</v>
      </c>
      <c r="H9" s="102">
        <v>1284.4047920173746</v>
      </c>
    </row>
    <row r="10" spans="1:8">
      <c r="B10" s="192"/>
      <c r="C10" s="193"/>
      <c r="D10" s="193"/>
      <c r="E10" s="193"/>
      <c r="F10" s="193"/>
      <c r="G10" s="193"/>
      <c r="H10" s="193"/>
    </row>
    <row r="11" spans="1:8">
      <c r="B11" s="87" t="s">
        <v>1142</v>
      </c>
      <c r="C11" s="117"/>
      <c r="D11" s="117"/>
      <c r="E11" s="117"/>
      <c r="F11" s="117"/>
      <c r="G11" s="117"/>
      <c r="H11" s="117"/>
    </row>
    <row r="12" spans="1:8">
      <c r="B12" s="87"/>
      <c r="C12" s="87"/>
    </row>
    <row r="13" spans="1:8">
      <c r="B13" s="87"/>
      <c r="C13" s="87"/>
    </row>
    <row r="14" spans="1:8">
      <c r="B14" s="87"/>
      <c r="C14" s="87"/>
    </row>
    <row r="15" spans="1:8">
      <c r="B15" s="87"/>
      <c r="C15" s="87"/>
    </row>
    <row r="16" spans="1:8">
      <c r="B16" s="87"/>
      <c r="C16" s="87"/>
    </row>
    <row r="17" spans="2:3">
      <c r="B17" s="87"/>
      <c r="C17" s="87"/>
    </row>
    <row r="18" spans="2:3">
      <c r="B18" s="87"/>
      <c r="C18" s="87"/>
    </row>
    <row r="19" spans="2:3">
      <c r="B19" s="87"/>
      <c r="C19" s="87"/>
    </row>
    <row r="20" spans="2:3">
      <c r="B20" s="87"/>
      <c r="C20" s="87"/>
    </row>
    <row r="21" spans="2:3">
      <c r="B21" s="87"/>
      <c r="C21" s="87"/>
    </row>
    <row r="22" spans="2:3">
      <c r="B22" s="87"/>
      <c r="C22" s="87"/>
    </row>
    <row r="23" spans="2:3">
      <c r="B23" s="87"/>
      <c r="C23" s="87"/>
    </row>
    <row r="24" spans="2:3">
      <c r="C24" s="87"/>
    </row>
    <row r="25" spans="2:3">
      <c r="C25" s="87"/>
    </row>
    <row r="26" spans="2:3">
      <c r="B26" s="87"/>
      <c r="C26" s="87"/>
    </row>
    <row r="27" spans="2:3">
      <c r="B27" s="89" t="s">
        <v>1168</v>
      </c>
      <c r="C27" s="87"/>
    </row>
    <row r="28" spans="2:3">
      <c r="B28" s="87"/>
      <c r="C28" s="87"/>
    </row>
    <row r="29" spans="2:3">
      <c r="B29" s="633" t="s">
        <v>971</v>
      </c>
      <c r="C29" s="87"/>
    </row>
    <row r="30" spans="2:3">
      <c r="B30" s="87"/>
      <c r="C30" s="87"/>
    </row>
    <row r="31" spans="2:3">
      <c r="B31" s="87"/>
      <c r="C31" s="87"/>
    </row>
    <row r="32" spans="2:3">
      <c r="B32" s="87"/>
      <c r="C32" s="87"/>
    </row>
    <row r="33" spans="2:15">
      <c r="B33" s="87"/>
      <c r="C33" s="87"/>
    </row>
    <row r="34" spans="2:15">
      <c r="B34" s="87"/>
      <c r="C34" s="87"/>
    </row>
    <row r="35" spans="2:15">
      <c r="B35" s="87"/>
      <c r="C35" s="87"/>
    </row>
    <row r="36" spans="2:15">
      <c r="B36" s="87"/>
      <c r="C36" s="87"/>
      <c r="J36" s="23"/>
      <c r="K36" s="23"/>
      <c r="L36" s="23"/>
      <c r="M36" s="23"/>
      <c r="N36" s="23"/>
    </row>
    <row r="37" spans="2:15">
      <c r="B37" s="87"/>
      <c r="C37" s="87"/>
      <c r="J37" s="23"/>
      <c r="K37" s="23"/>
      <c r="L37" s="23"/>
      <c r="M37" s="23"/>
      <c r="N37" s="23"/>
      <c r="O37" s="181"/>
    </row>
    <row r="38" spans="2:15">
      <c r="B38" s="87"/>
      <c r="C38" s="87"/>
    </row>
    <row r="39" spans="2:15">
      <c r="B39" s="87"/>
      <c r="C39" s="87"/>
    </row>
    <row r="40" spans="2:15">
      <c r="B40" s="87"/>
      <c r="C40" s="87"/>
      <c r="N40" s="194"/>
    </row>
    <row r="41" spans="2:15">
      <c r="B41" s="87"/>
      <c r="C41" s="87"/>
    </row>
    <row r="42" spans="2:15">
      <c r="B42" s="87"/>
      <c r="C42" s="87"/>
    </row>
    <row r="43" spans="2:15">
      <c r="B43" s="87"/>
      <c r="C43" s="87"/>
    </row>
  </sheetData>
  <mergeCells count="1">
    <mergeCell ref="B4:H4"/>
  </mergeCells>
  <phoneticPr fontId="5" type="noConversion"/>
  <hyperlinks>
    <hyperlink ref="B29" location="Содержание!B47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"/>
  <sheetViews>
    <sheetView topLeftCell="A28" workbookViewId="0">
      <selection activeCell="B31" sqref="B31"/>
    </sheetView>
  </sheetViews>
  <sheetFormatPr defaultColWidth="10.6640625" defaultRowHeight="12.75"/>
  <cols>
    <col min="1" max="1" width="10.6640625" style="86" customWidth="1"/>
    <col min="2" max="2" width="28" style="86" customWidth="1"/>
    <col min="3" max="16384" width="10.6640625" style="86"/>
  </cols>
  <sheetData>
    <row r="2" spans="1:16">
      <c r="A2" s="86" t="s">
        <v>940</v>
      </c>
      <c r="B2" s="87" t="s">
        <v>1424</v>
      </c>
    </row>
    <row r="3" spans="1:16" ht="13.5" thickBot="1"/>
    <row r="4" spans="1:16" ht="13.5" thickBot="1">
      <c r="B4" s="88"/>
      <c r="C4" s="191" t="s">
        <v>1127</v>
      </c>
      <c r="D4" s="191" t="s">
        <v>1128</v>
      </c>
      <c r="E4" s="191" t="s">
        <v>1129</v>
      </c>
      <c r="F4" s="191" t="s">
        <v>1130</v>
      </c>
      <c r="G4" s="191" t="s">
        <v>1131</v>
      </c>
      <c r="H4" s="191" t="s">
        <v>1117</v>
      </c>
      <c r="I4" s="191" t="s">
        <v>1118</v>
      </c>
      <c r="J4" s="191" t="s">
        <v>1119</v>
      </c>
      <c r="K4" s="191" t="s">
        <v>1120</v>
      </c>
      <c r="L4" s="191" t="s">
        <v>1121</v>
      </c>
      <c r="M4" s="191" t="s">
        <v>1122</v>
      </c>
      <c r="N4" s="191" t="s">
        <v>1123</v>
      </c>
      <c r="O4" s="191" t="s">
        <v>1049</v>
      </c>
      <c r="P4" s="191" t="s">
        <v>1126</v>
      </c>
    </row>
    <row r="5" spans="1:16" ht="13.5" thickBot="1">
      <c r="B5" s="88" t="s">
        <v>1138</v>
      </c>
      <c r="C5" s="102">
        <v>1.6817213289927042</v>
      </c>
      <c r="D5" s="102">
        <v>1.9265061030502928</v>
      </c>
      <c r="E5" s="102">
        <v>2.3131735822850077</v>
      </c>
      <c r="F5" s="102">
        <v>2.6435668958265945</v>
      </c>
      <c r="G5" s="102">
        <v>3.0584668985305545</v>
      </c>
      <c r="H5" s="102">
        <v>3.2767958701548694</v>
      </c>
      <c r="I5" s="102">
        <v>3.531598826276519</v>
      </c>
      <c r="J5" s="102">
        <v>3.2524221999575631</v>
      </c>
      <c r="K5" s="102">
        <v>3.4663559871205525</v>
      </c>
      <c r="L5" s="102">
        <v>3.5311908733582671</v>
      </c>
      <c r="M5" s="102">
        <v>3.516325220982746</v>
      </c>
      <c r="N5" s="102">
        <v>3.5148797276570276</v>
      </c>
      <c r="O5" s="102">
        <v>3.5964416714283081</v>
      </c>
      <c r="P5" s="102">
        <v>3.7235473068578435</v>
      </c>
    </row>
    <row r="6" spans="1:16" ht="13.5" thickBot="1">
      <c r="B6" s="88" t="s">
        <v>1139</v>
      </c>
      <c r="C6" s="102">
        <v>2.2707037746764045</v>
      </c>
      <c r="D6" s="102">
        <v>2.7887514393067088</v>
      </c>
      <c r="E6" s="102">
        <v>2.7653890651463469</v>
      </c>
      <c r="F6" s="102">
        <v>2.7429020999588243</v>
      </c>
      <c r="G6" s="102">
        <v>3.6709179219377472</v>
      </c>
      <c r="H6" s="102">
        <v>4.4066615648797969</v>
      </c>
      <c r="I6" s="102">
        <v>4.611884052560848</v>
      </c>
      <c r="J6" s="102">
        <v>4.7110179931312528</v>
      </c>
      <c r="K6" s="102">
        <v>4.1483271754279851</v>
      </c>
      <c r="L6" s="102">
        <v>4.1483271754279851</v>
      </c>
      <c r="M6" s="102">
        <v>4.1584252636284749</v>
      </c>
      <c r="N6" s="102">
        <v>4.2785077050516742</v>
      </c>
      <c r="O6" s="102">
        <v>4.4569746495910803</v>
      </c>
      <c r="P6" s="102">
        <v>4.4686702869014123</v>
      </c>
    </row>
    <row r="7" spans="1:16" ht="13.5" thickBot="1">
      <c r="B7" s="88" t="s">
        <v>1140</v>
      </c>
      <c r="C7" s="102">
        <v>2.1376426257219325</v>
      </c>
      <c r="D7" s="102">
        <v>2.617217675188523</v>
      </c>
      <c r="E7" s="102">
        <v>2.9996308123390722</v>
      </c>
      <c r="F7" s="102">
        <v>3.9119021971098147</v>
      </c>
      <c r="G7" s="102">
        <v>5.1368416610398375</v>
      </c>
      <c r="H7" s="102">
        <v>5.7656076077116012</v>
      </c>
      <c r="I7" s="102">
        <v>7.182063402543819</v>
      </c>
      <c r="J7" s="102">
        <v>7.5833883702637319</v>
      </c>
      <c r="K7" s="102">
        <v>7.3222525381573043</v>
      </c>
      <c r="L7" s="102">
        <v>7.6078767821465947</v>
      </c>
      <c r="M7" s="102">
        <v>7.758754434130231</v>
      </c>
      <c r="N7" s="102">
        <v>7.9334387784226053</v>
      </c>
      <c r="O7" s="102">
        <v>7.9678415129728037</v>
      </c>
      <c r="P7" s="102">
        <v>7.9467258790111037</v>
      </c>
    </row>
    <row r="8" spans="1:16" ht="13.5" thickBot="1">
      <c r="B8" s="88" t="s">
        <v>1141</v>
      </c>
      <c r="C8" s="102">
        <v>0.93581156508149144</v>
      </c>
      <c r="D8" s="102">
        <v>0.96806279179917454</v>
      </c>
      <c r="E8" s="102">
        <v>0.99796142386702213</v>
      </c>
      <c r="F8" s="102">
        <v>2.0622005589566141</v>
      </c>
      <c r="G8" s="102">
        <v>2.3871028037383177</v>
      </c>
      <c r="H8" s="102">
        <v>2.0463830381238948</v>
      </c>
      <c r="I8" s="102">
        <v>2.1732946614139035</v>
      </c>
      <c r="J8" s="102">
        <v>2.1972810745416758</v>
      </c>
      <c r="K8" s="102">
        <v>2.1204252121640734</v>
      </c>
      <c r="L8" s="102">
        <v>2.2723656294200847</v>
      </c>
      <c r="M8" s="102">
        <v>2.4256873231966054</v>
      </c>
      <c r="N8" s="102">
        <v>2.592821782178218</v>
      </c>
      <c r="O8" s="102">
        <v>2.7489060289957568</v>
      </c>
      <c r="P8" s="102">
        <v>2.8062345297029703</v>
      </c>
    </row>
    <row r="11" spans="1:16">
      <c r="B11" s="87" t="s">
        <v>1132</v>
      </c>
    </row>
    <row r="26" spans="2:2">
      <c r="B26" s="92" t="s">
        <v>1168</v>
      </c>
    </row>
    <row r="28" spans="2:2">
      <c r="B28" s="1" t="s">
        <v>1425</v>
      </c>
    </row>
    <row r="31" spans="2:2">
      <c r="B31" s="633" t="s">
        <v>971</v>
      </c>
    </row>
  </sheetData>
  <phoneticPr fontId="5" type="noConversion"/>
  <hyperlinks>
    <hyperlink ref="B31" location="Содержание!B48" display="к содержанию"/>
  </hyperlinks>
  <pageMargins left="0.75" right="0.75" top="1" bottom="1" header="0.5" footer="0.5"/>
  <headerFooter alignWithMargins="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workbookViewId="0">
      <selection activeCell="B32" sqref="B32"/>
    </sheetView>
  </sheetViews>
  <sheetFormatPr defaultColWidth="10.6640625" defaultRowHeight="12.75"/>
  <cols>
    <col min="1" max="1" width="10.6640625" style="86" customWidth="1"/>
    <col min="2" max="2" width="43.6640625" style="158" customWidth="1"/>
    <col min="3" max="16384" width="10.6640625" style="86"/>
  </cols>
  <sheetData>
    <row r="2" spans="1:8">
      <c r="A2" s="86" t="s">
        <v>940</v>
      </c>
      <c r="B2" s="87" t="s">
        <v>1133</v>
      </c>
    </row>
    <row r="3" spans="1:8" ht="13.5" thickBot="1"/>
    <row r="4" spans="1:8" ht="13.5" thickBot="1">
      <c r="B4" s="91"/>
      <c r="C4" s="191" t="s">
        <v>1127</v>
      </c>
      <c r="D4" s="191" t="s">
        <v>1128</v>
      </c>
      <c r="E4" s="191" t="s">
        <v>1129</v>
      </c>
      <c r="F4" s="191" t="s">
        <v>1130</v>
      </c>
      <c r="G4" s="191" t="s">
        <v>1131</v>
      </c>
      <c r="H4" s="191" t="s">
        <v>1126</v>
      </c>
    </row>
    <row r="5" spans="1:8" ht="26.25" thickBot="1">
      <c r="B5" s="91" t="s">
        <v>1115</v>
      </c>
      <c r="C5" s="157">
        <v>9.4E-2</v>
      </c>
      <c r="D5" s="157">
        <v>0.105</v>
      </c>
      <c r="E5" s="157">
        <v>9.8000000000000004E-2</v>
      </c>
      <c r="F5" s="157">
        <v>9.5000000000000001E-2</v>
      </c>
      <c r="G5" s="157">
        <v>9.8000000000000004E-2</v>
      </c>
      <c r="H5" s="157">
        <v>0.11</v>
      </c>
    </row>
    <row r="6" spans="1:8" ht="13.5" thickBot="1">
      <c r="B6" s="88" t="s">
        <v>1113</v>
      </c>
      <c r="C6" s="161">
        <v>0.10908079027919489</v>
      </c>
      <c r="D6" s="161">
        <v>9.9799163031841942E-2</v>
      </c>
      <c r="E6" s="161">
        <v>9.2002567625126735E-2</v>
      </c>
      <c r="F6" s="161">
        <v>8.4700955372333464E-2</v>
      </c>
      <c r="G6" s="161">
        <v>7.3798043634257807E-2</v>
      </c>
      <c r="H6" s="161">
        <v>5.3261284677690569E-2</v>
      </c>
    </row>
    <row r="7" spans="1:8" ht="13.5" thickBot="1">
      <c r="B7" s="88" t="s">
        <v>1124</v>
      </c>
      <c r="C7" s="161">
        <v>0.18873264666368117</v>
      </c>
      <c r="D7" s="161">
        <v>0.1409147397371906</v>
      </c>
      <c r="E7" s="161">
        <v>0.11901365396372529</v>
      </c>
      <c r="F7" s="161">
        <v>0.10229411165498792</v>
      </c>
      <c r="G7" s="161">
        <v>9.1645533496345202E-2</v>
      </c>
      <c r="H7" s="161">
        <v>8.1668862422127925E-2</v>
      </c>
    </row>
    <row r="8" spans="1:8" ht="13.5" thickBot="1">
      <c r="B8" s="88" t="s">
        <v>1125</v>
      </c>
      <c r="C8" s="161">
        <v>0.12098747127288902</v>
      </c>
      <c r="D8" s="161">
        <v>0.11426714160850679</v>
      </c>
      <c r="E8" s="161">
        <v>9.02064865103685E-2</v>
      </c>
      <c r="F8" s="161">
        <v>8.1223258750087679E-2</v>
      </c>
      <c r="G8" s="161">
        <v>6.3882960107654624E-2</v>
      </c>
      <c r="H8" s="161">
        <v>4.3006945914224694E-2</v>
      </c>
    </row>
    <row r="9" spans="1:8" ht="13.5" thickBot="1">
      <c r="B9" s="88" t="s">
        <v>1134</v>
      </c>
      <c r="C9" s="167">
        <v>0.28789427464336459</v>
      </c>
      <c r="D9" s="167">
        <v>0.31048835915035711</v>
      </c>
      <c r="E9" s="167">
        <v>0.47478920965786942</v>
      </c>
      <c r="F9" s="167">
        <v>0.37517922383332025</v>
      </c>
      <c r="G9" s="167">
        <v>0.38608384591894596</v>
      </c>
      <c r="H9" s="167">
        <v>0.65646204977780021</v>
      </c>
    </row>
    <row r="10" spans="1:8" ht="13.5" thickBot="1">
      <c r="B10" s="88" t="s">
        <v>1135</v>
      </c>
      <c r="C10" s="167">
        <v>-2.176377728678891E-2</v>
      </c>
      <c r="D10" s="167">
        <v>0.46544260337363785</v>
      </c>
      <c r="E10" s="167">
        <v>0.25961495365182841</v>
      </c>
      <c r="F10" s="167">
        <v>0.20670503103761706</v>
      </c>
      <c r="G10" s="167">
        <v>0.65322939508151889</v>
      </c>
      <c r="H10" s="167">
        <v>0.46952931943624709</v>
      </c>
    </row>
    <row r="11" spans="1:8" ht="13.5" thickBot="1">
      <c r="B11" s="88" t="s">
        <v>1136</v>
      </c>
      <c r="C11" s="167">
        <v>0.25940549133098645</v>
      </c>
      <c r="D11" s="167">
        <v>0.40655966590061032</v>
      </c>
      <c r="E11" s="167">
        <v>0.39176552747971916</v>
      </c>
      <c r="F11" s="167">
        <v>0.61974040072836756</v>
      </c>
      <c r="G11" s="167">
        <v>0.58106349317684103</v>
      </c>
      <c r="H11" s="167">
        <v>0.92140572087681338</v>
      </c>
    </row>
    <row r="12" spans="1:8">
      <c r="B12" s="170"/>
      <c r="C12" s="117"/>
      <c r="D12" s="117"/>
      <c r="E12" s="117"/>
      <c r="F12" s="117"/>
      <c r="G12" s="117"/>
      <c r="H12" s="117"/>
    </row>
    <row r="13" spans="1:8">
      <c r="B13" s="87" t="s">
        <v>1133</v>
      </c>
    </row>
    <row r="30" spans="2:2">
      <c r="B30" s="92" t="s">
        <v>1168</v>
      </c>
    </row>
    <row r="32" spans="2:2">
      <c r="B32" s="633" t="s">
        <v>971</v>
      </c>
    </row>
  </sheetData>
  <phoneticPr fontId="5" type="noConversion"/>
  <hyperlinks>
    <hyperlink ref="B32" location="Содержание!B49" display="к содержанию"/>
  </hyperlinks>
  <pageMargins left="0.75" right="0.75" top="1" bottom="1" header="0.5" footer="0.5"/>
  <headerFooter alignWithMargins="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workbookViewId="0">
      <selection activeCell="B27" sqref="B27"/>
    </sheetView>
  </sheetViews>
  <sheetFormatPr defaultColWidth="10.6640625" defaultRowHeight="12.75"/>
  <cols>
    <col min="1" max="1" width="10.6640625" style="86" customWidth="1"/>
    <col min="2" max="2" width="8.33203125" style="158" customWidth="1"/>
    <col min="3" max="3" width="14.5" style="158" customWidth="1"/>
    <col min="4" max="4" width="22.1640625" style="158" customWidth="1"/>
    <col min="5" max="5" width="25.33203125" style="158" customWidth="1"/>
    <col min="6" max="6" width="18.1640625" style="158" customWidth="1"/>
    <col min="7" max="16384" width="10.6640625" style="86"/>
  </cols>
  <sheetData>
    <row r="2" spans="1:8">
      <c r="A2" s="86" t="s">
        <v>940</v>
      </c>
      <c r="B2" s="195" t="s">
        <v>1247</v>
      </c>
      <c r="H2" s="195" t="s">
        <v>1247</v>
      </c>
    </row>
    <row r="3" spans="1:8" ht="13.5" thickBot="1"/>
    <row r="4" spans="1:8" ht="39" customHeight="1" thickBot="1">
      <c r="B4" s="111"/>
      <c r="C4" s="196" t="s">
        <v>1243</v>
      </c>
      <c r="D4" s="196" t="s">
        <v>1244</v>
      </c>
      <c r="E4" s="196" t="s">
        <v>1245</v>
      </c>
      <c r="F4" s="196" t="s">
        <v>1246</v>
      </c>
    </row>
    <row r="5" spans="1:8" ht="13.5" thickBot="1">
      <c r="B5" s="197">
        <v>38718</v>
      </c>
      <c r="C5" s="91">
        <v>1467.875</v>
      </c>
      <c r="D5" s="91">
        <v>1599.31</v>
      </c>
      <c r="E5" s="91">
        <v>346.82</v>
      </c>
      <c r="F5" s="91">
        <v>132.93</v>
      </c>
    </row>
    <row r="6" spans="1:8" ht="13.5" thickBot="1">
      <c r="B6" s="197">
        <v>38749</v>
      </c>
      <c r="C6" s="91">
        <v>1824.74</v>
      </c>
      <c r="D6" s="91">
        <v>2882.89</v>
      </c>
      <c r="E6" s="91">
        <v>300.38</v>
      </c>
      <c r="F6" s="91">
        <v>131.38</v>
      </c>
    </row>
    <row r="7" spans="1:8" ht="13.5" thickBot="1">
      <c r="B7" s="197">
        <v>38777</v>
      </c>
      <c r="C7" s="91">
        <v>2805.8</v>
      </c>
      <c r="D7" s="91">
        <v>3900.27</v>
      </c>
      <c r="E7" s="91">
        <v>308.58999999999997</v>
      </c>
      <c r="F7" s="91">
        <v>128.49</v>
      </c>
    </row>
    <row r="8" spans="1:8" ht="13.5" thickBot="1">
      <c r="B8" s="197">
        <v>38808</v>
      </c>
      <c r="C8" s="91">
        <v>2396.7600000000002</v>
      </c>
      <c r="D8" s="91">
        <v>4753.66</v>
      </c>
      <c r="E8" s="91">
        <v>459.33</v>
      </c>
      <c r="F8" s="91">
        <v>126.22</v>
      </c>
    </row>
    <row r="9" spans="1:8" ht="13.5" thickBot="1">
      <c r="B9" s="197">
        <v>38838</v>
      </c>
      <c r="C9" s="91">
        <v>2443.09</v>
      </c>
      <c r="D9" s="91">
        <v>7047.43</v>
      </c>
      <c r="E9" s="91">
        <v>451.53</v>
      </c>
      <c r="F9" s="91">
        <v>122.66</v>
      </c>
    </row>
    <row r="10" spans="1:8" ht="13.5" thickBot="1">
      <c r="B10" s="197">
        <v>38869</v>
      </c>
      <c r="C10" s="91">
        <v>1496.79</v>
      </c>
      <c r="D10" s="91">
        <v>6145.93</v>
      </c>
      <c r="E10" s="91">
        <v>424.23</v>
      </c>
      <c r="F10" s="91">
        <v>119.24</v>
      </c>
    </row>
    <row r="11" spans="1:8" ht="13.5" thickBot="1">
      <c r="B11" s="197">
        <v>38899</v>
      </c>
      <c r="C11" s="91">
        <v>1728.335</v>
      </c>
      <c r="D11" s="91">
        <v>5671.76</v>
      </c>
      <c r="E11" s="91">
        <v>458.57</v>
      </c>
      <c r="F11" s="91">
        <v>118.06</v>
      </c>
    </row>
    <row r="12" spans="1:8" ht="13.5" thickBot="1">
      <c r="B12" s="197">
        <v>38930</v>
      </c>
      <c r="C12" s="91">
        <v>3229.2649999999999</v>
      </c>
      <c r="D12" s="91">
        <v>6134.89</v>
      </c>
      <c r="E12" s="91">
        <v>796.66</v>
      </c>
      <c r="F12" s="91">
        <v>122.87</v>
      </c>
    </row>
    <row r="13" spans="1:8" ht="13.5" thickBot="1">
      <c r="B13" s="197">
        <v>38961</v>
      </c>
      <c r="C13" s="91">
        <v>3505.3119999999999</v>
      </c>
      <c r="D13" s="91">
        <v>3752.86</v>
      </c>
      <c r="E13" s="91">
        <v>1113.69</v>
      </c>
      <c r="F13" s="91">
        <v>126.32</v>
      </c>
    </row>
    <row r="14" spans="1:8" ht="13.5" thickBot="1">
      <c r="B14" s="197">
        <v>38991</v>
      </c>
      <c r="C14" s="91">
        <v>6108.4049999999997</v>
      </c>
      <c r="D14" s="91">
        <v>3299.14</v>
      </c>
      <c r="E14" s="91">
        <v>1047.9000000000001</v>
      </c>
      <c r="F14" s="91">
        <v>127.74</v>
      </c>
    </row>
    <row r="15" spans="1:8" ht="13.5" thickBot="1">
      <c r="B15" s="197">
        <v>39022</v>
      </c>
      <c r="C15" s="91">
        <v>7258.05</v>
      </c>
      <c r="D15" s="91">
        <v>4284.6000000000004</v>
      </c>
      <c r="E15" s="91">
        <v>803.43</v>
      </c>
      <c r="F15" s="91">
        <v>127.91</v>
      </c>
    </row>
    <row r="16" spans="1:8" ht="13.5" thickBot="1">
      <c r="B16" s="197">
        <v>39052</v>
      </c>
      <c r="C16" s="91">
        <v>7073.67</v>
      </c>
      <c r="D16" s="91">
        <v>3810.77</v>
      </c>
      <c r="E16" s="91">
        <v>629.78</v>
      </c>
      <c r="F16" s="91">
        <v>127.79</v>
      </c>
    </row>
    <row r="17" spans="2:8" ht="13.5" thickBot="1">
      <c r="B17" s="197">
        <v>39083</v>
      </c>
      <c r="C17" s="91">
        <v>6226.26</v>
      </c>
      <c r="D17" s="91">
        <v>10537.92</v>
      </c>
      <c r="E17" s="91">
        <v>593.47</v>
      </c>
      <c r="F17" s="91">
        <v>125.62</v>
      </c>
      <c r="H17" s="198" t="s">
        <v>1248</v>
      </c>
    </row>
    <row r="18" spans="2:8" ht="13.5" thickBot="1">
      <c r="B18" s="197">
        <v>39114</v>
      </c>
      <c r="C18" s="91">
        <v>4129.4549999999999</v>
      </c>
      <c r="D18" s="91">
        <v>8858.1</v>
      </c>
      <c r="E18" s="91">
        <v>733.69</v>
      </c>
      <c r="F18" s="91">
        <v>125</v>
      </c>
    </row>
    <row r="19" spans="2:8" ht="13.5" thickBot="1">
      <c r="B19" s="197">
        <v>39142</v>
      </c>
      <c r="C19" s="91">
        <v>4531.1400000000003</v>
      </c>
      <c r="D19" s="91">
        <v>11500.02</v>
      </c>
      <c r="E19" s="91">
        <v>699.15</v>
      </c>
      <c r="F19" s="91">
        <v>123.98</v>
      </c>
    </row>
    <row r="20" spans="2:8" ht="13.5" thickBot="1">
      <c r="B20" s="197">
        <v>39173</v>
      </c>
      <c r="C20" s="91">
        <v>5317</v>
      </c>
      <c r="D20" s="91">
        <v>14833.43</v>
      </c>
      <c r="E20" s="91">
        <v>607.04</v>
      </c>
      <c r="F20" s="91">
        <v>121.83</v>
      </c>
    </row>
    <row r="21" spans="2:8" ht="13.5" thickBot="1">
      <c r="B21" s="197">
        <v>39203</v>
      </c>
      <c r="C21" s="91">
        <v>5977.34</v>
      </c>
      <c r="D21" s="91">
        <v>13908.83</v>
      </c>
      <c r="E21" s="91">
        <v>830.94</v>
      </c>
      <c r="F21" s="91">
        <v>120.34</v>
      </c>
    </row>
    <row r="22" spans="2:8" ht="13.5" thickBot="1">
      <c r="B22" s="197">
        <v>39234</v>
      </c>
      <c r="C22" s="91">
        <v>9173.9549999999999</v>
      </c>
      <c r="D22" s="91">
        <v>16916.87</v>
      </c>
      <c r="E22" s="91">
        <v>1011</v>
      </c>
      <c r="F22" s="91">
        <v>122.31</v>
      </c>
    </row>
    <row r="23" spans="2:8" ht="13.5" thickBot="1">
      <c r="B23" s="197">
        <v>39264</v>
      </c>
      <c r="C23" s="91">
        <v>7207.69</v>
      </c>
      <c r="D23" s="91">
        <v>12617.47</v>
      </c>
      <c r="E23" s="91">
        <v>953.01</v>
      </c>
      <c r="F23" s="91">
        <v>122.25</v>
      </c>
    </row>
    <row r="24" spans="2:8" ht="13.5" thickBot="1">
      <c r="B24" s="197">
        <v>39295</v>
      </c>
      <c r="C24" s="91">
        <v>9969.2900000000009</v>
      </c>
      <c r="D24" s="91">
        <v>15467.68</v>
      </c>
      <c r="E24" s="91">
        <v>1485.18</v>
      </c>
      <c r="F24" s="91">
        <v>125.21</v>
      </c>
    </row>
    <row r="25" spans="2:8" ht="13.5" thickBot="1">
      <c r="B25" s="197">
        <v>39326</v>
      </c>
      <c r="C25" s="91">
        <v>6522.9549999999999</v>
      </c>
      <c r="D25" s="91">
        <v>12592.24</v>
      </c>
      <c r="E25" s="91">
        <v>996.87</v>
      </c>
      <c r="F25" s="91">
        <v>122.39</v>
      </c>
    </row>
    <row r="27" spans="2:8">
      <c r="B27" s="633" t="s">
        <v>971</v>
      </c>
    </row>
  </sheetData>
  <phoneticPr fontId="5" type="noConversion"/>
  <hyperlinks>
    <hyperlink ref="B27" location="Содержание!B52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topLeftCell="A13" workbookViewId="0">
      <selection activeCell="B32" sqref="B32"/>
    </sheetView>
  </sheetViews>
  <sheetFormatPr defaultColWidth="10.6640625" defaultRowHeight="12.75"/>
  <cols>
    <col min="1" max="1" width="10.6640625" style="86" customWidth="1"/>
    <col min="2" max="2" width="7.6640625" style="86" customWidth="1"/>
    <col min="3" max="3" width="24.83203125" style="86" customWidth="1"/>
    <col min="4" max="4" width="22.1640625" style="86" customWidth="1"/>
    <col min="5" max="5" width="25" style="86" customWidth="1"/>
    <col min="6" max="16384" width="10.6640625" style="86"/>
  </cols>
  <sheetData>
    <row r="2" spans="1:5">
      <c r="A2" s="86" t="s">
        <v>940</v>
      </c>
      <c r="B2" s="90" t="s">
        <v>1251</v>
      </c>
    </row>
    <row r="3" spans="1:5" ht="13.5" thickBot="1"/>
    <row r="4" spans="1:5" ht="51.75" customHeight="1" thickBot="1">
      <c r="B4" s="88"/>
      <c r="C4" s="196" t="s">
        <v>1249</v>
      </c>
      <c r="D4" s="196" t="s">
        <v>1072</v>
      </c>
      <c r="E4" s="196" t="s">
        <v>1073</v>
      </c>
    </row>
    <row r="5" spans="1:5" ht="13.5" thickBot="1">
      <c r="B5" s="88" t="s">
        <v>1190</v>
      </c>
      <c r="C5" s="88">
        <v>-366.2</v>
      </c>
      <c r="D5" s="88">
        <v>439.3</v>
      </c>
      <c r="E5" s="88">
        <v>73.099999999999994</v>
      </c>
    </row>
    <row r="6" spans="1:5" ht="13.5" thickBot="1">
      <c r="B6" s="88" t="s">
        <v>1191</v>
      </c>
      <c r="C6" s="88">
        <v>-129.5</v>
      </c>
      <c r="D6" s="88">
        <v>280.39999999999998</v>
      </c>
      <c r="E6" s="88">
        <v>150.9</v>
      </c>
    </row>
    <row r="7" spans="1:5" ht="13.5" thickBot="1">
      <c r="B7" s="88" t="s">
        <v>1192</v>
      </c>
      <c r="C7" s="88">
        <v>40.5</v>
      </c>
      <c r="D7" s="88">
        <v>-121.3</v>
      </c>
      <c r="E7" s="88">
        <v>-80.8</v>
      </c>
    </row>
    <row r="8" spans="1:5" ht="13.5" thickBot="1">
      <c r="B8" s="88" t="s">
        <v>1193</v>
      </c>
      <c r="C8" s="88">
        <v>-542.5</v>
      </c>
      <c r="D8" s="88">
        <v>672.6</v>
      </c>
      <c r="E8" s="88">
        <v>130.1</v>
      </c>
    </row>
    <row r="9" spans="1:5" ht="13.5" thickBot="1">
      <c r="B9" s="88" t="s">
        <v>1194</v>
      </c>
      <c r="C9" s="88">
        <v>-322.7</v>
      </c>
      <c r="D9" s="88">
        <v>139.19999999999999</v>
      </c>
      <c r="E9" s="88">
        <v>-183.6</v>
      </c>
    </row>
    <row r="10" spans="1:5" ht="13.5" thickBot="1">
      <c r="B10" s="88" t="s">
        <v>1195</v>
      </c>
      <c r="C10" s="88">
        <v>60.7</v>
      </c>
      <c r="D10" s="88">
        <v>-4.2</v>
      </c>
      <c r="E10" s="88">
        <v>56.6</v>
      </c>
    </row>
    <row r="11" spans="1:5" ht="13.5" thickBot="1">
      <c r="B11" s="88" t="s">
        <v>1250</v>
      </c>
      <c r="C11" s="88">
        <v>758.4</v>
      </c>
      <c r="D11" s="88">
        <v>-865</v>
      </c>
      <c r="E11" s="88">
        <v>-106.5</v>
      </c>
    </row>
    <row r="13" spans="1:5">
      <c r="B13" s="90" t="s">
        <v>1251</v>
      </c>
    </row>
    <row r="29" spans="2:2">
      <c r="B29" s="133" t="s">
        <v>1071</v>
      </c>
    </row>
    <row r="31" spans="2:2">
      <c r="B31" s="86" t="s">
        <v>1150</v>
      </c>
    </row>
    <row r="32" spans="2:2">
      <c r="B32" s="633" t="s">
        <v>971</v>
      </c>
    </row>
  </sheetData>
  <phoneticPr fontId="5" type="noConversion"/>
  <hyperlinks>
    <hyperlink ref="B32" location="Содержание!B53" display="к содержанию"/>
  </hyperlinks>
  <pageMargins left="0.75" right="0.75" top="1" bottom="1" header="0.5" footer="0.5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1"/>
  <sheetViews>
    <sheetView workbookViewId="0">
      <selection activeCell="J21" sqref="J21"/>
    </sheetView>
  </sheetViews>
  <sheetFormatPr defaultColWidth="10.6640625" defaultRowHeight="12.75"/>
  <cols>
    <col min="1" max="16384" width="10.6640625" style="86"/>
  </cols>
  <sheetData>
    <row r="2" spans="1:24">
      <c r="A2" s="86" t="s">
        <v>940</v>
      </c>
      <c r="B2" s="90" t="s">
        <v>1256</v>
      </c>
    </row>
    <row r="3" spans="1:24" ht="13.5" thickBot="1"/>
    <row r="4" spans="1:24" ht="13.5" thickBot="1">
      <c r="B4" s="88"/>
      <c r="C4" s="197">
        <v>38718</v>
      </c>
      <c r="D4" s="197">
        <v>38749</v>
      </c>
      <c r="E4" s="197">
        <v>38777</v>
      </c>
      <c r="F4" s="197">
        <v>38808</v>
      </c>
      <c r="G4" s="197">
        <v>38838</v>
      </c>
      <c r="H4" s="197">
        <v>38869</v>
      </c>
      <c r="I4" s="197">
        <v>38899</v>
      </c>
      <c r="J4" s="197">
        <v>38930</v>
      </c>
      <c r="K4" s="197">
        <v>38961</v>
      </c>
      <c r="L4" s="197">
        <v>38991</v>
      </c>
      <c r="M4" s="197">
        <v>39022</v>
      </c>
      <c r="N4" s="197">
        <v>39052</v>
      </c>
      <c r="O4" s="197">
        <v>39083</v>
      </c>
      <c r="P4" s="197">
        <v>39114</v>
      </c>
      <c r="Q4" s="197">
        <v>39142</v>
      </c>
      <c r="R4" s="197">
        <v>39173</v>
      </c>
      <c r="S4" s="197">
        <v>39203</v>
      </c>
      <c r="T4" s="197">
        <v>39234</v>
      </c>
      <c r="U4" s="197">
        <v>39264</v>
      </c>
      <c r="V4" s="197">
        <v>39295</v>
      </c>
      <c r="W4" s="197">
        <v>39326</v>
      </c>
      <c r="X4" s="197">
        <v>39356</v>
      </c>
    </row>
    <row r="5" spans="1:24" ht="13.5" thickBot="1">
      <c r="B5" s="88" t="s">
        <v>1252</v>
      </c>
      <c r="C5" s="134">
        <v>57.094999999999999</v>
      </c>
      <c r="D5" s="134">
        <v>80.637</v>
      </c>
      <c r="E5" s="134">
        <v>73.577600000000004</v>
      </c>
      <c r="F5" s="134">
        <v>45.669199999999996</v>
      </c>
      <c r="G5" s="134">
        <v>106.13205000000001</v>
      </c>
      <c r="H5" s="134">
        <v>97.286100000000005</v>
      </c>
      <c r="I5" s="134">
        <v>39.390999999999998</v>
      </c>
      <c r="J5" s="134">
        <v>99.436000000000007</v>
      </c>
      <c r="K5" s="134">
        <v>70.555000000000007</v>
      </c>
      <c r="L5" s="134">
        <v>89.802000000000007</v>
      </c>
      <c r="M5" s="134">
        <v>126.625</v>
      </c>
      <c r="N5" s="134">
        <v>170.535</v>
      </c>
      <c r="O5" s="134">
        <v>56.454000000000001</v>
      </c>
      <c r="P5" s="134">
        <v>129.673</v>
      </c>
      <c r="Q5" s="134">
        <v>243.158062</v>
      </c>
      <c r="R5" s="134">
        <v>103.971</v>
      </c>
      <c r="S5" s="134">
        <v>140.72300000000001</v>
      </c>
      <c r="T5" s="134">
        <v>180.13679999999999</v>
      </c>
      <c r="U5" s="134">
        <v>116.0462</v>
      </c>
      <c r="V5" s="134">
        <v>176.79521199999999</v>
      </c>
      <c r="W5" s="134">
        <v>177.07390000000001</v>
      </c>
      <c r="X5" s="134">
        <v>201.613831</v>
      </c>
    </row>
    <row r="6" spans="1:24" ht="13.5" thickBot="1">
      <c r="B6" s="88" t="s">
        <v>1253</v>
      </c>
      <c r="C6" s="134">
        <v>1695.334597</v>
      </c>
      <c r="D6" s="134">
        <v>2296.7505209999999</v>
      </c>
      <c r="E6" s="134">
        <v>1951.1543380000001</v>
      </c>
      <c r="F6" s="134">
        <v>1222.2756830000001</v>
      </c>
      <c r="G6" s="134">
        <v>1065.851118</v>
      </c>
      <c r="H6" s="134">
        <v>2102.0197750000002</v>
      </c>
      <c r="I6" s="134">
        <v>1492.643824</v>
      </c>
      <c r="J6" s="134">
        <v>1457.440196</v>
      </c>
      <c r="K6" s="134">
        <v>1452.582345</v>
      </c>
      <c r="L6" s="134">
        <v>1527.0893329999999</v>
      </c>
      <c r="M6" s="134">
        <v>1630.923552</v>
      </c>
      <c r="N6" s="134">
        <v>2147.5179469999998</v>
      </c>
      <c r="O6" s="134">
        <v>1378.200617</v>
      </c>
      <c r="P6" s="134">
        <v>1847.28865</v>
      </c>
      <c r="Q6" s="134">
        <v>2695.9646870000001</v>
      </c>
      <c r="R6" s="134">
        <v>2157.3953099999999</v>
      </c>
      <c r="S6" s="134">
        <v>1909.099477</v>
      </c>
      <c r="T6" s="134">
        <v>1393.8806939999999</v>
      </c>
      <c r="U6" s="134">
        <v>1579.5042840000001</v>
      </c>
      <c r="V6" s="134">
        <v>2452.6893020000002</v>
      </c>
      <c r="W6" s="134">
        <v>2598.3771080000001</v>
      </c>
      <c r="X6" s="134">
        <v>3254.630975</v>
      </c>
    </row>
    <row r="7" spans="1:24" ht="13.5" thickBot="1">
      <c r="B7" s="88" t="s">
        <v>1254</v>
      </c>
      <c r="C7" s="134">
        <v>145.26718489999999</v>
      </c>
      <c r="D7" s="134">
        <v>223.60104469999999</v>
      </c>
      <c r="E7" s="134">
        <v>213.3095241</v>
      </c>
      <c r="F7" s="134">
        <v>235.3097894</v>
      </c>
      <c r="G7" s="134">
        <v>137.83998070000001</v>
      </c>
      <c r="H7" s="134">
        <v>146.61869619999999</v>
      </c>
      <c r="I7" s="134">
        <v>97.748633069999997</v>
      </c>
      <c r="J7" s="134">
        <v>383.43322749999999</v>
      </c>
      <c r="K7" s="134">
        <v>474.40028619999998</v>
      </c>
      <c r="L7" s="134">
        <v>324.14952479999999</v>
      </c>
      <c r="M7" s="134">
        <v>320.55013079999998</v>
      </c>
      <c r="N7" s="134">
        <v>322.59399880000001</v>
      </c>
      <c r="O7" s="134">
        <v>312.47803920000001</v>
      </c>
      <c r="P7" s="134">
        <v>761.03100810000001</v>
      </c>
      <c r="Q7" s="134">
        <v>717.29003360000002</v>
      </c>
      <c r="R7" s="134">
        <v>390.20537940000003</v>
      </c>
      <c r="S7" s="134">
        <v>242.9878435</v>
      </c>
      <c r="T7" s="134">
        <v>303.49308509999997</v>
      </c>
      <c r="U7" s="134">
        <v>657.42644240000004</v>
      </c>
      <c r="V7" s="134">
        <v>691.35985249999999</v>
      </c>
      <c r="W7" s="134">
        <v>272.90305000000001</v>
      </c>
      <c r="X7" s="134">
        <v>300.1620724</v>
      </c>
    </row>
    <row r="8" spans="1:24" ht="13.5" thickBot="1">
      <c r="B8" s="88" t="s">
        <v>1255</v>
      </c>
      <c r="C8" s="134">
        <v>0.11267199999999999</v>
      </c>
      <c r="D8" s="134">
        <v>2.0413749999999999</v>
      </c>
      <c r="E8" s="134">
        <v>2.3066661399999999</v>
      </c>
      <c r="F8" s="134">
        <v>7.1116349999999997</v>
      </c>
      <c r="G8" s="134">
        <v>0.86188750000000003</v>
      </c>
      <c r="H8" s="134">
        <v>0.68009920000000001</v>
      </c>
      <c r="I8" s="134">
        <v>1.5354056250000001</v>
      </c>
      <c r="J8" s="134">
        <v>5.2216196000000004</v>
      </c>
      <c r="K8" s="134">
        <v>9.3918049999999997</v>
      </c>
      <c r="L8" s="134">
        <v>5.1428624799999998</v>
      </c>
      <c r="M8" s="134">
        <v>25.500636</v>
      </c>
      <c r="N8" s="134">
        <v>7.6194633329999997</v>
      </c>
      <c r="O8" s="134">
        <v>0.547147033</v>
      </c>
      <c r="P8" s="134">
        <v>55.063022349999997</v>
      </c>
      <c r="Q8" s="134">
        <v>8.6426191200000009</v>
      </c>
      <c r="R8" s="134">
        <v>1.2585199499999999</v>
      </c>
      <c r="S8" s="134">
        <v>77.675121700000005</v>
      </c>
      <c r="T8" s="134">
        <v>17.50850243</v>
      </c>
      <c r="U8" s="134">
        <v>16.4163538</v>
      </c>
      <c r="V8" s="134">
        <v>77.166032329999993</v>
      </c>
      <c r="W8" s="134">
        <v>20.3542293</v>
      </c>
      <c r="X8" s="134">
        <v>7.6720239750000001</v>
      </c>
    </row>
    <row r="10" spans="1:24">
      <c r="B10" s="90" t="s">
        <v>1256</v>
      </c>
      <c r="L10" s="136"/>
      <c r="W10" s="136"/>
      <c r="X10" s="136"/>
    </row>
    <row r="29" spans="2:2">
      <c r="B29" s="133" t="s">
        <v>1257</v>
      </c>
    </row>
    <row r="31" spans="2:2">
      <c r="B31" s="633" t="s">
        <v>971</v>
      </c>
    </row>
  </sheetData>
  <phoneticPr fontId="5" type="noConversion"/>
  <hyperlinks>
    <hyperlink ref="B31" location="Содержание!B54" display="к содержанию"/>
  </hyperlinks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2:F89"/>
  <sheetViews>
    <sheetView workbookViewId="0">
      <selection activeCell="I18" sqref="I18"/>
    </sheetView>
  </sheetViews>
  <sheetFormatPr defaultRowHeight="12.75"/>
  <cols>
    <col min="1" max="1" width="10.83203125" bestFit="1" customWidth="1"/>
    <col min="2" max="2" width="10.33203125" style="31" customWidth="1"/>
    <col min="3" max="4" width="18.5" customWidth="1"/>
  </cols>
  <sheetData>
    <row r="2" spans="1:6">
      <c r="A2" t="s">
        <v>941</v>
      </c>
      <c r="B2" s="26" t="s">
        <v>2090</v>
      </c>
      <c r="F2" s="26" t="s">
        <v>2090</v>
      </c>
    </row>
    <row r="3" spans="1:6" ht="13.5" thickBot="1">
      <c r="B3" s="26"/>
    </row>
    <row r="4" spans="1:6" ht="54" customHeight="1">
      <c r="B4" s="1057" t="s">
        <v>2067</v>
      </c>
      <c r="C4" s="680" t="s">
        <v>942</v>
      </c>
      <c r="D4" s="680" t="s">
        <v>943</v>
      </c>
    </row>
    <row r="5" spans="1:6" ht="26.25" thickBot="1">
      <c r="B5" s="1058"/>
      <c r="C5" s="717" t="s">
        <v>2066</v>
      </c>
      <c r="D5" s="717" t="s">
        <v>2065</v>
      </c>
    </row>
    <row r="6" spans="1:6">
      <c r="B6" s="715" t="s">
        <v>804</v>
      </c>
      <c r="C6" s="716">
        <v>100.44</v>
      </c>
      <c r="D6" s="716">
        <v>19.154812410000002</v>
      </c>
    </row>
    <row r="7" spans="1:6">
      <c r="B7" s="681" t="s">
        <v>805</v>
      </c>
      <c r="C7" s="675">
        <v>100.44</v>
      </c>
      <c r="D7" s="675">
        <v>19.975236840000001</v>
      </c>
    </row>
    <row r="8" spans="1:6">
      <c r="B8" s="681" t="s">
        <v>806</v>
      </c>
      <c r="C8" s="675">
        <v>100.44</v>
      </c>
      <c r="D8" s="675">
        <v>23.640666670000002</v>
      </c>
    </row>
    <row r="9" spans="1:6">
      <c r="B9" s="681" t="s">
        <v>807</v>
      </c>
      <c r="C9" s="675">
        <v>92.16</v>
      </c>
      <c r="D9" s="675">
        <v>25.43424242</v>
      </c>
    </row>
    <row r="10" spans="1:6">
      <c r="B10" s="681" t="s">
        <v>808</v>
      </c>
      <c r="C10" s="675">
        <v>92.16</v>
      </c>
      <c r="D10" s="675">
        <v>25.687891960000002</v>
      </c>
    </row>
    <row r="11" spans="1:6">
      <c r="B11" s="681" t="s">
        <v>809</v>
      </c>
      <c r="C11" s="675">
        <v>92.16</v>
      </c>
      <c r="D11" s="675">
        <v>24.4880575</v>
      </c>
    </row>
    <row r="12" spans="1:6">
      <c r="B12" s="681" t="s">
        <v>810</v>
      </c>
      <c r="C12" s="675">
        <v>90.72</v>
      </c>
      <c r="D12" s="675">
        <v>25.7547481</v>
      </c>
    </row>
    <row r="13" spans="1:6">
      <c r="B13" s="681" t="s">
        <v>811</v>
      </c>
      <c r="C13" s="675">
        <v>90.72</v>
      </c>
      <c r="D13" s="675">
        <v>26.775800870000001</v>
      </c>
    </row>
    <row r="14" spans="1:6">
      <c r="B14" s="681" t="s">
        <v>812</v>
      </c>
      <c r="C14" s="675">
        <v>91.165714289999997</v>
      </c>
      <c r="D14" s="675">
        <v>28.28079365</v>
      </c>
      <c r="F14" s="718" t="s">
        <v>2075</v>
      </c>
    </row>
    <row r="15" spans="1:6">
      <c r="B15" s="681" t="s">
        <v>813</v>
      </c>
      <c r="C15" s="675">
        <v>100.08</v>
      </c>
      <c r="D15" s="675">
        <v>27.526811590000001</v>
      </c>
    </row>
    <row r="16" spans="1:6">
      <c r="B16" s="681" t="s">
        <v>814</v>
      </c>
      <c r="C16" s="675">
        <v>100.08</v>
      </c>
      <c r="D16" s="675">
        <v>24.794895570000001</v>
      </c>
      <c r="F16" s="633" t="s">
        <v>971</v>
      </c>
    </row>
    <row r="17" spans="2:4">
      <c r="B17" s="681" t="s">
        <v>815</v>
      </c>
      <c r="C17" s="675">
        <v>101.29090909999999</v>
      </c>
      <c r="D17" s="675">
        <v>27.88777778</v>
      </c>
    </row>
    <row r="18" spans="2:4">
      <c r="B18" s="681" t="s">
        <v>816</v>
      </c>
      <c r="C18" s="675">
        <v>113.4</v>
      </c>
      <c r="D18" s="675">
        <v>30.767265510000001</v>
      </c>
    </row>
    <row r="19" spans="2:4">
      <c r="B19" s="681" t="s">
        <v>817</v>
      </c>
      <c r="C19" s="675">
        <v>113.4</v>
      </c>
      <c r="D19" s="675">
        <v>32.883377189999997</v>
      </c>
    </row>
    <row r="20" spans="2:4">
      <c r="B20" s="681" t="s">
        <v>818</v>
      </c>
      <c r="C20" s="675">
        <v>114.1333333</v>
      </c>
      <c r="D20" s="675">
        <v>30.359206350000001</v>
      </c>
    </row>
    <row r="21" spans="2:4">
      <c r="B21" s="681" t="s">
        <v>819</v>
      </c>
      <c r="C21" s="675">
        <v>128.80000000000001</v>
      </c>
      <c r="D21" s="675">
        <v>25.494666670000001</v>
      </c>
    </row>
    <row r="22" spans="2:4">
      <c r="B22" s="681" t="s">
        <v>820</v>
      </c>
      <c r="C22" s="675">
        <v>128.80000000000001</v>
      </c>
      <c r="D22" s="675">
        <v>26.064912700000001</v>
      </c>
    </row>
    <row r="23" spans="2:4">
      <c r="B23" s="681" t="s">
        <v>821</v>
      </c>
      <c r="C23" s="675">
        <v>128.88</v>
      </c>
      <c r="D23" s="675">
        <v>27.909206350000002</v>
      </c>
    </row>
    <row r="24" spans="2:4">
      <c r="B24" s="681" t="s">
        <v>822</v>
      </c>
      <c r="C24" s="675">
        <v>129.96</v>
      </c>
      <c r="D24" s="675">
        <v>28.59128458</v>
      </c>
    </row>
    <row r="25" spans="2:4">
      <c r="B25" s="681" t="s">
        <v>823</v>
      </c>
      <c r="C25" s="675">
        <v>129.96</v>
      </c>
      <c r="D25" s="675">
        <v>29.675555559999999</v>
      </c>
    </row>
    <row r="26" spans="2:4">
      <c r="B26" s="681" t="s">
        <v>824</v>
      </c>
      <c r="C26" s="675">
        <v>129.96</v>
      </c>
      <c r="D26" s="675">
        <v>26.882330450000001</v>
      </c>
    </row>
    <row r="27" spans="2:4">
      <c r="B27" s="681" t="s">
        <v>825</v>
      </c>
      <c r="C27" s="675">
        <v>129.6</v>
      </c>
      <c r="D27" s="675">
        <v>29.014492749999999</v>
      </c>
    </row>
    <row r="28" spans="2:4">
      <c r="B28" s="681" t="s">
        <v>826</v>
      </c>
      <c r="C28" s="675">
        <v>129.6</v>
      </c>
      <c r="D28" s="675">
        <v>29.12166667</v>
      </c>
    </row>
    <row r="29" spans="2:4">
      <c r="B29" s="681" t="s">
        <v>827</v>
      </c>
      <c r="C29" s="675">
        <v>129.6</v>
      </c>
      <c r="D29" s="675">
        <v>29.95333333</v>
      </c>
    </row>
    <row r="30" spans="2:4">
      <c r="B30" s="681" t="s">
        <v>828</v>
      </c>
      <c r="C30" s="675">
        <v>122.04</v>
      </c>
      <c r="D30" s="675">
        <v>31.39842105</v>
      </c>
    </row>
    <row r="31" spans="2:4">
      <c r="B31" s="681" t="s">
        <v>829</v>
      </c>
      <c r="C31" s="675">
        <v>122.04</v>
      </c>
      <c r="D31" s="675">
        <v>31.320526319999999</v>
      </c>
    </row>
    <row r="32" spans="2:4">
      <c r="B32" s="681" t="s">
        <v>830</v>
      </c>
      <c r="C32" s="675">
        <v>122.04</v>
      </c>
      <c r="D32" s="675">
        <v>33.665072459999998</v>
      </c>
    </row>
    <row r="33" spans="2:4">
      <c r="B33" s="681" t="s">
        <v>831</v>
      </c>
      <c r="C33" s="675">
        <v>125.28</v>
      </c>
      <c r="D33" s="675">
        <v>33.708253970000001</v>
      </c>
    </row>
    <row r="34" spans="2:4">
      <c r="B34" s="681" t="s">
        <v>832</v>
      </c>
      <c r="C34" s="675">
        <v>125.28</v>
      </c>
      <c r="D34" s="675">
        <v>37.625438600000003</v>
      </c>
    </row>
    <row r="35" spans="2:4">
      <c r="B35" s="681" t="s">
        <v>833</v>
      </c>
      <c r="C35" s="675">
        <v>125.28</v>
      </c>
      <c r="D35" s="675">
        <v>35.540158730000002</v>
      </c>
    </row>
    <row r="36" spans="2:4">
      <c r="B36" s="681" t="s">
        <v>834</v>
      </c>
      <c r="C36" s="675">
        <v>137.16</v>
      </c>
      <c r="D36" s="675">
        <v>37.931587299999997</v>
      </c>
    </row>
    <row r="37" spans="2:4">
      <c r="B37" s="681" t="s">
        <v>835</v>
      </c>
      <c r="C37" s="675">
        <v>137.16</v>
      </c>
      <c r="D37" s="675">
        <v>42.076666670000002</v>
      </c>
    </row>
    <row r="38" spans="2:4">
      <c r="B38" s="681" t="s">
        <v>836</v>
      </c>
      <c r="C38" s="675">
        <v>137.16</v>
      </c>
      <c r="D38" s="675">
        <v>41.645079369999998</v>
      </c>
    </row>
    <row r="39" spans="2:4">
      <c r="B39" s="681" t="s">
        <v>837</v>
      </c>
      <c r="C39" s="675">
        <v>156.24</v>
      </c>
      <c r="D39" s="675">
        <v>46.865238099999999</v>
      </c>
    </row>
    <row r="40" spans="2:4">
      <c r="B40" s="681" t="s">
        <v>838</v>
      </c>
      <c r="C40" s="675">
        <v>156.24</v>
      </c>
      <c r="D40" s="675">
        <v>42.230925929999998</v>
      </c>
    </row>
    <row r="41" spans="2:4">
      <c r="B41" s="681" t="s">
        <v>839</v>
      </c>
      <c r="C41" s="675">
        <v>156.24</v>
      </c>
      <c r="D41" s="675">
        <v>39.092280700000003</v>
      </c>
    </row>
    <row r="42" spans="2:4">
      <c r="B42" s="681" t="s">
        <v>840</v>
      </c>
      <c r="C42" s="675">
        <v>182.16</v>
      </c>
      <c r="D42" s="675">
        <v>42.886491229999997</v>
      </c>
    </row>
    <row r="43" spans="2:4">
      <c r="B43" s="681" t="s">
        <v>841</v>
      </c>
      <c r="C43" s="675">
        <v>182.16</v>
      </c>
      <c r="D43" s="675">
        <v>44.56</v>
      </c>
    </row>
    <row r="44" spans="2:4">
      <c r="B44" s="681" t="s">
        <v>842</v>
      </c>
      <c r="C44" s="675">
        <v>182.16</v>
      </c>
      <c r="D44" s="675">
        <v>50.929365079999997</v>
      </c>
    </row>
    <row r="45" spans="2:4">
      <c r="B45" s="681" t="s">
        <v>843</v>
      </c>
      <c r="C45" s="675">
        <v>198.36</v>
      </c>
      <c r="D45" s="675">
        <v>50.640476190000001</v>
      </c>
    </row>
    <row r="46" spans="2:4">
      <c r="B46" s="681" t="s">
        <v>844</v>
      </c>
      <c r="C46" s="675">
        <v>198.36</v>
      </c>
      <c r="D46" s="675">
        <v>47.812280700000002</v>
      </c>
    </row>
    <row r="47" spans="2:4">
      <c r="B47" s="681" t="s">
        <v>845</v>
      </c>
      <c r="C47" s="675">
        <v>198.36</v>
      </c>
      <c r="D47" s="675">
        <v>53.890303029999998</v>
      </c>
    </row>
    <row r="48" spans="2:4">
      <c r="B48" s="681" t="s">
        <v>846</v>
      </c>
      <c r="C48" s="675">
        <v>220.68</v>
      </c>
      <c r="D48" s="675">
        <v>56.370166670000003</v>
      </c>
    </row>
    <row r="49" spans="2:5">
      <c r="B49" s="681" t="s">
        <v>847</v>
      </c>
      <c r="C49" s="675">
        <v>220.68</v>
      </c>
      <c r="D49" s="675">
        <v>61.873492059999997</v>
      </c>
    </row>
    <row r="50" spans="2:5">
      <c r="B50" s="681" t="s">
        <v>848</v>
      </c>
      <c r="C50" s="675">
        <v>220.68</v>
      </c>
      <c r="D50" s="675">
        <v>61.651587300000003</v>
      </c>
    </row>
    <row r="51" spans="2:5">
      <c r="B51" s="681" t="s">
        <v>849</v>
      </c>
      <c r="C51" s="675">
        <v>250.56</v>
      </c>
      <c r="D51" s="675">
        <v>58.185079369999997</v>
      </c>
    </row>
    <row r="52" spans="2:5">
      <c r="B52" s="681" t="s">
        <v>850</v>
      </c>
      <c r="C52" s="675">
        <v>250.56</v>
      </c>
      <c r="D52" s="675">
        <v>54.976491230000001</v>
      </c>
    </row>
    <row r="53" spans="2:5">
      <c r="B53" s="681" t="s">
        <v>851</v>
      </c>
      <c r="C53" s="675">
        <v>250.56</v>
      </c>
      <c r="D53" s="675">
        <v>56.473333330000003</v>
      </c>
    </row>
    <row r="54" spans="2:5">
      <c r="B54" s="681" t="s">
        <v>852</v>
      </c>
      <c r="C54" s="675">
        <v>275.76</v>
      </c>
      <c r="D54" s="675">
        <v>62.361372549999999</v>
      </c>
    </row>
    <row r="55" spans="2:5">
      <c r="B55" s="681" t="s">
        <v>853</v>
      </c>
      <c r="C55" s="675">
        <v>275.76</v>
      </c>
      <c r="D55" s="675">
        <v>59.71473684</v>
      </c>
    </row>
    <row r="56" spans="2:5">
      <c r="B56" s="681" t="s">
        <v>854</v>
      </c>
      <c r="C56" s="675">
        <v>275.76</v>
      </c>
      <c r="D56" s="675">
        <v>60.929275359999998</v>
      </c>
    </row>
    <row r="57" spans="2:5">
      <c r="B57" s="681" t="s">
        <v>855</v>
      </c>
      <c r="C57" s="675">
        <v>293.04000000000002</v>
      </c>
      <c r="D57" s="675">
        <v>67.99555556</v>
      </c>
      <c r="E57" s="36"/>
    </row>
    <row r="58" spans="2:5">
      <c r="B58" s="681" t="s">
        <v>856</v>
      </c>
      <c r="C58" s="675">
        <v>293.04000000000002</v>
      </c>
      <c r="D58" s="675">
        <v>68.61492063</v>
      </c>
      <c r="E58" s="36"/>
    </row>
    <row r="59" spans="2:5">
      <c r="B59" s="681" t="s">
        <v>857</v>
      </c>
      <c r="C59" s="675">
        <v>293.04000000000002</v>
      </c>
      <c r="D59" s="675">
        <v>68.290151519999995</v>
      </c>
      <c r="E59" s="36"/>
    </row>
    <row r="60" spans="2:5">
      <c r="B60" s="681" t="s">
        <v>858</v>
      </c>
      <c r="C60" s="675">
        <v>302.39999999999998</v>
      </c>
      <c r="D60" s="675">
        <v>72.507894739999998</v>
      </c>
      <c r="E60" s="36"/>
    </row>
    <row r="61" spans="2:5">
      <c r="B61" s="681" t="s">
        <v>859</v>
      </c>
      <c r="C61" s="675">
        <v>302.39999999999998</v>
      </c>
      <c r="D61" s="675">
        <v>71.811884059999997</v>
      </c>
      <c r="E61" s="36"/>
    </row>
    <row r="62" spans="2:5">
      <c r="B62" s="681" t="s">
        <v>860</v>
      </c>
      <c r="C62" s="675">
        <v>302.39999999999998</v>
      </c>
      <c r="D62" s="675">
        <v>61.973833329999998</v>
      </c>
      <c r="E62" s="36"/>
    </row>
    <row r="63" spans="2:5">
      <c r="B63" s="681" t="s">
        <v>861</v>
      </c>
      <c r="C63" s="675">
        <v>311.39999999999998</v>
      </c>
      <c r="D63" s="675">
        <v>57.9515873</v>
      </c>
      <c r="E63" s="36"/>
    </row>
    <row r="64" spans="2:5">
      <c r="B64" s="681" t="s">
        <v>862</v>
      </c>
      <c r="C64" s="675">
        <v>311.39999999999998</v>
      </c>
      <c r="D64" s="675">
        <v>58.133833330000002</v>
      </c>
      <c r="E64" s="36"/>
    </row>
    <row r="65" spans="2:6">
      <c r="B65" s="681" t="s">
        <v>863</v>
      </c>
      <c r="C65" s="675">
        <v>311.39999999999998</v>
      </c>
      <c r="D65" s="675">
        <v>61.003157889999997</v>
      </c>
      <c r="E65" s="36"/>
    </row>
    <row r="66" spans="2:6">
      <c r="B66" s="681" t="s">
        <v>864</v>
      </c>
      <c r="C66" s="675">
        <v>302.04000000000002</v>
      </c>
      <c r="D66" s="675">
        <v>53.396333329999997</v>
      </c>
      <c r="E66" s="36"/>
    </row>
    <row r="67" spans="2:6">
      <c r="B67" s="681" t="s">
        <v>865</v>
      </c>
      <c r="C67" s="675">
        <v>302.04000000000002</v>
      </c>
      <c r="D67" s="675">
        <v>57.584736839999998</v>
      </c>
      <c r="E67" s="36"/>
    </row>
    <row r="68" spans="2:6">
      <c r="B68" s="681" t="s">
        <v>866</v>
      </c>
      <c r="C68" s="675">
        <v>302.04000000000002</v>
      </c>
      <c r="D68" s="675">
        <v>60.599848479999999</v>
      </c>
      <c r="E68" s="36"/>
    </row>
    <row r="69" spans="2:6">
      <c r="B69" s="681" t="s">
        <v>867</v>
      </c>
      <c r="C69" s="675">
        <v>281.88</v>
      </c>
      <c r="D69" s="675">
        <v>65.098421049999999</v>
      </c>
      <c r="E69" s="36"/>
    </row>
    <row r="70" spans="2:6">
      <c r="B70" s="681" t="s">
        <v>868</v>
      </c>
      <c r="C70" s="675">
        <v>281.88</v>
      </c>
      <c r="D70" s="675">
        <v>65.096060609999995</v>
      </c>
      <c r="E70" s="36"/>
    </row>
    <row r="71" spans="2:6">
      <c r="B71" s="681" t="s">
        <v>869</v>
      </c>
      <c r="C71" s="675">
        <v>281.88</v>
      </c>
      <c r="D71" s="675">
        <v>68.188095239999996</v>
      </c>
      <c r="E71" s="36"/>
    </row>
    <row r="72" spans="2:6">
      <c r="B72" s="681" t="s">
        <v>870</v>
      </c>
      <c r="C72" s="675">
        <v>280.44</v>
      </c>
      <c r="D72" s="675">
        <v>73.671746029999994</v>
      </c>
      <c r="E72" s="36"/>
    </row>
    <row r="73" spans="2:6">
      <c r="B73" s="681" t="s">
        <v>871</v>
      </c>
      <c r="C73" s="675">
        <v>280.44</v>
      </c>
      <c r="D73" s="675">
        <v>70.126811590000003</v>
      </c>
      <c r="E73" s="36"/>
    </row>
    <row r="74" spans="2:6" ht="13.5" thickBot="1">
      <c r="B74" s="682" t="s">
        <v>872</v>
      </c>
      <c r="C74" s="676">
        <v>280.44</v>
      </c>
      <c r="D74" s="676">
        <v>76.905964909999994</v>
      </c>
      <c r="E74" s="36"/>
      <c r="F74" s="36"/>
    </row>
    <row r="75" spans="2:6">
      <c r="B75" s="33"/>
    </row>
    <row r="76" spans="2:6" ht="13.5">
      <c r="B76" s="51" t="s">
        <v>944</v>
      </c>
    </row>
    <row r="77" spans="2:6" ht="13.5">
      <c r="B77" s="52" t="s">
        <v>945</v>
      </c>
    </row>
    <row r="78" spans="2:6">
      <c r="B78" s="32"/>
    </row>
    <row r="79" spans="2:6">
      <c r="B79" s="32"/>
    </row>
    <row r="80" spans="2:6">
      <c r="B80" s="32"/>
    </row>
    <row r="81" spans="2:2">
      <c r="B81" s="32"/>
    </row>
    <row r="82" spans="2:2">
      <c r="B82" s="32"/>
    </row>
    <row r="89" spans="2:2">
      <c r="B89"/>
    </row>
  </sheetData>
  <mergeCells count="1">
    <mergeCell ref="B4:B5"/>
  </mergeCells>
  <phoneticPr fontId="9" type="noConversion"/>
  <hyperlinks>
    <hyperlink ref="F16" location="Содержание!B6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39"/>
  <sheetViews>
    <sheetView topLeftCell="A7" workbookViewId="0">
      <selection activeCell="E30" sqref="E30"/>
    </sheetView>
  </sheetViews>
  <sheetFormatPr defaultColWidth="10.6640625" defaultRowHeight="12.75"/>
  <cols>
    <col min="1" max="1" width="10.6640625" style="214" customWidth="1"/>
    <col min="2" max="3" width="13" style="214" customWidth="1"/>
    <col min="4" max="16384" width="10.6640625" style="214"/>
  </cols>
  <sheetData>
    <row r="3" spans="1:21">
      <c r="A3" s="214" t="s">
        <v>940</v>
      </c>
      <c r="B3" s="215" t="s">
        <v>764</v>
      </c>
      <c r="E3" s="215" t="s">
        <v>763</v>
      </c>
    </row>
    <row r="4" spans="1:21" ht="13.5" thickBot="1"/>
    <row r="5" spans="1:21" ht="13.5" thickBot="1">
      <c r="B5" s="1067" t="s">
        <v>2021</v>
      </c>
      <c r="C5" s="1068"/>
      <c r="U5" s="303"/>
    </row>
    <row r="6" spans="1:21" ht="13.5" thickBot="1">
      <c r="B6" s="304" t="s">
        <v>1947</v>
      </c>
      <c r="C6" s="305" t="s">
        <v>1988</v>
      </c>
    </row>
    <row r="7" spans="1:21">
      <c r="B7" s="306">
        <v>39048</v>
      </c>
      <c r="C7" s="307">
        <v>5.5</v>
      </c>
    </row>
    <row r="8" spans="1:21">
      <c r="B8" s="308">
        <v>39049</v>
      </c>
      <c r="C8" s="309">
        <v>5.41</v>
      </c>
    </row>
    <row r="9" spans="1:21">
      <c r="B9" s="308">
        <v>39050</v>
      </c>
      <c r="C9" s="309">
        <v>5.39</v>
      </c>
    </row>
    <row r="10" spans="1:21">
      <c r="B10" s="308">
        <v>39051</v>
      </c>
      <c r="C10" s="309">
        <v>5.33</v>
      </c>
    </row>
    <row r="11" spans="1:21">
      <c r="B11" s="308">
        <v>39052</v>
      </c>
      <c r="C11" s="309">
        <v>5.45</v>
      </c>
    </row>
    <row r="12" spans="1:21">
      <c r="B12" s="308">
        <v>39055</v>
      </c>
      <c r="C12" s="309">
        <v>5.5</v>
      </c>
    </row>
    <row r="13" spans="1:21">
      <c r="B13" s="308">
        <v>39056</v>
      </c>
      <c r="C13" s="309">
        <v>5.46</v>
      </c>
    </row>
    <row r="14" spans="1:21">
      <c r="B14" s="308">
        <v>39057</v>
      </c>
      <c r="C14" s="309">
        <v>5.42</v>
      </c>
    </row>
    <row r="15" spans="1:21">
      <c r="B15" s="308">
        <v>39058</v>
      </c>
      <c r="C15" s="309">
        <v>5.4</v>
      </c>
    </row>
    <row r="16" spans="1:21">
      <c r="B16" s="308">
        <v>39059</v>
      </c>
      <c r="C16" s="309">
        <v>5.4</v>
      </c>
    </row>
    <row r="17" spans="2:14">
      <c r="B17" s="308">
        <v>39062</v>
      </c>
      <c r="C17" s="309">
        <v>5.4</v>
      </c>
    </row>
    <row r="18" spans="2:14">
      <c r="B18" s="308">
        <v>39063</v>
      </c>
      <c r="C18" s="309">
        <v>5.4</v>
      </c>
    </row>
    <row r="19" spans="2:14">
      <c r="B19" s="308">
        <v>39064</v>
      </c>
      <c r="C19" s="309">
        <v>5.43</v>
      </c>
    </row>
    <row r="20" spans="2:14">
      <c r="B20" s="308">
        <v>39065</v>
      </c>
      <c r="C20" s="309">
        <v>5.31</v>
      </c>
    </row>
    <row r="21" spans="2:14">
      <c r="B21" s="308">
        <v>39066</v>
      </c>
      <c r="C21" s="309">
        <v>5.45</v>
      </c>
      <c r="E21" s="279" t="s">
        <v>1071</v>
      </c>
    </row>
    <row r="22" spans="2:14">
      <c r="B22" s="308">
        <v>39071</v>
      </c>
      <c r="C22" s="309">
        <v>5.25</v>
      </c>
    </row>
    <row r="23" spans="2:14">
      <c r="B23" s="308">
        <v>39072</v>
      </c>
      <c r="C23" s="309">
        <v>5.34</v>
      </c>
    </row>
    <row r="24" spans="2:14">
      <c r="B24" s="308">
        <v>39073</v>
      </c>
      <c r="C24" s="309">
        <v>5.35</v>
      </c>
      <c r="E24" s="1069" t="s">
        <v>1407</v>
      </c>
      <c r="F24" s="1069"/>
      <c r="G24" s="1069"/>
      <c r="H24" s="1069"/>
      <c r="I24" s="1069"/>
      <c r="J24" s="1069"/>
      <c r="K24" s="1069"/>
      <c r="L24" s="1069"/>
      <c r="M24" s="1069"/>
      <c r="N24" s="1069"/>
    </row>
    <row r="25" spans="2:14">
      <c r="B25" s="308">
        <v>39076</v>
      </c>
      <c r="C25" s="309">
        <v>5.38</v>
      </c>
      <c r="E25" s="1069"/>
      <c r="F25" s="1069"/>
      <c r="G25" s="1069"/>
      <c r="H25" s="1069"/>
      <c r="I25" s="1069"/>
      <c r="J25" s="1069"/>
      <c r="K25" s="1069"/>
      <c r="L25" s="1069"/>
      <c r="M25" s="1069"/>
      <c r="N25" s="1069"/>
    </row>
    <row r="26" spans="2:14">
      <c r="B26" s="308">
        <v>39077</v>
      </c>
      <c r="C26" s="309">
        <v>5.4</v>
      </c>
      <c r="E26" s="1069"/>
      <c r="F26" s="1069"/>
      <c r="G26" s="1069"/>
      <c r="H26" s="1069"/>
      <c r="I26" s="1069"/>
      <c r="J26" s="1069"/>
      <c r="K26" s="1069"/>
      <c r="L26" s="1069"/>
      <c r="M26" s="1069"/>
      <c r="N26" s="1069"/>
    </row>
    <row r="27" spans="2:14">
      <c r="B27" s="308">
        <v>39078</v>
      </c>
      <c r="C27" s="309">
        <v>5.35</v>
      </c>
      <c r="E27" s="1069"/>
      <c r="F27" s="1069"/>
      <c r="G27" s="1069"/>
      <c r="H27" s="1069"/>
      <c r="I27" s="1069"/>
      <c r="J27" s="1069"/>
      <c r="K27" s="1069"/>
      <c r="L27" s="1069"/>
      <c r="M27" s="1069"/>
      <c r="N27" s="1069"/>
    </row>
    <row r="28" spans="2:14">
      <c r="B28" s="308">
        <v>39079</v>
      </c>
      <c r="C28" s="309">
        <v>5.5</v>
      </c>
      <c r="E28" s="1069"/>
      <c r="F28" s="1069"/>
      <c r="G28" s="1069"/>
      <c r="H28" s="1069"/>
      <c r="I28" s="1069"/>
      <c r="J28" s="1069"/>
      <c r="K28" s="1069"/>
      <c r="L28" s="1069"/>
      <c r="M28" s="1069"/>
      <c r="N28" s="1069"/>
    </row>
    <row r="29" spans="2:14">
      <c r="B29" s="308">
        <v>39080</v>
      </c>
      <c r="C29" s="309">
        <v>5.5</v>
      </c>
    </row>
    <row r="30" spans="2:14">
      <c r="B30" s="308">
        <v>39085</v>
      </c>
      <c r="C30" s="309">
        <v>5.53</v>
      </c>
      <c r="E30" s="633" t="s">
        <v>971</v>
      </c>
    </row>
    <row r="31" spans="2:14">
      <c r="B31" s="308">
        <v>39086</v>
      </c>
      <c r="C31" s="309">
        <v>5.55</v>
      </c>
    </row>
    <row r="32" spans="2:14">
      <c r="B32" s="308">
        <v>39087</v>
      </c>
      <c r="C32" s="309">
        <v>5.53</v>
      </c>
    </row>
    <row r="33" spans="2:3">
      <c r="B33" s="308">
        <v>39090</v>
      </c>
      <c r="C33" s="309">
        <v>5.44</v>
      </c>
    </row>
    <row r="34" spans="2:3">
      <c r="B34" s="308">
        <v>39091</v>
      </c>
      <c r="C34" s="309">
        <v>5.52</v>
      </c>
    </row>
    <row r="35" spans="2:3">
      <c r="B35" s="308">
        <v>39092</v>
      </c>
      <c r="C35" s="309">
        <v>5.5</v>
      </c>
    </row>
    <row r="36" spans="2:3">
      <c r="B36" s="308">
        <v>39093</v>
      </c>
      <c r="C36" s="309">
        <v>5.44</v>
      </c>
    </row>
    <row r="37" spans="2:3">
      <c r="B37" s="308">
        <v>39094</v>
      </c>
      <c r="C37" s="309">
        <v>5.47</v>
      </c>
    </row>
    <row r="38" spans="2:3">
      <c r="B38" s="308">
        <v>39097</v>
      </c>
      <c r="C38" s="309">
        <v>5.41</v>
      </c>
    </row>
    <row r="39" spans="2:3">
      <c r="B39" s="308">
        <v>39098</v>
      </c>
      <c r="C39" s="309">
        <v>5.44</v>
      </c>
    </row>
    <row r="40" spans="2:3">
      <c r="B40" s="308">
        <v>39099</v>
      </c>
      <c r="C40" s="309">
        <v>5.44</v>
      </c>
    </row>
    <row r="41" spans="2:3">
      <c r="B41" s="308">
        <v>39100</v>
      </c>
      <c r="C41" s="309">
        <v>5.44</v>
      </c>
    </row>
    <row r="42" spans="2:3">
      <c r="B42" s="308">
        <v>39101</v>
      </c>
      <c r="C42" s="309">
        <v>5.44</v>
      </c>
    </row>
    <row r="43" spans="2:3">
      <c r="B43" s="308">
        <v>39104</v>
      </c>
      <c r="C43" s="309">
        <v>5.42</v>
      </c>
    </row>
    <row r="44" spans="2:3">
      <c r="B44" s="308">
        <v>39105</v>
      </c>
      <c r="C44" s="309">
        <v>5.42</v>
      </c>
    </row>
    <row r="45" spans="2:3">
      <c r="B45" s="308">
        <v>39106</v>
      </c>
      <c r="C45" s="309">
        <v>5.42</v>
      </c>
    </row>
    <row r="46" spans="2:3">
      <c r="B46" s="308">
        <v>39107</v>
      </c>
      <c r="C46" s="309">
        <v>5.44</v>
      </c>
    </row>
    <row r="47" spans="2:3">
      <c r="B47" s="308">
        <v>39108</v>
      </c>
      <c r="C47" s="309">
        <v>5.47</v>
      </c>
    </row>
    <row r="48" spans="2:3">
      <c r="B48" s="308">
        <v>39111</v>
      </c>
      <c r="C48" s="309">
        <v>5.38</v>
      </c>
    </row>
    <row r="49" spans="2:3">
      <c r="B49" s="308">
        <v>39112</v>
      </c>
      <c r="C49" s="309">
        <v>5.41</v>
      </c>
    </row>
    <row r="50" spans="2:3">
      <c r="B50" s="308">
        <v>39113</v>
      </c>
      <c r="C50" s="309">
        <v>5.47</v>
      </c>
    </row>
    <row r="51" spans="2:3">
      <c r="B51" s="308">
        <v>39114</v>
      </c>
      <c r="C51" s="309">
        <v>5.42</v>
      </c>
    </row>
    <row r="52" spans="2:3">
      <c r="B52" s="308">
        <v>39115</v>
      </c>
      <c r="C52" s="309">
        <v>5.42</v>
      </c>
    </row>
    <row r="53" spans="2:3">
      <c r="B53" s="308">
        <v>39118</v>
      </c>
      <c r="C53" s="309">
        <v>5.45</v>
      </c>
    </row>
    <row r="54" spans="2:3">
      <c r="B54" s="308">
        <v>39119</v>
      </c>
      <c r="C54" s="309">
        <v>5.47</v>
      </c>
    </row>
    <row r="55" spans="2:3">
      <c r="B55" s="308">
        <v>39120</v>
      </c>
      <c r="C55" s="309">
        <v>5.44</v>
      </c>
    </row>
    <row r="56" spans="2:3">
      <c r="B56" s="308">
        <v>39121</v>
      </c>
      <c r="C56" s="309">
        <v>5.44</v>
      </c>
    </row>
    <row r="57" spans="2:3">
      <c r="B57" s="308">
        <v>39122</v>
      </c>
      <c r="C57" s="309">
        <v>5.44</v>
      </c>
    </row>
    <row r="58" spans="2:3">
      <c r="B58" s="308">
        <v>39125</v>
      </c>
      <c r="C58" s="309">
        <v>5.44</v>
      </c>
    </row>
    <row r="59" spans="2:3">
      <c r="B59" s="308">
        <v>39126</v>
      </c>
      <c r="C59" s="309">
        <v>5.42</v>
      </c>
    </row>
    <row r="60" spans="2:3">
      <c r="B60" s="308">
        <v>39127</v>
      </c>
      <c r="C60" s="309">
        <v>5.42</v>
      </c>
    </row>
    <row r="61" spans="2:3">
      <c r="B61" s="308">
        <v>39128</v>
      </c>
      <c r="C61" s="309">
        <v>5.43</v>
      </c>
    </row>
    <row r="62" spans="2:3">
      <c r="B62" s="308">
        <v>39129</v>
      </c>
      <c r="C62" s="309">
        <v>5.45</v>
      </c>
    </row>
    <row r="63" spans="2:3">
      <c r="B63" s="308">
        <v>39132</v>
      </c>
      <c r="C63" s="309">
        <v>5.47</v>
      </c>
    </row>
    <row r="64" spans="2:3">
      <c r="B64" s="308">
        <v>39133</v>
      </c>
      <c r="C64" s="309">
        <v>5.47</v>
      </c>
    </row>
    <row r="65" spans="2:3">
      <c r="B65" s="308">
        <v>39134</v>
      </c>
      <c r="C65" s="309">
        <v>5.48</v>
      </c>
    </row>
    <row r="66" spans="2:3">
      <c r="B66" s="308">
        <v>39135</v>
      </c>
      <c r="C66" s="309">
        <v>5.48</v>
      </c>
    </row>
    <row r="67" spans="2:3">
      <c r="B67" s="308">
        <v>39136</v>
      </c>
      <c r="C67" s="309">
        <v>5.48</v>
      </c>
    </row>
    <row r="68" spans="2:3">
      <c r="B68" s="308">
        <v>39139</v>
      </c>
      <c r="C68" s="309">
        <v>5.48</v>
      </c>
    </row>
    <row r="69" spans="2:3">
      <c r="B69" s="308">
        <v>39140</v>
      </c>
      <c r="C69" s="309">
        <v>5.47</v>
      </c>
    </row>
    <row r="70" spans="2:3">
      <c r="B70" s="308">
        <v>39141</v>
      </c>
      <c r="C70" s="309">
        <v>5.48</v>
      </c>
    </row>
    <row r="71" spans="2:3">
      <c r="B71" s="308">
        <v>39142</v>
      </c>
      <c r="C71" s="309">
        <v>5.48</v>
      </c>
    </row>
    <row r="72" spans="2:3">
      <c r="B72" s="308">
        <v>39143</v>
      </c>
      <c r="C72" s="309">
        <v>5.48</v>
      </c>
    </row>
    <row r="73" spans="2:3">
      <c r="B73" s="308">
        <v>39146</v>
      </c>
      <c r="C73" s="309">
        <v>5.53</v>
      </c>
    </row>
    <row r="74" spans="2:3">
      <c r="B74" s="308">
        <v>39147</v>
      </c>
      <c r="C74" s="309">
        <v>5.53</v>
      </c>
    </row>
    <row r="75" spans="2:3">
      <c r="B75" s="308">
        <v>39148</v>
      </c>
      <c r="C75" s="309">
        <v>5.6</v>
      </c>
    </row>
    <row r="76" spans="2:3">
      <c r="B76" s="308">
        <v>39153</v>
      </c>
      <c r="C76" s="309">
        <v>5.6</v>
      </c>
    </row>
    <row r="77" spans="2:3">
      <c r="B77" s="308">
        <v>39154</v>
      </c>
      <c r="C77" s="309">
        <v>5.63</v>
      </c>
    </row>
    <row r="78" spans="2:3">
      <c r="B78" s="308">
        <v>39155</v>
      </c>
      <c r="C78" s="309">
        <v>5.6</v>
      </c>
    </row>
    <row r="79" spans="2:3">
      <c r="B79" s="308">
        <v>39156</v>
      </c>
      <c r="C79" s="309">
        <v>5.6</v>
      </c>
    </row>
    <row r="80" spans="2:3">
      <c r="B80" s="308">
        <v>39157</v>
      </c>
      <c r="C80" s="309">
        <v>5.7</v>
      </c>
    </row>
    <row r="81" spans="2:3">
      <c r="B81" s="308">
        <v>39160</v>
      </c>
      <c r="C81" s="309">
        <v>5.7</v>
      </c>
    </row>
    <row r="82" spans="2:3">
      <c r="B82" s="308">
        <v>39161</v>
      </c>
      <c r="C82" s="309">
        <v>5.65</v>
      </c>
    </row>
    <row r="83" spans="2:3">
      <c r="B83" s="308">
        <v>39162</v>
      </c>
      <c r="C83" s="309">
        <v>5.65</v>
      </c>
    </row>
    <row r="84" spans="2:3">
      <c r="B84" s="308">
        <v>39167</v>
      </c>
      <c r="C84" s="309">
        <v>5.73</v>
      </c>
    </row>
    <row r="85" spans="2:3">
      <c r="B85" s="308">
        <v>39168</v>
      </c>
      <c r="C85" s="309">
        <v>5.63</v>
      </c>
    </row>
    <row r="86" spans="2:3">
      <c r="B86" s="308">
        <v>39169</v>
      </c>
      <c r="C86" s="309">
        <v>5.73</v>
      </c>
    </row>
    <row r="87" spans="2:3">
      <c r="B87" s="308">
        <v>39170</v>
      </c>
      <c r="C87" s="309">
        <v>5.7</v>
      </c>
    </row>
    <row r="88" spans="2:3">
      <c r="B88" s="308">
        <v>39171</v>
      </c>
      <c r="C88" s="309">
        <v>5.63</v>
      </c>
    </row>
    <row r="89" spans="2:3">
      <c r="B89" s="308">
        <v>39174</v>
      </c>
      <c r="C89" s="309">
        <v>5.6</v>
      </c>
    </row>
    <row r="90" spans="2:3">
      <c r="B90" s="308">
        <v>39175</v>
      </c>
      <c r="C90" s="309">
        <v>5.7</v>
      </c>
    </row>
    <row r="91" spans="2:3">
      <c r="B91" s="308">
        <v>39176</v>
      </c>
      <c r="C91" s="309">
        <v>5.7</v>
      </c>
    </row>
    <row r="92" spans="2:3">
      <c r="B92" s="308">
        <v>39177</v>
      </c>
      <c r="C92" s="309">
        <v>5.61</v>
      </c>
    </row>
    <row r="93" spans="2:3">
      <c r="B93" s="308">
        <v>39178</v>
      </c>
      <c r="C93" s="309">
        <v>5.69</v>
      </c>
    </row>
    <row r="94" spans="2:3">
      <c r="B94" s="308">
        <v>39181</v>
      </c>
      <c r="C94" s="309">
        <v>5.69</v>
      </c>
    </row>
    <row r="95" spans="2:3">
      <c r="B95" s="308">
        <v>39182</v>
      </c>
      <c r="C95" s="309">
        <v>5.69</v>
      </c>
    </row>
    <row r="96" spans="2:3">
      <c r="B96" s="308">
        <v>39183</v>
      </c>
      <c r="C96" s="309">
        <v>5.68</v>
      </c>
    </row>
    <row r="97" spans="2:3">
      <c r="B97" s="308">
        <v>39184</v>
      </c>
      <c r="C97" s="309">
        <v>5.68</v>
      </c>
    </row>
    <row r="98" spans="2:3">
      <c r="B98" s="308">
        <v>39185</v>
      </c>
      <c r="C98" s="309">
        <v>5.67</v>
      </c>
    </row>
    <row r="99" spans="2:3">
      <c r="B99" s="308">
        <v>39188</v>
      </c>
      <c r="C99" s="309">
        <v>5.7</v>
      </c>
    </row>
    <row r="100" spans="2:3">
      <c r="B100" s="308">
        <v>39189</v>
      </c>
      <c r="C100" s="309">
        <v>5.71</v>
      </c>
    </row>
    <row r="101" spans="2:3">
      <c r="B101" s="308">
        <v>39190</v>
      </c>
      <c r="C101" s="309">
        <v>5.7</v>
      </c>
    </row>
    <row r="102" spans="2:3">
      <c r="B102" s="308">
        <v>39191</v>
      </c>
      <c r="C102" s="309">
        <v>5.81</v>
      </c>
    </row>
    <row r="103" spans="2:3">
      <c r="B103" s="308">
        <v>39192</v>
      </c>
      <c r="C103" s="309">
        <v>5.98</v>
      </c>
    </row>
    <row r="104" spans="2:3">
      <c r="B104" s="308">
        <v>39195</v>
      </c>
      <c r="C104" s="309">
        <v>6.2</v>
      </c>
    </row>
    <row r="105" spans="2:3">
      <c r="B105" s="308">
        <v>39196</v>
      </c>
      <c r="C105" s="309">
        <v>6.29</v>
      </c>
    </row>
    <row r="106" spans="2:3">
      <c r="B106" s="308">
        <v>39197</v>
      </c>
      <c r="C106" s="309">
        <v>6.17</v>
      </c>
    </row>
    <row r="107" spans="2:3">
      <c r="B107" s="308">
        <v>39198</v>
      </c>
      <c r="C107" s="309">
        <v>6.18</v>
      </c>
    </row>
    <row r="108" spans="2:3">
      <c r="B108" s="308">
        <v>39199</v>
      </c>
      <c r="C108" s="309">
        <v>6.18</v>
      </c>
    </row>
    <row r="109" spans="2:3">
      <c r="B109" s="308">
        <v>39202</v>
      </c>
      <c r="C109" s="309">
        <v>6.18</v>
      </c>
    </row>
    <row r="110" spans="2:3">
      <c r="B110" s="308">
        <v>39204</v>
      </c>
      <c r="C110" s="309">
        <v>6.16</v>
      </c>
    </row>
    <row r="111" spans="2:3">
      <c r="B111" s="308">
        <v>39205</v>
      </c>
      <c r="C111" s="309">
        <v>6.14</v>
      </c>
    </row>
    <row r="112" spans="2:3">
      <c r="B112" s="308">
        <v>39206</v>
      </c>
      <c r="C112" s="309">
        <v>6.04</v>
      </c>
    </row>
    <row r="113" spans="2:3">
      <c r="B113" s="308">
        <v>39209</v>
      </c>
      <c r="C113" s="309">
        <v>6.4</v>
      </c>
    </row>
    <row r="114" spans="2:3">
      <c r="B114" s="308">
        <v>39210</v>
      </c>
      <c r="C114" s="309">
        <v>6.11</v>
      </c>
    </row>
    <row r="115" spans="2:3">
      <c r="B115" s="308">
        <v>39212</v>
      </c>
      <c r="C115" s="309">
        <v>6.1</v>
      </c>
    </row>
    <row r="116" spans="2:3">
      <c r="B116" s="308">
        <v>39213</v>
      </c>
      <c r="C116" s="309">
        <v>6.1</v>
      </c>
    </row>
    <row r="117" spans="2:3">
      <c r="B117" s="308">
        <v>39216</v>
      </c>
      <c r="C117" s="309">
        <v>6.13</v>
      </c>
    </row>
    <row r="118" spans="2:3">
      <c r="B118" s="308">
        <v>39217</v>
      </c>
      <c r="C118" s="309">
        <v>6.14</v>
      </c>
    </row>
    <row r="119" spans="2:3">
      <c r="B119" s="308">
        <v>39218</v>
      </c>
      <c r="C119" s="309">
        <v>6.14</v>
      </c>
    </row>
    <row r="120" spans="2:3">
      <c r="B120" s="308">
        <v>39219</v>
      </c>
      <c r="C120" s="309">
        <v>6.14</v>
      </c>
    </row>
    <row r="121" spans="2:3">
      <c r="B121" s="308">
        <v>39220</v>
      </c>
      <c r="C121" s="309">
        <v>6.2</v>
      </c>
    </row>
    <row r="122" spans="2:3">
      <c r="B122" s="308">
        <v>39223</v>
      </c>
      <c r="C122" s="309">
        <v>6.21</v>
      </c>
    </row>
    <row r="123" spans="2:3">
      <c r="B123" s="308">
        <v>39224</v>
      </c>
      <c r="C123" s="309">
        <v>6.21</v>
      </c>
    </row>
    <row r="124" spans="2:3">
      <c r="B124" s="308">
        <v>39225</v>
      </c>
      <c r="C124" s="309">
        <v>6.24</v>
      </c>
    </row>
    <row r="125" spans="2:3">
      <c r="B125" s="308">
        <v>39226</v>
      </c>
      <c r="C125" s="309">
        <v>6.3</v>
      </c>
    </row>
    <row r="126" spans="2:3">
      <c r="B126" s="308">
        <v>39227</v>
      </c>
      <c r="C126" s="309">
        <v>6.3</v>
      </c>
    </row>
    <row r="127" spans="2:3">
      <c r="B127" s="308">
        <v>39230</v>
      </c>
      <c r="C127" s="309">
        <v>6.3</v>
      </c>
    </row>
    <row r="128" spans="2:3">
      <c r="B128" s="308">
        <v>39231</v>
      </c>
      <c r="C128" s="309">
        <v>6.3</v>
      </c>
    </row>
    <row r="129" spans="2:3">
      <c r="B129" s="308">
        <v>39232</v>
      </c>
      <c r="C129" s="309">
        <v>6.3</v>
      </c>
    </row>
    <row r="130" spans="2:3">
      <c r="B130" s="308">
        <v>39233</v>
      </c>
      <c r="C130" s="309">
        <v>6.3</v>
      </c>
    </row>
    <row r="131" spans="2:3">
      <c r="B131" s="308">
        <v>39234</v>
      </c>
      <c r="C131" s="309">
        <v>6.3</v>
      </c>
    </row>
    <row r="132" spans="2:3">
      <c r="B132" s="308">
        <v>39237</v>
      </c>
      <c r="C132" s="309">
        <v>6.3</v>
      </c>
    </row>
    <row r="133" spans="2:3">
      <c r="B133" s="308">
        <v>39238</v>
      </c>
      <c r="C133" s="309">
        <v>6.3</v>
      </c>
    </row>
    <row r="134" spans="2:3">
      <c r="B134" s="308">
        <v>39239</v>
      </c>
      <c r="C134" s="309">
        <v>6.3</v>
      </c>
    </row>
    <row r="135" spans="2:3">
      <c r="B135" s="308">
        <v>39240</v>
      </c>
      <c r="C135" s="309">
        <v>6.34</v>
      </c>
    </row>
    <row r="136" spans="2:3">
      <c r="B136" s="308">
        <v>39241</v>
      </c>
      <c r="C136" s="309">
        <v>6.33</v>
      </c>
    </row>
    <row r="137" spans="2:3">
      <c r="B137" s="308">
        <v>39244</v>
      </c>
      <c r="C137" s="309">
        <v>6.36</v>
      </c>
    </row>
    <row r="138" spans="2:3">
      <c r="B138" s="308">
        <v>39245</v>
      </c>
      <c r="C138" s="309">
        <v>6.36</v>
      </c>
    </row>
    <row r="139" spans="2:3">
      <c r="B139" s="308">
        <v>39246</v>
      </c>
      <c r="C139" s="309">
        <v>6.37</v>
      </c>
    </row>
    <row r="140" spans="2:3">
      <c r="B140" s="308">
        <v>39247</v>
      </c>
      <c r="C140" s="309">
        <v>6.39</v>
      </c>
    </row>
    <row r="141" spans="2:3">
      <c r="B141" s="308">
        <v>39248</v>
      </c>
      <c r="C141" s="309">
        <v>6.41</v>
      </c>
    </row>
    <row r="142" spans="2:3">
      <c r="B142" s="308">
        <v>39251</v>
      </c>
      <c r="C142" s="309">
        <v>6.43</v>
      </c>
    </row>
    <row r="143" spans="2:3">
      <c r="B143" s="308">
        <v>39252</v>
      </c>
      <c r="C143" s="309">
        <v>6.47</v>
      </c>
    </row>
    <row r="144" spans="2:3">
      <c r="B144" s="308">
        <v>39253</v>
      </c>
      <c r="C144" s="309">
        <v>6.44</v>
      </c>
    </row>
    <row r="145" spans="2:3">
      <c r="B145" s="308">
        <v>39254</v>
      </c>
      <c r="C145" s="309">
        <v>6.44</v>
      </c>
    </row>
    <row r="146" spans="2:3">
      <c r="B146" s="308">
        <v>39255</v>
      </c>
      <c r="C146" s="309">
        <v>6.5</v>
      </c>
    </row>
    <row r="147" spans="2:3">
      <c r="B147" s="308">
        <v>39258</v>
      </c>
      <c r="C147" s="309">
        <v>6.5</v>
      </c>
    </row>
    <row r="148" spans="2:3">
      <c r="B148" s="308">
        <v>39259</v>
      </c>
      <c r="C148" s="309">
        <v>6.5</v>
      </c>
    </row>
    <row r="149" spans="2:3">
      <c r="B149" s="308">
        <v>39260</v>
      </c>
      <c r="C149" s="309">
        <v>6.5</v>
      </c>
    </row>
    <row r="150" spans="2:3">
      <c r="B150" s="308">
        <v>39261</v>
      </c>
      <c r="C150" s="309">
        <v>6.5</v>
      </c>
    </row>
    <row r="151" spans="2:3">
      <c r="B151" s="308">
        <v>39262</v>
      </c>
      <c r="C151" s="309">
        <v>6.51</v>
      </c>
    </row>
    <row r="152" spans="2:3">
      <c r="B152" s="308">
        <v>39265</v>
      </c>
      <c r="C152" s="309">
        <v>6.51</v>
      </c>
    </row>
    <row r="153" spans="2:3">
      <c r="B153" s="308">
        <v>39266</v>
      </c>
      <c r="C153" s="309">
        <v>6.51</v>
      </c>
    </row>
    <row r="154" spans="2:3">
      <c r="B154" s="308">
        <v>39267</v>
      </c>
      <c r="C154" s="309">
        <v>6.51</v>
      </c>
    </row>
    <row r="155" spans="2:3">
      <c r="B155" s="308">
        <v>39268</v>
      </c>
      <c r="C155" s="309">
        <v>6.5</v>
      </c>
    </row>
    <row r="156" spans="2:3">
      <c r="B156" s="308">
        <v>39269</v>
      </c>
      <c r="C156" s="309">
        <v>6.53</v>
      </c>
    </row>
    <row r="157" spans="2:3">
      <c r="B157" s="308">
        <v>39272</v>
      </c>
      <c r="C157" s="309">
        <v>6.53</v>
      </c>
    </row>
    <row r="158" spans="2:3">
      <c r="B158" s="308">
        <v>39273</v>
      </c>
      <c r="C158" s="309">
        <v>6.55</v>
      </c>
    </row>
    <row r="159" spans="2:3">
      <c r="B159" s="308">
        <v>39274</v>
      </c>
      <c r="C159" s="309">
        <v>6.55</v>
      </c>
    </row>
    <row r="160" spans="2:3">
      <c r="B160" s="308">
        <v>39275</v>
      </c>
      <c r="C160" s="309">
        <v>6.55</v>
      </c>
    </row>
    <row r="161" spans="2:3">
      <c r="B161" s="308">
        <v>39276</v>
      </c>
      <c r="C161" s="309">
        <v>6.55</v>
      </c>
    </row>
    <row r="162" spans="2:3">
      <c r="B162" s="308">
        <v>39279</v>
      </c>
      <c r="C162" s="309">
        <v>6.55</v>
      </c>
    </row>
    <row r="163" spans="2:3">
      <c r="B163" s="308">
        <v>39280</v>
      </c>
      <c r="C163" s="309">
        <v>6.53</v>
      </c>
    </row>
    <row r="164" spans="2:3">
      <c r="B164" s="308">
        <v>39281</v>
      </c>
      <c r="C164" s="309">
        <v>6.51</v>
      </c>
    </row>
    <row r="165" spans="2:3">
      <c r="B165" s="308">
        <v>39282</v>
      </c>
      <c r="C165" s="309">
        <v>6.51</v>
      </c>
    </row>
    <row r="166" spans="2:3">
      <c r="B166" s="308">
        <v>39283</v>
      </c>
      <c r="C166" s="309">
        <v>6.54</v>
      </c>
    </row>
    <row r="167" spans="2:3">
      <c r="B167" s="308">
        <v>39286</v>
      </c>
      <c r="C167" s="309">
        <v>6.52</v>
      </c>
    </row>
    <row r="168" spans="2:3">
      <c r="B168" s="308">
        <v>39287</v>
      </c>
      <c r="C168" s="309">
        <v>6.54</v>
      </c>
    </row>
    <row r="169" spans="2:3">
      <c r="B169" s="308">
        <v>39288</v>
      </c>
      <c r="C169" s="309">
        <v>6.54</v>
      </c>
    </row>
    <row r="170" spans="2:3">
      <c r="B170" s="308">
        <v>39289</v>
      </c>
      <c r="C170" s="309">
        <v>6.55</v>
      </c>
    </row>
    <row r="171" spans="2:3">
      <c r="B171" s="308">
        <v>39290</v>
      </c>
      <c r="C171" s="309">
        <v>6.54</v>
      </c>
    </row>
    <row r="172" spans="2:3">
      <c r="B172" s="308">
        <v>39293</v>
      </c>
      <c r="C172" s="309">
        <v>6.52</v>
      </c>
    </row>
    <row r="173" spans="2:3">
      <c r="B173" s="308">
        <v>39294</v>
      </c>
      <c r="C173" s="309">
        <v>6.54</v>
      </c>
    </row>
    <row r="174" spans="2:3">
      <c r="B174" s="308">
        <v>39295</v>
      </c>
      <c r="C174" s="309">
        <v>6.54</v>
      </c>
    </row>
    <row r="175" spans="2:3">
      <c r="B175" s="308">
        <v>39296</v>
      </c>
      <c r="C175" s="309">
        <v>6.65</v>
      </c>
    </row>
    <row r="176" spans="2:3">
      <c r="B176" s="308">
        <v>39297</v>
      </c>
      <c r="C176" s="309">
        <v>7.68</v>
      </c>
    </row>
    <row r="177" spans="2:3">
      <c r="B177" s="308">
        <v>39300</v>
      </c>
      <c r="C177" s="309">
        <v>8.07</v>
      </c>
    </row>
    <row r="178" spans="2:3">
      <c r="B178" s="308">
        <v>39301</v>
      </c>
      <c r="C178" s="309">
        <v>8.1</v>
      </c>
    </row>
    <row r="179" spans="2:3">
      <c r="B179" s="308">
        <v>39302</v>
      </c>
      <c r="C179" s="309">
        <v>8.08</v>
      </c>
    </row>
    <row r="180" spans="2:3">
      <c r="B180" s="308">
        <v>39303</v>
      </c>
      <c r="C180" s="309">
        <v>8.1199999999999992</v>
      </c>
    </row>
    <row r="181" spans="2:3">
      <c r="B181" s="308">
        <v>39304</v>
      </c>
      <c r="C181" s="309">
        <v>8.0299999999999994</v>
      </c>
    </row>
    <row r="182" spans="2:3">
      <c r="B182" s="308">
        <v>39307</v>
      </c>
      <c r="C182" s="309">
        <v>8.1999999999999993</v>
      </c>
    </row>
    <row r="183" spans="2:3">
      <c r="B183" s="308">
        <v>39308</v>
      </c>
      <c r="C183" s="309">
        <v>8.1999999999999993</v>
      </c>
    </row>
    <row r="184" spans="2:3">
      <c r="B184" s="308">
        <v>39309</v>
      </c>
      <c r="C184" s="309">
        <v>8.1999999999999993</v>
      </c>
    </row>
    <row r="185" spans="2:3">
      <c r="B185" s="308">
        <v>39310</v>
      </c>
      <c r="C185" s="309">
        <v>8.1999999999999993</v>
      </c>
    </row>
    <row r="186" spans="2:3">
      <c r="B186" s="308">
        <v>39311</v>
      </c>
      <c r="C186" s="309">
        <v>8.5</v>
      </c>
    </row>
    <row r="187" spans="2:3">
      <c r="B187" s="308">
        <v>39315</v>
      </c>
      <c r="C187" s="309">
        <v>8.5</v>
      </c>
    </row>
    <row r="188" spans="2:3">
      <c r="B188" s="308">
        <v>39316</v>
      </c>
      <c r="C188" s="309">
        <v>8.75</v>
      </c>
    </row>
    <row r="189" spans="2:3">
      <c r="B189" s="308">
        <v>39317</v>
      </c>
      <c r="C189" s="309">
        <v>9</v>
      </c>
    </row>
    <row r="190" spans="2:3">
      <c r="B190" s="308">
        <v>39318</v>
      </c>
      <c r="C190" s="309">
        <v>9</v>
      </c>
    </row>
    <row r="191" spans="2:3">
      <c r="B191" s="308">
        <v>39321</v>
      </c>
      <c r="C191" s="309">
        <v>9</v>
      </c>
    </row>
    <row r="192" spans="2:3">
      <c r="B192" s="308">
        <v>39322</v>
      </c>
      <c r="C192" s="309">
        <v>9</v>
      </c>
    </row>
    <row r="193" spans="2:3">
      <c r="B193" s="308">
        <v>39323</v>
      </c>
      <c r="C193" s="309">
        <v>9</v>
      </c>
    </row>
    <row r="194" spans="2:3">
      <c r="B194" s="308">
        <v>39324</v>
      </c>
      <c r="C194" s="309">
        <v>9</v>
      </c>
    </row>
    <row r="195" spans="2:3">
      <c r="B195" s="308">
        <v>39325</v>
      </c>
      <c r="C195" s="309">
        <v>9</v>
      </c>
    </row>
    <row r="196" spans="2:3">
      <c r="B196" s="308">
        <v>39328</v>
      </c>
      <c r="C196" s="309">
        <v>9.08</v>
      </c>
    </row>
    <row r="197" spans="2:3">
      <c r="B197" s="308">
        <v>39329</v>
      </c>
      <c r="C197" s="309">
        <v>9.1</v>
      </c>
    </row>
    <row r="198" spans="2:3">
      <c r="B198" s="308">
        <v>39330</v>
      </c>
      <c r="C198" s="309">
        <v>9.08</v>
      </c>
    </row>
    <row r="199" spans="2:3">
      <c r="B199" s="308">
        <v>39331</v>
      </c>
      <c r="C199" s="309">
        <v>9.1300000000000008</v>
      </c>
    </row>
    <row r="200" spans="2:3">
      <c r="B200" s="308">
        <v>39332</v>
      </c>
      <c r="C200" s="309">
        <v>9.1300000000000008</v>
      </c>
    </row>
    <row r="201" spans="2:3">
      <c r="B201" s="308">
        <v>39335</v>
      </c>
      <c r="C201" s="309">
        <v>9.14</v>
      </c>
    </row>
    <row r="202" spans="2:3">
      <c r="B202" s="308">
        <v>39336</v>
      </c>
      <c r="C202" s="309">
        <v>9.17</v>
      </c>
    </row>
    <row r="203" spans="2:3">
      <c r="B203" s="308">
        <v>39337</v>
      </c>
      <c r="C203" s="309">
        <v>9.17</v>
      </c>
    </row>
    <row r="204" spans="2:3">
      <c r="B204" s="308">
        <v>39338</v>
      </c>
      <c r="C204" s="309">
        <v>9.15</v>
      </c>
    </row>
    <row r="205" spans="2:3">
      <c r="B205" s="308">
        <v>39339</v>
      </c>
      <c r="C205" s="309">
        <v>9.1999999999999993</v>
      </c>
    </row>
    <row r="206" spans="2:3">
      <c r="B206" s="308">
        <v>39342</v>
      </c>
      <c r="C206" s="309">
        <v>9.1999999999999993</v>
      </c>
    </row>
    <row r="207" spans="2:3">
      <c r="B207" s="308">
        <v>39343</v>
      </c>
      <c r="C207" s="309">
        <v>9.23</v>
      </c>
    </row>
    <row r="208" spans="2:3">
      <c r="B208" s="308">
        <v>39344</v>
      </c>
      <c r="C208" s="309">
        <v>9.1999999999999993</v>
      </c>
    </row>
    <row r="209" spans="2:3">
      <c r="B209" s="308">
        <v>39346</v>
      </c>
      <c r="C209" s="309">
        <v>9.25</v>
      </c>
    </row>
    <row r="210" spans="2:3">
      <c r="B210" s="308">
        <v>39349</v>
      </c>
      <c r="C210" s="309">
        <v>9.2899999999999991</v>
      </c>
    </row>
    <row r="211" spans="2:3">
      <c r="B211" s="308">
        <v>39350</v>
      </c>
      <c r="C211" s="309">
        <v>9.2899999999999991</v>
      </c>
    </row>
    <row r="212" spans="2:3">
      <c r="B212" s="308">
        <v>39351</v>
      </c>
      <c r="C212" s="309">
        <v>9.26</v>
      </c>
    </row>
    <row r="213" spans="2:3">
      <c r="B213" s="308">
        <v>39352</v>
      </c>
      <c r="C213" s="309">
        <v>9.26</v>
      </c>
    </row>
    <row r="214" spans="2:3">
      <c r="B214" s="308">
        <v>39353</v>
      </c>
      <c r="C214" s="309">
        <v>9.2899999999999991</v>
      </c>
    </row>
    <row r="215" spans="2:3">
      <c r="B215" s="308">
        <v>39356</v>
      </c>
      <c r="C215" s="309">
        <v>9.2899999999999991</v>
      </c>
    </row>
    <row r="216" spans="2:3">
      <c r="B216" s="308">
        <v>39357</v>
      </c>
      <c r="C216" s="309">
        <v>9.2899999999999991</v>
      </c>
    </row>
    <row r="217" spans="2:3">
      <c r="B217" s="308">
        <v>39358</v>
      </c>
      <c r="C217" s="309">
        <v>9.2899999999999991</v>
      </c>
    </row>
    <row r="218" spans="2:3">
      <c r="B218" s="308">
        <v>39359</v>
      </c>
      <c r="C218" s="309">
        <v>9.2899999999999991</v>
      </c>
    </row>
    <row r="219" spans="2:3">
      <c r="B219" s="308">
        <v>39360</v>
      </c>
      <c r="C219" s="309">
        <v>9.2899999999999991</v>
      </c>
    </row>
    <row r="220" spans="2:3">
      <c r="B220" s="308">
        <v>39363</v>
      </c>
      <c r="C220" s="309">
        <v>9.27</v>
      </c>
    </row>
    <row r="221" spans="2:3">
      <c r="B221" s="308">
        <v>39364</v>
      </c>
      <c r="C221" s="309">
        <v>9.26</v>
      </c>
    </row>
    <row r="222" spans="2:3">
      <c r="B222" s="308">
        <v>39365</v>
      </c>
      <c r="C222" s="309">
        <v>9.25</v>
      </c>
    </row>
    <row r="223" spans="2:3">
      <c r="B223" s="308">
        <v>39366</v>
      </c>
      <c r="C223" s="309">
        <v>9.25</v>
      </c>
    </row>
    <row r="224" spans="2:3">
      <c r="B224" s="308">
        <v>39367</v>
      </c>
      <c r="C224" s="309">
        <v>9.25</v>
      </c>
    </row>
    <row r="225" spans="2:3">
      <c r="B225" s="308">
        <v>39370</v>
      </c>
      <c r="C225" s="309">
        <v>9.17</v>
      </c>
    </row>
    <row r="226" spans="2:3">
      <c r="B226" s="308">
        <v>39371</v>
      </c>
      <c r="C226" s="309">
        <v>9.02</v>
      </c>
    </row>
    <row r="227" spans="2:3">
      <c r="B227" s="308">
        <v>39372</v>
      </c>
      <c r="C227" s="309">
        <v>8.9600000000000009</v>
      </c>
    </row>
    <row r="228" spans="2:3">
      <c r="B228" s="308">
        <v>39373</v>
      </c>
      <c r="C228" s="309">
        <v>8.93</v>
      </c>
    </row>
    <row r="229" spans="2:3">
      <c r="B229" s="308">
        <v>39374</v>
      </c>
      <c r="C229" s="309">
        <v>8.93</v>
      </c>
    </row>
    <row r="230" spans="2:3">
      <c r="B230" s="308">
        <v>39377</v>
      </c>
      <c r="C230" s="309">
        <v>9.1300000000000008</v>
      </c>
    </row>
    <row r="231" spans="2:3">
      <c r="B231" s="308">
        <v>39378</v>
      </c>
      <c r="C231" s="309">
        <v>9.15</v>
      </c>
    </row>
    <row r="232" spans="2:3">
      <c r="B232" s="308">
        <v>39379</v>
      </c>
      <c r="C232" s="309">
        <v>9.2200000000000006</v>
      </c>
    </row>
    <row r="233" spans="2:3">
      <c r="B233" s="308">
        <v>39385</v>
      </c>
      <c r="C233" s="309">
        <v>9</v>
      </c>
    </row>
    <row r="234" spans="2:3">
      <c r="B234" s="308">
        <v>39387</v>
      </c>
      <c r="C234" s="309">
        <v>8.81</v>
      </c>
    </row>
    <row r="235" spans="2:3">
      <c r="B235" s="308">
        <v>39388</v>
      </c>
      <c r="C235" s="309">
        <v>9.39</v>
      </c>
    </row>
    <row r="236" spans="2:3">
      <c r="B236" s="308">
        <v>39391</v>
      </c>
      <c r="C236" s="309">
        <v>9.4499999999999993</v>
      </c>
    </row>
    <row r="237" spans="2:3">
      <c r="B237" s="308">
        <v>39392</v>
      </c>
      <c r="C237" s="309">
        <v>9.48</v>
      </c>
    </row>
    <row r="238" spans="2:3">
      <c r="B238" s="308">
        <v>39393</v>
      </c>
      <c r="C238" s="309">
        <v>9.5500000000000007</v>
      </c>
    </row>
    <row r="239" spans="2:3" ht="13.5" thickBot="1">
      <c r="B239" s="310">
        <v>39394</v>
      </c>
      <c r="C239" s="311">
        <v>9.5</v>
      </c>
    </row>
  </sheetData>
  <mergeCells count="2">
    <mergeCell ref="B5:C5"/>
    <mergeCell ref="E24:N28"/>
  </mergeCells>
  <phoneticPr fontId="49" type="noConversion"/>
  <hyperlinks>
    <hyperlink ref="E30" location="Содержание!B55" display="к содержанию"/>
  </hyperlinks>
  <pageMargins left="0.75" right="0.75" top="1" bottom="1" header="0.5" footer="0.5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workbookViewId="0">
      <selection activeCell="F39" sqref="F39"/>
    </sheetView>
  </sheetViews>
  <sheetFormatPr defaultColWidth="10.6640625" defaultRowHeight="12.75"/>
  <cols>
    <col min="1" max="1" width="10.6640625" style="214" customWidth="1"/>
    <col min="2" max="2" width="19.1640625" style="214" customWidth="1"/>
    <col min="3" max="3" width="11.6640625" style="214" customWidth="1"/>
    <col min="4" max="16384" width="10.6640625" style="214"/>
  </cols>
  <sheetData>
    <row r="2" spans="1:12">
      <c r="A2" s="214" t="s">
        <v>940</v>
      </c>
      <c r="B2" s="215" t="s">
        <v>1330</v>
      </c>
    </row>
    <row r="3" spans="1:12" ht="13.5" thickBot="1"/>
    <row r="4" spans="1:12" s="216" customFormat="1" ht="26.25" thickBot="1">
      <c r="B4" s="217" t="s">
        <v>1331</v>
      </c>
      <c r="C4" s="218" t="s">
        <v>1332</v>
      </c>
      <c r="D4" s="218" t="s">
        <v>1333</v>
      </c>
      <c r="E4" s="218" t="s">
        <v>1334</v>
      </c>
      <c r="F4" s="218" t="s">
        <v>1335</v>
      </c>
      <c r="G4" s="218" t="s">
        <v>1336</v>
      </c>
      <c r="H4" s="218" t="s">
        <v>1337</v>
      </c>
      <c r="I4" s="218" t="s">
        <v>1338</v>
      </c>
      <c r="J4" s="218" t="s">
        <v>1339</v>
      </c>
      <c r="K4" s="218" t="s">
        <v>1340</v>
      </c>
      <c r="L4" s="218" t="s">
        <v>1341</v>
      </c>
    </row>
    <row r="5" spans="1:12" ht="13.5" thickBot="1">
      <c r="B5" s="219" t="s">
        <v>1342</v>
      </c>
      <c r="C5" s="220"/>
      <c r="D5" s="221"/>
      <c r="E5" s="221"/>
      <c r="F5" s="221"/>
      <c r="G5" s="221"/>
      <c r="H5" s="221"/>
      <c r="I5" s="221"/>
      <c r="J5" s="221"/>
      <c r="K5" s="221"/>
      <c r="L5" s="221"/>
    </row>
    <row r="6" spans="1:12" ht="13.5" thickBot="1">
      <c r="B6" s="222" t="s">
        <v>1198</v>
      </c>
      <c r="C6" s="223" t="s">
        <v>1343</v>
      </c>
      <c r="D6" s="224">
        <v>52.292700000000004</v>
      </c>
      <c r="E6" s="224">
        <v>54.169199999999996</v>
      </c>
      <c r="F6" s="224">
        <v>59.803400000000003</v>
      </c>
      <c r="G6" s="224">
        <v>52.824300000000001</v>
      </c>
      <c r="H6" s="224">
        <v>35.787999999999997</v>
      </c>
      <c r="I6" s="224">
        <v>37.0535</v>
      </c>
      <c r="J6" s="224">
        <v>36.800400000000003</v>
      </c>
      <c r="K6" s="224">
        <v>35.2196</v>
      </c>
      <c r="L6" s="224">
        <v>31.680599999999998</v>
      </c>
    </row>
    <row r="7" spans="1:12" ht="13.5" thickBot="1">
      <c r="B7" s="222" t="s">
        <v>1344</v>
      </c>
      <c r="C7" s="223" t="s">
        <v>1343</v>
      </c>
      <c r="D7" s="224">
        <v>22.9817</v>
      </c>
      <c r="E7" s="224">
        <v>21.206700000000001</v>
      </c>
      <c r="F7" s="224">
        <v>14.5169</v>
      </c>
      <c r="G7" s="224">
        <v>14.0946</v>
      </c>
      <c r="H7" s="224">
        <v>19.594799999999999</v>
      </c>
      <c r="I7" s="224">
        <v>16.897099999999998</v>
      </c>
      <c r="J7" s="224">
        <v>10.8573</v>
      </c>
      <c r="K7" s="224">
        <v>7.7526999999999999</v>
      </c>
      <c r="L7" s="224">
        <v>7.4508999999999999</v>
      </c>
    </row>
    <row r="8" spans="1:12" ht="13.5" thickBot="1">
      <c r="B8" s="222" t="s">
        <v>1345</v>
      </c>
      <c r="C8" s="223" t="s">
        <v>1343</v>
      </c>
      <c r="D8" s="224">
        <v>24.7255</v>
      </c>
      <c r="E8" s="224">
        <v>24.624099999999999</v>
      </c>
      <c r="F8" s="224">
        <v>25.6797</v>
      </c>
      <c r="G8" s="224">
        <v>29.245799999999999</v>
      </c>
      <c r="H8" s="224">
        <v>40.747500000000002</v>
      </c>
      <c r="I8" s="224">
        <v>40.984499999999997</v>
      </c>
      <c r="J8" s="224">
        <v>44.118899999999996</v>
      </c>
      <c r="K8" s="224">
        <v>42.3033</v>
      </c>
      <c r="L8" s="224">
        <v>44.8352</v>
      </c>
    </row>
    <row r="9" spans="1:12" ht="13.5" thickBot="1">
      <c r="B9" s="225" t="s">
        <v>1346</v>
      </c>
      <c r="C9" s="220"/>
      <c r="D9" s="226"/>
      <c r="E9" s="226"/>
      <c r="F9" s="226"/>
      <c r="G9" s="226"/>
      <c r="H9" s="226"/>
      <c r="I9" s="226"/>
      <c r="J9" s="226"/>
      <c r="K9" s="226"/>
      <c r="L9" s="226"/>
    </row>
    <row r="10" spans="1:12" ht="13.5" thickBot="1">
      <c r="B10" s="222" t="s">
        <v>1198</v>
      </c>
      <c r="C10" s="223" t="s">
        <v>1343</v>
      </c>
      <c r="D10" s="224">
        <v>59.332799999999999</v>
      </c>
      <c r="E10" s="224">
        <v>62.761899999999997</v>
      </c>
      <c r="F10" s="224">
        <v>71.516300000000001</v>
      </c>
      <c r="G10" s="224">
        <v>66.671599999999998</v>
      </c>
      <c r="H10" s="224">
        <v>43.788800000000002</v>
      </c>
      <c r="I10" s="224">
        <v>46.817</v>
      </c>
      <c r="J10" s="224">
        <v>55.795900000000003</v>
      </c>
      <c r="K10" s="224">
        <v>63.267400000000002</v>
      </c>
      <c r="L10" s="224">
        <v>62.801600000000001</v>
      </c>
    </row>
    <row r="11" spans="1:12" ht="13.5" thickBot="1">
      <c r="B11" s="222" t="s">
        <v>1344</v>
      </c>
      <c r="C11" s="223" t="s">
        <v>1343</v>
      </c>
      <c r="D11" s="224">
        <v>19.5688</v>
      </c>
      <c r="E11" s="224">
        <v>18.468800000000002</v>
      </c>
      <c r="F11" s="224">
        <v>12.1442</v>
      </c>
      <c r="G11" s="224">
        <v>12.549899999999999</v>
      </c>
      <c r="H11" s="224">
        <v>24.5124</v>
      </c>
      <c r="I11" s="224">
        <v>21.279499999999999</v>
      </c>
      <c r="J11" s="224">
        <v>14.1157</v>
      </c>
      <c r="K11" s="224">
        <v>9.7278000000000002</v>
      </c>
      <c r="L11" s="224">
        <v>11.086499999999999</v>
      </c>
    </row>
    <row r="12" spans="1:12" ht="13.5" thickBot="1">
      <c r="B12" s="222" t="s">
        <v>1345</v>
      </c>
      <c r="C12" s="223" t="s">
        <v>1343</v>
      </c>
      <c r="D12" s="224">
        <v>21.098500000000001</v>
      </c>
      <c r="E12" s="224">
        <v>18.4693</v>
      </c>
      <c r="F12" s="224">
        <v>16.339600000000001</v>
      </c>
      <c r="G12" s="224">
        <v>19.9983</v>
      </c>
      <c r="H12" s="224">
        <v>30.479700000000001</v>
      </c>
      <c r="I12" s="224">
        <v>30.487200000000001</v>
      </c>
      <c r="J12" s="224">
        <v>28.5688</v>
      </c>
      <c r="K12" s="224">
        <v>24.948799999999999</v>
      </c>
      <c r="L12" s="224">
        <v>23.4086</v>
      </c>
    </row>
    <row r="14" spans="1:12">
      <c r="B14" s="215" t="s">
        <v>1330</v>
      </c>
    </row>
    <row r="35" spans="2:2">
      <c r="B35" s="227" t="s">
        <v>1347</v>
      </c>
    </row>
    <row r="37" spans="2:2">
      <c r="B37" s="633" t="s">
        <v>971</v>
      </c>
    </row>
  </sheetData>
  <phoneticPr fontId="12" type="noConversion"/>
  <hyperlinks>
    <hyperlink ref="B37" location="Содержание!B56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workbookViewId="0">
      <selection activeCell="B31" sqref="B31"/>
    </sheetView>
  </sheetViews>
  <sheetFormatPr defaultColWidth="10.6640625" defaultRowHeight="12.75"/>
  <cols>
    <col min="1" max="1" width="10.6640625" style="214" customWidth="1"/>
    <col min="2" max="2" width="34.1640625" style="214" customWidth="1"/>
    <col min="3" max="4" width="10.6640625" style="214" customWidth="1"/>
    <col min="5" max="5" width="11.5" style="214" bestFit="1" customWidth="1"/>
    <col min="6" max="16384" width="10.6640625" style="214"/>
  </cols>
  <sheetData>
    <row r="2" spans="1:7">
      <c r="A2" s="214" t="s">
        <v>940</v>
      </c>
      <c r="B2" s="215" t="s">
        <v>2019</v>
      </c>
    </row>
    <row r="3" spans="1:7" ht="13.5" thickBot="1"/>
    <row r="4" spans="1:7" ht="13.5" thickBot="1">
      <c r="B4" s="228"/>
      <c r="C4" s="229" t="s">
        <v>1358</v>
      </c>
      <c r="D4" s="229" t="s">
        <v>1359</v>
      </c>
      <c r="E4" s="230" t="s">
        <v>1353</v>
      </c>
      <c r="F4" s="229" t="s">
        <v>1354</v>
      </c>
      <c r="G4" s="217" t="s">
        <v>1355</v>
      </c>
    </row>
    <row r="5" spans="1:7" ht="14.25" thickBot="1">
      <c r="B5" s="231" t="s">
        <v>2056</v>
      </c>
      <c r="C5" s="232">
        <v>89</v>
      </c>
      <c r="D5" s="232">
        <v>132</v>
      </c>
      <c r="E5" s="232">
        <v>189</v>
      </c>
      <c r="F5" s="232">
        <v>229</v>
      </c>
      <c r="G5" s="223">
        <v>246</v>
      </c>
    </row>
    <row r="6" spans="1:7" ht="15" customHeight="1" thickBot="1">
      <c r="B6" s="233" t="s">
        <v>2057</v>
      </c>
      <c r="C6" s="232">
        <v>40</v>
      </c>
      <c r="D6" s="232">
        <v>49</v>
      </c>
      <c r="E6" s="232">
        <v>61</v>
      </c>
      <c r="F6" s="232">
        <v>92</v>
      </c>
      <c r="G6" s="223">
        <v>94</v>
      </c>
    </row>
    <row r="7" spans="1:7" ht="14.25" thickBot="1">
      <c r="B7" s="231" t="s">
        <v>2058</v>
      </c>
      <c r="C7" s="232">
        <v>39</v>
      </c>
      <c r="D7" s="232">
        <v>42</v>
      </c>
      <c r="E7" s="232">
        <v>46</v>
      </c>
      <c r="F7" s="232">
        <v>66</v>
      </c>
      <c r="G7" s="223">
        <v>71</v>
      </c>
    </row>
    <row r="8" spans="1:7" ht="16.5" customHeight="1" thickBot="1">
      <c r="B8" s="234" t="s">
        <v>1357</v>
      </c>
      <c r="C8" s="235">
        <v>29</v>
      </c>
      <c r="D8" s="235">
        <v>32</v>
      </c>
      <c r="E8" s="235">
        <v>35</v>
      </c>
      <c r="F8" s="235">
        <v>55</v>
      </c>
      <c r="G8" s="232">
        <v>71</v>
      </c>
    </row>
    <row r="10" spans="1:7">
      <c r="B10" s="215" t="s">
        <v>2019</v>
      </c>
    </row>
    <row r="29" spans="2:2">
      <c r="B29" s="227" t="s">
        <v>1347</v>
      </c>
    </row>
    <row r="31" spans="2:2">
      <c r="B31" s="633" t="s">
        <v>971</v>
      </c>
    </row>
  </sheetData>
  <phoneticPr fontId="49" type="noConversion"/>
  <hyperlinks>
    <hyperlink ref="B31" location="Содержание!B57" display="к содержанию"/>
  </hyperlinks>
  <pageMargins left="0.75" right="0.75" top="1" bottom="1" header="0.5" footer="0.5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workbookViewId="0">
      <selection activeCell="B28" sqref="B28"/>
    </sheetView>
  </sheetViews>
  <sheetFormatPr defaultColWidth="10.6640625" defaultRowHeight="12.75"/>
  <cols>
    <col min="1" max="1" width="10.6640625" style="214" customWidth="1"/>
    <col min="2" max="2" width="23.1640625" style="214" customWidth="1"/>
    <col min="3" max="3" width="12.5" style="214" customWidth="1"/>
    <col min="4" max="4" width="13.5" style="214" customWidth="1"/>
    <col min="5" max="5" width="13" style="214" customWidth="1"/>
    <col min="6" max="6" width="12.83203125" style="214" customWidth="1"/>
    <col min="7" max="7" width="12.33203125" style="214" customWidth="1"/>
    <col min="8" max="8" width="12.6640625" style="214" customWidth="1"/>
    <col min="9" max="16384" width="10.6640625" style="214"/>
  </cols>
  <sheetData>
    <row r="2" spans="1:8">
      <c r="A2" s="214" t="s">
        <v>940</v>
      </c>
      <c r="B2" s="215" t="s">
        <v>1356</v>
      </c>
    </row>
    <row r="3" spans="1:8" ht="13.5" thickBot="1"/>
    <row r="4" spans="1:8" ht="13.5" thickBot="1">
      <c r="B4" s="236"/>
      <c r="C4" s="237" t="s">
        <v>1350</v>
      </c>
      <c r="D4" s="237" t="s">
        <v>1351</v>
      </c>
      <c r="E4" s="237" t="s">
        <v>1352</v>
      </c>
      <c r="F4" s="237" t="s">
        <v>1353</v>
      </c>
      <c r="G4" s="238" t="s">
        <v>1354</v>
      </c>
      <c r="H4" s="237" t="s">
        <v>1355</v>
      </c>
    </row>
    <row r="5" spans="1:8" ht="27" customHeight="1" thickBot="1">
      <c r="B5" s="225" t="s">
        <v>1348</v>
      </c>
      <c r="C5" s="239">
        <v>3598</v>
      </c>
      <c r="D5" s="239">
        <v>3502</v>
      </c>
      <c r="E5" s="239">
        <v>3154</v>
      </c>
      <c r="F5" s="239">
        <v>2484</v>
      </c>
      <c r="G5" s="239">
        <v>2308</v>
      </c>
      <c r="H5" s="239">
        <v>2325</v>
      </c>
    </row>
    <row r="6" spans="1:8" ht="25.5" customHeight="1" thickBot="1">
      <c r="B6" s="225" t="s">
        <v>1349</v>
      </c>
      <c r="C6" s="239">
        <v>3114</v>
      </c>
      <c r="D6" s="239">
        <v>2940</v>
      </c>
      <c r="E6" s="239">
        <v>3071</v>
      </c>
      <c r="F6" s="239">
        <v>2300</v>
      </c>
      <c r="G6" s="239">
        <v>2168</v>
      </c>
      <c r="H6" s="239">
        <v>2290</v>
      </c>
    </row>
    <row r="8" spans="1:8">
      <c r="B8" s="215" t="s">
        <v>1356</v>
      </c>
    </row>
    <row r="26" spans="2:2">
      <c r="B26" s="227" t="s">
        <v>2020</v>
      </c>
    </row>
    <row r="28" spans="2:2">
      <c r="B28" s="633" t="s">
        <v>971</v>
      </c>
    </row>
  </sheetData>
  <phoneticPr fontId="12" type="noConversion"/>
  <hyperlinks>
    <hyperlink ref="B28" location="Содержание!B58" display="к содержанию"/>
  </hyperlinks>
  <pageMargins left="0.75" right="0.75" top="1" bottom="1" header="0.5" footer="0.5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1"/>
  <sheetViews>
    <sheetView workbookViewId="0">
      <selection activeCell="B61" sqref="B61"/>
    </sheetView>
  </sheetViews>
  <sheetFormatPr defaultColWidth="10.6640625" defaultRowHeight="12.75"/>
  <cols>
    <col min="1" max="1" width="10.6640625" style="214" customWidth="1"/>
    <col min="2" max="2" width="40.6640625" style="214" customWidth="1"/>
    <col min="3" max="3" width="14.6640625" style="214" customWidth="1"/>
    <col min="4" max="4" width="13.5" style="214" customWidth="1"/>
    <col min="5" max="5" width="14.33203125" style="214" customWidth="1"/>
    <col min="6" max="6" width="12.83203125" style="214" customWidth="1"/>
    <col min="7" max="7" width="15.6640625" style="214" customWidth="1"/>
    <col min="8" max="8" width="13.83203125" style="214" customWidth="1"/>
    <col min="9" max="9" width="14.33203125" style="214" customWidth="1"/>
    <col min="10" max="10" width="13.83203125" style="214" customWidth="1"/>
    <col min="11" max="16384" width="10.6640625" style="214"/>
  </cols>
  <sheetData>
    <row r="2" spans="1:10">
      <c r="A2" s="214" t="s">
        <v>940</v>
      </c>
      <c r="B2" s="215" t="s">
        <v>1316</v>
      </c>
    </row>
    <row r="4" spans="1:10" ht="13.5" thickBot="1">
      <c r="B4" s="240" t="s">
        <v>1921</v>
      </c>
      <c r="C4" s="241"/>
      <c r="D4" s="241"/>
      <c r="E4" s="242"/>
      <c r="F4" s="242"/>
      <c r="G4" s="242"/>
      <c r="H4" s="242"/>
    </row>
    <row r="5" spans="1:10" ht="13.5" thickBot="1"/>
    <row r="6" spans="1:10">
      <c r="B6" s="243"/>
      <c r="C6" s="1070">
        <v>2004</v>
      </c>
      <c r="D6" s="1071"/>
      <c r="E6" s="1070">
        <v>2005</v>
      </c>
      <c r="F6" s="1071"/>
      <c r="G6" s="1070">
        <v>2006</v>
      </c>
      <c r="H6" s="1071"/>
      <c r="I6" s="1072">
        <v>39356</v>
      </c>
      <c r="J6" s="1071"/>
    </row>
    <row r="7" spans="1:10" ht="13.5" thickBot="1">
      <c r="B7" s="244" t="s">
        <v>1360</v>
      </c>
      <c r="C7" s="245" t="s">
        <v>1361</v>
      </c>
      <c r="D7" s="246" t="s">
        <v>1343</v>
      </c>
      <c r="E7" s="245" t="s">
        <v>1361</v>
      </c>
      <c r="F7" s="246" t="s">
        <v>1343</v>
      </c>
      <c r="G7" s="245" t="s">
        <v>1361</v>
      </c>
      <c r="H7" s="246" t="s">
        <v>1343</v>
      </c>
      <c r="I7" s="247" t="s">
        <v>1361</v>
      </c>
      <c r="J7" s="246" t="s">
        <v>1343</v>
      </c>
    </row>
    <row r="8" spans="1:10">
      <c r="B8" s="248" t="s">
        <v>1362</v>
      </c>
      <c r="C8" s="249">
        <v>3891895.48704</v>
      </c>
      <c r="D8" s="250">
        <v>2.9788542716234073E-2</v>
      </c>
      <c r="E8" s="249">
        <v>739813.50899999996</v>
      </c>
      <c r="F8" s="250">
        <v>5.4975158988215863E-3</v>
      </c>
      <c r="G8" s="249">
        <v>1690433.87222</v>
      </c>
      <c r="H8" s="250">
        <v>3.3325497321774911E-3</v>
      </c>
      <c r="I8" s="251">
        <v>4582033.8596799998</v>
      </c>
      <c r="J8" s="250">
        <v>6.6924702890951426E-3</v>
      </c>
    </row>
    <row r="9" spans="1:10">
      <c r="B9" s="252" t="s">
        <v>1013</v>
      </c>
      <c r="C9" s="253">
        <v>181706.196</v>
      </c>
      <c r="D9" s="254">
        <v>1.3907780410277934E-3</v>
      </c>
      <c r="E9" s="253">
        <v>843237.09699999995</v>
      </c>
      <c r="F9" s="254">
        <v>6.2660512289099872E-3</v>
      </c>
      <c r="G9" s="253">
        <v>400393.43024999998</v>
      </c>
      <c r="H9" s="250">
        <v>7.8934233433983691E-4</v>
      </c>
      <c r="I9" s="255">
        <v>37235.50475</v>
      </c>
      <c r="J9" s="254">
        <v>5.4385785192831275E-5</v>
      </c>
    </row>
    <row r="10" spans="1:10">
      <c r="B10" s="252" t="s">
        <v>1363</v>
      </c>
      <c r="C10" s="256"/>
      <c r="D10" s="257"/>
      <c r="E10" s="256"/>
      <c r="F10" s="257"/>
      <c r="G10" s="253">
        <v>25859.4</v>
      </c>
      <c r="H10" s="250">
        <v>5.0979655554994167E-5</v>
      </c>
      <c r="I10" s="255">
        <v>19406.400000000001</v>
      </c>
      <c r="J10" s="254">
        <v>2.8344782992800999E-5</v>
      </c>
    </row>
    <row r="11" spans="1:10">
      <c r="B11" s="252" t="s">
        <v>1364</v>
      </c>
      <c r="C11" s="256"/>
      <c r="D11" s="257"/>
      <c r="E11" s="258">
        <v>631540.00029999996</v>
      </c>
      <c r="F11" s="254">
        <v>4.6929410590028026E-3</v>
      </c>
      <c r="G11" s="253">
        <v>2470236.6888000001</v>
      </c>
      <c r="H11" s="250">
        <v>4.8698661041761725E-3</v>
      </c>
      <c r="I11" s="255">
        <v>5691634.6919</v>
      </c>
      <c r="J11" s="254">
        <v>8.3131415520757718E-3</v>
      </c>
    </row>
    <row r="12" spans="1:10">
      <c r="B12" s="252" t="s">
        <v>980</v>
      </c>
      <c r="C12" s="256"/>
      <c r="D12" s="257"/>
      <c r="E12" s="258">
        <v>1459636.4281299997</v>
      </c>
      <c r="F12" s="254">
        <v>1.0846482758864876E-2</v>
      </c>
      <c r="G12" s="253">
        <v>2428118.4055600003</v>
      </c>
      <c r="H12" s="250">
        <v>4.7868334130795939E-3</v>
      </c>
      <c r="I12" s="255">
        <v>834736.89228999987</v>
      </c>
      <c r="J12" s="254">
        <v>1.219207893686884E-3</v>
      </c>
    </row>
    <row r="13" spans="1:10">
      <c r="B13" s="252" t="s">
        <v>1365</v>
      </c>
      <c r="C13" s="258">
        <v>48094829.660440005</v>
      </c>
      <c r="D13" s="259">
        <v>0.3681175130577945</v>
      </c>
      <c r="E13" s="258">
        <v>11314894.161210001</v>
      </c>
      <c r="F13" s="254">
        <v>8.4080392947698271E-2</v>
      </c>
      <c r="G13" s="253">
        <v>35979776.90332</v>
      </c>
      <c r="H13" s="250">
        <v>7.0931136587731661E-2</v>
      </c>
      <c r="I13" s="255">
        <v>2360155.1411799998</v>
      </c>
      <c r="J13" s="254">
        <v>3.4472176862318975E-3</v>
      </c>
    </row>
    <row r="14" spans="1:10">
      <c r="B14" s="252" t="s">
        <v>1366</v>
      </c>
      <c r="C14" s="253">
        <v>1209975.1741800001</v>
      </c>
      <c r="D14" s="254">
        <v>9.2611421045781153E-3</v>
      </c>
      <c r="E14" s="253">
        <v>3587700.8670099997</v>
      </c>
      <c r="F14" s="254">
        <v>2.6660019473371717E-2</v>
      </c>
      <c r="G14" s="253">
        <v>3575841.2589300005</v>
      </c>
      <c r="H14" s="250">
        <v>7.049473526051963E-3</v>
      </c>
      <c r="I14" s="255">
        <v>18560714.199669998</v>
      </c>
      <c r="J14" s="254">
        <v>2.7109583239603746E-2</v>
      </c>
    </row>
    <row r="15" spans="1:10">
      <c r="B15" s="252" t="s">
        <v>1367</v>
      </c>
      <c r="C15" s="253">
        <v>58664996.467469998</v>
      </c>
      <c r="D15" s="254">
        <v>0.4490215009725389</v>
      </c>
      <c r="E15" s="253">
        <v>98386923.596170008</v>
      </c>
      <c r="F15" s="254">
        <v>0.73110813755914983</v>
      </c>
      <c r="G15" s="253">
        <v>223442169.12626004</v>
      </c>
      <c r="H15" s="250">
        <v>0.440497645673043</v>
      </c>
      <c r="I15" s="255">
        <v>570340867.53951025</v>
      </c>
      <c r="J15" s="254">
        <v>0.83303385080866499</v>
      </c>
    </row>
    <row r="16" spans="1:10" ht="13.5" thickBot="1">
      <c r="B16" s="260" t="s">
        <v>1368</v>
      </c>
      <c r="C16" s="261">
        <v>12081410.74955</v>
      </c>
      <c r="D16" s="262">
        <v>9.247103921052463E-2</v>
      </c>
      <c r="E16" s="261">
        <v>14669208.634310002</v>
      </c>
      <c r="F16" s="262">
        <v>0.10900613020605186</v>
      </c>
      <c r="G16" s="261">
        <v>234266604.93129009</v>
      </c>
      <c r="H16" s="250">
        <v>0.46183712025163254</v>
      </c>
      <c r="I16" s="263">
        <v>60401049.731399991</v>
      </c>
      <c r="J16" s="262">
        <v>8.8221135665240008E-2</v>
      </c>
    </row>
    <row r="17" spans="2:10" ht="13.5" thickBot="1">
      <c r="B17" s="219" t="s">
        <v>1369</v>
      </c>
      <c r="C17" s="264">
        <v>130650751.33464001</v>
      </c>
      <c r="D17" s="265">
        <v>1</v>
      </c>
      <c r="E17" s="264">
        <v>134572327.32307002</v>
      </c>
      <c r="F17" s="265">
        <v>1</v>
      </c>
      <c r="G17" s="266">
        <v>507249406.03226012</v>
      </c>
      <c r="H17" s="265">
        <v>1</v>
      </c>
      <c r="I17" s="267">
        <v>684655091.72989023</v>
      </c>
      <c r="J17" s="265">
        <v>1</v>
      </c>
    </row>
    <row r="18" spans="2:10">
      <c r="H18" s="268"/>
    </row>
    <row r="19" spans="2:10" ht="13.5" thickBot="1">
      <c r="B19" s="240" t="s">
        <v>1922</v>
      </c>
      <c r="C19" s="241"/>
      <c r="D19" s="241"/>
      <c r="E19" s="242"/>
      <c r="F19" s="242"/>
      <c r="G19" s="242"/>
      <c r="H19" s="242"/>
      <c r="I19" s="242"/>
    </row>
    <row r="20" spans="2:10" ht="13.5" thickBot="1"/>
    <row r="21" spans="2:10">
      <c r="B21" s="243"/>
      <c r="C21" s="1070">
        <v>2004</v>
      </c>
      <c r="D21" s="1071"/>
      <c r="E21" s="1070">
        <v>2005</v>
      </c>
      <c r="F21" s="1071"/>
      <c r="G21" s="1070">
        <v>2006</v>
      </c>
      <c r="H21" s="1071"/>
      <c r="I21" s="1072">
        <v>39356</v>
      </c>
      <c r="J21" s="1071"/>
    </row>
    <row r="22" spans="2:10" ht="13.5" thickBot="1">
      <c r="B22" s="244" t="s">
        <v>1360</v>
      </c>
      <c r="C22" s="269" t="s">
        <v>1361</v>
      </c>
      <c r="D22" s="246" t="s">
        <v>1343</v>
      </c>
      <c r="E22" s="269" t="s">
        <v>1361</v>
      </c>
      <c r="F22" s="246" t="s">
        <v>1343</v>
      </c>
      <c r="G22" s="269" t="s">
        <v>1361</v>
      </c>
      <c r="H22" s="246" t="s">
        <v>1343</v>
      </c>
      <c r="I22" s="270" t="s">
        <v>1361</v>
      </c>
      <c r="J22" s="246" t="s">
        <v>1343</v>
      </c>
    </row>
    <row r="23" spans="2:10">
      <c r="B23" s="248" t="s">
        <v>1362</v>
      </c>
      <c r="C23" s="249">
        <v>2738800.632040001</v>
      </c>
      <c r="D23" s="250">
        <v>2.3662498346286764E-2</v>
      </c>
      <c r="E23" s="249">
        <v>2327654.6934400001</v>
      </c>
      <c r="F23" s="250">
        <v>1.0179133625343966E-2</v>
      </c>
      <c r="G23" s="249">
        <v>468517.48317000002</v>
      </c>
      <c r="H23" s="250">
        <v>1.2321439853054479E-3</v>
      </c>
      <c r="I23" s="251">
        <v>34647.590660000002</v>
      </c>
      <c r="J23" s="250">
        <v>8.5422618908745471E-5</v>
      </c>
    </row>
    <row r="24" spans="2:10">
      <c r="B24" s="252" t="s">
        <v>1013</v>
      </c>
      <c r="C24" s="253">
        <v>901618.19220000005</v>
      </c>
      <c r="D24" s="254">
        <v>7.7897378627459594E-3</v>
      </c>
      <c r="E24" s="253">
        <v>233809.85597000003</v>
      </c>
      <c r="F24" s="254">
        <v>1.0224805996991433E-3</v>
      </c>
      <c r="G24" s="253">
        <v>807965.08051</v>
      </c>
      <c r="H24" s="254">
        <v>2.1248498723066946E-3</v>
      </c>
      <c r="I24" s="255">
        <v>114475.67083000002</v>
      </c>
      <c r="J24" s="254">
        <v>2.8223641001749478E-4</v>
      </c>
    </row>
    <row r="25" spans="2:10">
      <c r="B25" s="252" t="s">
        <v>1363</v>
      </c>
      <c r="C25" s="253">
        <v>49999.950950000006</v>
      </c>
      <c r="D25" s="254">
        <v>4.3198608282324748E-4</v>
      </c>
      <c r="E25" s="253">
        <v>1493670.62983</v>
      </c>
      <c r="F25" s="254">
        <v>6.5320139521301262E-3</v>
      </c>
      <c r="G25" s="253">
        <v>1598736.5649800005</v>
      </c>
      <c r="H25" s="254">
        <v>4.2044826786394179E-3</v>
      </c>
      <c r="I25" s="255">
        <v>905585.3788200001</v>
      </c>
      <c r="J25" s="254">
        <v>2.2326941998186481E-3</v>
      </c>
    </row>
    <row r="26" spans="2:10">
      <c r="B26" s="252" t="s">
        <v>1364</v>
      </c>
      <c r="C26" s="253">
        <v>1843720.7082400003</v>
      </c>
      <c r="D26" s="254">
        <v>1.5929249358047643E-2</v>
      </c>
      <c r="E26" s="253">
        <v>1054792.18624</v>
      </c>
      <c r="F26" s="254">
        <v>4.6127420192373231E-3</v>
      </c>
      <c r="G26" s="253">
        <v>2311431.6436700001</v>
      </c>
      <c r="H26" s="254">
        <v>6.078784035812133E-3</v>
      </c>
      <c r="I26" s="255">
        <v>3292771.4280600003</v>
      </c>
      <c r="J26" s="254">
        <v>8.1182314121917946E-3</v>
      </c>
    </row>
    <row r="27" spans="2:10">
      <c r="B27" s="271" t="s">
        <v>1370</v>
      </c>
      <c r="C27" s="253">
        <v>7688251.8761900002</v>
      </c>
      <c r="D27" s="254">
        <v>6.6424421397433403E-2</v>
      </c>
      <c r="E27" s="253">
        <v>10968001.736959999</v>
      </c>
      <c r="F27" s="254">
        <v>4.7964483562861607E-2</v>
      </c>
      <c r="G27" s="253">
        <v>44672371.453599997</v>
      </c>
      <c r="H27" s="254">
        <v>0.11748290250229985</v>
      </c>
      <c r="I27" s="255">
        <v>9353653.5753300004</v>
      </c>
      <c r="J27" s="254">
        <v>2.3061158641899032E-2</v>
      </c>
    </row>
    <row r="28" spans="2:10">
      <c r="B28" s="252" t="s">
        <v>980</v>
      </c>
      <c r="C28" s="253">
        <v>7048.4496400000007</v>
      </c>
      <c r="D28" s="254">
        <v>6.0896702738875962E-5</v>
      </c>
      <c r="E28" s="256"/>
      <c r="F28" s="257"/>
      <c r="G28" s="253">
        <v>13808337.873029999</v>
      </c>
      <c r="H28" s="254">
        <v>3.6314248813519544E-2</v>
      </c>
      <c r="I28" s="255">
        <v>17517222.086070001</v>
      </c>
      <c r="J28" s="254">
        <v>4.3188197450212462E-2</v>
      </c>
    </row>
    <row r="29" spans="2:10">
      <c r="B29" s="252" t="s">
        <v>1365</v>
      </c>
      <c r="C29" s="253">
        <v>5029487.4813999999</v>
      </c>
      <c r="D29" s="254">
        <v>4.3453414541770596E-2</v>
      </c>
      <c r="E29" s="253">
        <v>4502549.4576700004</v>
      </c>
      <c r="F29" s="254">
        <v>1.9690228414683174E-2</v>
      </c>
      <c r="G29" s="253">
        <v>12412187.234310001</v>
      </c>
      <c r="H29" s="254">
        <v>3.2642542476245005E-2</v>
      </c>
      <c r="I29" s="255">
        <v>3746579.6592899999</v>
      </c>
      <c r="J29" s="254">
        <v>9.2370823006827536E-3</v>
      </c>
    </row>
    <row r="30" spans="2:10">
      <c r="B30" s="252" t="s">
        <v>1366</v>
      </c>
      <c r="C30" s="253">
        <v>3060350.6731400001</v>
      </c>
      <c r="D30" s="254">
        <v>2.6440603925337192E-2</v>
      </c>
      <c r="E30" s="253">
        <v>1456975.2310599999</v>
      </c>
      <c r="F30" s="254">
        <v>6.3715402493219643E-3</v>
      </c>
      <c r="G30" s="253">
        <v>744140.63590000011</v>
      </c>
      <c r="H30" s="254">
        <v>1.9569993472642014E-3</v>
      </c>
      <c r="I30" s="255">
        <v>96081.08786</v>
      </c>
      <c r="J30" s="254">
        <v>2.3688510503207588E-4</v>
      </c>
    </row>
    <row r="31" spans="2:10">
      <c r="B31" s="252" t="s">
        <v>1367</v>
      </c>
      <c r="C31" s="253">
        <v>81240706.400110021</v>
      </c>
      <c r="D31" s="254">
        <v>0.70189777903326234</v>
      </c>
      <c r="E31" s="253">
        <v>197287538.61347994</v>
      </c>
      <c r="F31" s="254">
        <v>0.86276380419378795</v>
      </c>
      <c r="G31" s="253">
        <v>296154628.71799976</v>
      </c>
      <c r="H31" s="254">
        <v>0.77885064614087596</v>
      </c>
      <c r="I31" s="255">
        <v>349102676.67786002</v>
      </c>
      <c r="J31" s="254">
        <v>0.86070241369781364</v>
      </c>
    </row>
    <row r="32" spans="2:10" ht="13.5" thickBot="1">
      <c r="B32" s="260" t="s">
        <v>1368</v>
      </c>
      <c r="C32" s="261">
        <v>13184371.619100001</v>
      </c>
      <c r="D32" s="262">
        <v>0.11390941274955402</v>
      </c>
      <c r="E32" s="261">
        <v>9344242.0422399975</v>
      </c>
      <c r="F32" s="262">
        <v>4.0863573382934747E-2</v>
      </c>
      <c r="G32" s="261">
        <v>7267408.4533500001</v>
      </c>
      <c r="H32" s="262">
        <v>1.9112400147731651E-2</v>
      </c>
      <c r="I32" s="263">
        <v>21438372.230419993</v>
      </c>
      <c r="J32" s="262">
        <v>5.2855678163423521E-2</v>
      </c>
    </row>
    <row r="33" spans="2:10" ht="13.5" thickBot="1">
      <c r="B33" s="219" t="s">
        <v>1369</v>
      </c>
      <c r="C33" s="264">
        <v>115744355.98301002</v>
      </c>
      <c r="D33" s="265">
        <v>1</v>
      </c>
      <c r="E33" s="264">
        <v>228669234.44688994</v>
      </c>
      <c r="F33" s="265">
        <v>1</v>
      </c>
      <c r="G33" s="264">
        <v>380245725.1405198</v>
      </c>
      <c r="H33" s="265">
        <v>1</v>
      </c>
      <c r="I33" s="266">
        <v>405602065.38519996</v>
      </c>
      <c r="J33" s="265">
        <v>1</v>
      </c>
    </row>
    <row r="35" spans="2:10">
      <c r="B35" s="215" t="s">
        <v>1316</v>
      </c>
    </row>
    <row r="59" spans="2:2">
      <c r="B59" s="227" t="s">
        <v>1347</v>
      </c>
    </row>
    <row r="61" spans="2:2">
      <c r="B61" s="633" t="s">
        <v>971</v>
      </c>
    </row>
  </sheetData>
  <mergeCells count="8">
    <mergeCell ref="C21:D21"/>
    <mergeCell ref="E21:F21"/>
    <mergeCell ref="G21:H21"/>
    <mergeCell ref="I21:J21"/>
    <mergeCell ref="C6:D6"/>
    <mergeCell ref="E6:F6"/>
    <mergeCell ref="G6:H6"/>
    <mergeCell ref="I6:J6"/>
  </mergeCells>
  <phoneticPr fontId="49" type="noConversion"/>
  <hyperlinks>
    <hyperlink ref="B61" location="Содержание!B59" display="к содержанию"/>
  </hyperlinks>
  <pageMargins left="0.75" right="0.75" top="1" bottom="1" header="0.5" footer="0.5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B11" sqref="B11"/>
    </sheetView>
  </sheetViews>
  <sheetFormatPr defaultColWidth="10.6640625" defaultRowHeight="12.75"/>
  <cols>
    <col min="1" max="1" width="10.6640625" style="214" customWidth="1"/>
    <col min="2" max="2" width="17" style="214" customWidth="1"/>
    <col min="3" max="3" width="14.6640625" style="214" customWidth="1"/>
    <col min="4" max="4" width="16.1640625" style="214" customWidth="1"/>
    <col min="5" max="5" width="14.5" style="214" customWidth="1"/>
    <col min="6" max="6" width="14.33203125" style="214" customWidth="1"/>
    <col min="7" max="7" width="12.83203125" style="214" customWidth="1"/>
    <col min="8" max="8" width="14.1640625" style="214" customWidth="1"/>
    <col min="9" max="16384" width="10.6640625" style="214"/>
  </cols>
  <sheetData>
    <row r="1" spans="1:16" ht="11.25" customHeight="1">
      <c r="C1" s="272"/>
      <c r="D1" s="272"/>
      <c r="E1" s="272"/>
      <c r="F1" s="272"/>
      <c r="G1" s="272"/>
      <c r="H1" s="272"/>
      <c r="I1" s="273"/>
      <c r="J1" s="273"/>
      <c r="K1" s="273"/>
      <c r="L1" s="273"/>
      <c r="M1" s="273"/>
      <c r="N1" s="273"/>
      <c r="O1" s="272"/>
      <c r="P1" s="272"/>
    </row>
    <row r="2" spans="1:16">
      <c r="A2" s="214" t="s">
        <v>940</v>
      </c>
      <c r="B2" s="215" t="s">
        <v>1318</v>
      </c>
    </row>
    <row r="3" spans="1:16" ht="13.5" thickBot="1">
      <c r="H3" s="274" t="s">
        <v>1923</v>
      </c>
    </row>
    <row r="4" spans="1:16" ht="26.25" thickBot="1">
      <c r="B4" s="275"/>
      <c r="C4" s="276" t="s">
        <v>1924</v>
      </c>
      <c r="D4" s="276" t="s">
        <v>1925</v>
      </c>
      <c r="E4" s="276" t="s">
        <v>1926</v>
      </c>
      <c r="F4" s="276" t="s">
        <v>1927</v>
      </c>
      <c r="G4" s="276" t="s">
        <v>1928</v>
      </c>
      <c r="H4" s="276" t="s">
        <v>1929</v>
      </c>
    </row>
    <row r="5" spans="1:16" ht="26.25" thickBot="1">
      <c r="B5" s="277" t="s">
        <v>1930</v>
      </c>
      <c r="C5" s="239">
        <v>3084495</v>
      </c>
      <c r="D5" s="239">
        <v>3456062</v>
      </c>
      <c r="E5" s="239">
        <v>6278155</v>
      </c>
      <c r="F5" s="239">
        <v>1754640</v>
      </c>
      <c r="G5" s="278">
        <v>4227032</v>
      </c>
      <c r="H5" s="223" t="s">
        <v>1931</v>
      </c>
    </row>
    <row r="6" spans="1:16" ht="26.25" thickBot="1">
      <c r="B6" s="277" t="s">
        <v>1932</v>
      </c>
      <c r="C6" s="239">
        <v>3299</v>
      </c>
      <c r="D6" s="223">
        <v>0</v>
      </c>
      <c r="E6" s="223">
        <v>0</v>
      </c>
      <c r="F6" s="239">
        <v>17812</v>
      </c>
      <c r="G6" s="278">
        <v>25456</v>
      </c>
      <c r="H6" s="239">
        <v>40282</v>
      </c>
    </row>
    <row r="7" spans="1:16" ht="13.5" thickBot="1">
      <c r="B7" s="277" t="s">
        <v>1933</v>
      </c>
      <c r="C7" s="239">
        <v>2784120</v>
      </c>
      <c r="D7" s="239">
        <v>2877082</v>
      </c>
      <c r="E7" s="239">
        <v>5525052</v>
      </c>
      <c r="F7" s="239">
        <v>1623701</v>
      </c>
      <c r="G7" s="278">
        <v>3849637</v>
      </c>
      <c r="H7" s="223" t="s">
        <v>1934</v>
      </c>
    </row>
    <row r="9" spans="1:16">
      <c r="B9" s="279" t="s">
        <v>1347</v>
      </c>
    </row>
    <row r="11" spans="1:16">
      <c r="B11" s="633" t="s">
        <v>971</v>
      </c>
    </row>
  </sheetData>
  <phoneticPr fontId="49" type="noConversion"/>
  <hyperlinks>
    <hyperlink ref="B11" location="Содержание!B60" display="к содержанию"/>
  </hyperlinks>
  <pageMargins left="0.75" right="0.75" top="1" bottom="1" header="0.5" footer="0.5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topLeftCell="A13" workbookViewId="0">
      <selection activeCell="B37" sqref="B37"/>
    </sheetView>
  </sheetViews>
  <sheetFormatPr defaultColWidth="10.6640625" defaultRowHeight="12.75"/>
  <cols>
    <col min="1" max="1" width="11.1640625" style="214" customWidth="1"/>
    <col min="2" max="2" width="44.1640625" style="214" customWidth="1"/>
    <col min="3" max="3" width="12.5" style="214" customWidth="1"/>
    <col min="4" max="4" width="13.33203125" style="214" customWidth="1"/>
    <col min="5" max="16384" width="10.6640625" style="214"/>
  </cols>
  <sheetData>
    <row r="2" spans="1:9">
      <c r="A2" s="214" t="s">
        <v>940</v>
      </c>
      <c r="B2" s="215" t="s">
        <v>1319</v>
      </c>
    </row>
    <row r="3" spans="1:9" ht="13.5" thickBot="1">
      <c r="I3" s="214" t="s">
        <v>2024</v>
      </c>
    </row>
    <row r="4" spans="1:9" ht="12.75" customHeight="1" thickBot="1">
      <c r="B4" s="280"/>
      <c r="C4" s="281" t="s">
        <v>1944</v>
      </c>
      <c r="D4" s="281" t="s">
        <v>1943</v>
      </c>
      <c r="E4" s="281" t="s">
        <v>1942</v>
      </c>
      <c r="F4" s="281" t="s">
        <v>1941</v>
      </c>
      <c r="G4" s="281" t="s">
        <v>1938</v>
      </c>
      <c r="H4" s="281" t="s">
        <v>1939</v>
      </c>
      <c r="I4" s="282" t="s">
        <v>1940</v>
      </c>
    </row>
    <row r="5" spans="1:9">
      <c r="B5" s="283" t="s">
        <v>1937</v>
      </c>
      <c r="C5" s="284">
        <v>4948.0609999999997</v>
      </c>
      <c r="D5" s="284">
        <v>5016.8059999999996</v>
      </c>
      <c r="E5" s="284">
        <v>5223.6949999999997</v>
      </c>
      <c r="F5" s="284">
        <v>8827.02</v>
      </c>
      <c r="G5" s="284">
        <v>9590.48</v>
      </c>
      <c r="H5" s="285">
        <v>9882.2790000000005</v>
      </c>
      <c r="I5" s="286">
        <v>8811.7090000000007</v>
      </c>
    </row>
    <row r="6" spans="1:9">
      <c r="B6" s="287" t="s">
        <v>1936</v>
      </c>
      <c r="C6" s="288">
        <v>8061.8017</v>
      </c>
      <c r="D6" s="288">
        <v>8507.5131000000001</v>
      </c>
      <c r="E6" s="288">
        <v>9141.3170000000009</v>
      </c>
      <c r="F6" s="288">
        <v>10213.7312</v>
      </c>
      <c r="G6" s="288">
        <v>10756.031199999999</v>
      </c>
      <c r="H6" s="289">
        <v>11341.158200000002</v>
      </c>
      <c r="I6" s="290">
        <v>12007.692200000001</v>
      </c>
    </row>
    <row r="7" spans="1:9" ht="13.5" thickBot="1">
      <c r="B7" s="291" t="s">
        <v>1935</v>
      </c>
      <c r="C7" s="292">
        <v>0.61376615105777155</v>
      </c>
      <c r="D7" s="292">
        <v>0.58969124596469913</v>
      </c>
      <c r="E7" s="292">
        <v>0.57143790112518789</v>
      </c>
      <c r="F7" s="292">
        <v>0.86423069367637173</v>
      </c>
      <c r="G7" s="292">
        <v>0.89163742849686045</v>
      </c>
      <c r="H7" s="292">
        <v>0.87136417866034166</v>
      </c>
      <c r="I7" s="293">
        <v>0.73383868050848267</v>
      </c>
    </row>
    <row r="8" spans="1:9" ht="38.25">
      <c r="B8" s="294" t="s">
        <v>1946</v>
      </c>
      <c r="C8" s="295">
        <v>8.1320374345137925</v>
      </c>
      <c r="D8" s="295">
        <v>8.3982596963924596</v>
      </c>
      <c r="E8" s="295">
        <v>8.3417910156757191</v>
      </c>
      <c r="F8" s="295">
        <v>8.8366232004480505</v>
      </c>
      <c r="G8" s="295">
        <v>8.9724213260913412</v>
      </c>
      <c r="H8" s="295">
        <v>8.435880342074709</v>
      </c>
      <c r="I8" s="296">
        <v>8.76292520948763</v>
      </c>
    </row>
    <row r="9" spans="1:9" ht="38.25">
      <c r="B9" s="297" t="s">
        <v>1945</v>
      </c>
      <c r="C9" s="298">
        <v>12.547182396105169</v>
      </c>
      <c r="D9" s="298">
        <v>10.158412923076732</v>
      </c>
      <c r="E9" s="298">
        <v>11.21151503059569</v>
      </c>
      <c r="F9" s="298">
        <v>10.368531913987685</v>
      </c>
      <c r="G9" s="298">
        <v>10.741055507925337</v>
      </c>
      <c r="H9" s="298">
        <v>11.198030457286858</v>
      </c>
      <c r="I9" s="299">
        <v>12.124389976622552</v>
      </c>
    </row>
    <row r="10" spans="1:9" ht="13.5" thickBot="1">
      <c r="B10" s="300" t="s">
        <v>2022</v>
      </c>
      <c r="C10" s="301">
        <v>0.64811661915730956</v>
      </c>
      <c r="D10" s="301">
        <v>0.82672950587726601</v>
      </c>
      <c r="E10" s="301">
        <v>0.74403780335765235</v>
      </c>
      <c r="F10" s="301">
        <v>0.85225403883137885</v>
      </c>
      <c r="G10" s="301">
        <v>0.83533888447657678</v>
      </c>
      <c r="H10" s="301">
        <v>0.7533360776479453</v>
      </c>
      <c r="I10" s="302">
        <v>0.72275184371203194</v>
      </c>
    </row>
    <row r="12" spans="1:9">
      <c r="B12" s="215" t="s">
        <v>1319</v>
      </c>
    </row>
    <row r="31" spans="2:2">
      <c r="B31" s="227" t="s">
        <v>1347</v>
      </c>
    </row>
    <row r="33" spans="2:9">
      <c r="B33" s="1073" t="s">
        <v>2023</v>
      </c>
      <c r="C33" s="1073"/>
      <c r="D33" s="1073"/>
      <c r="E33" s="1073"/>
      <c r="F33" s="1073"/>
      <c r="G33" s="1073"/>
      <c r="H33" s="1073"/>
      <c r="I33" s="1073"/>
    </row>
    <row r="34" spans="2:9">
      <c r="B34" s="1073"/>
      <c r="C34" s="1073"/>
      <c r="D34" s="1073"/>
      <c r="E34" s="1073"/>
      <c r="F34" s="1073"/>
      <c r="G34" s="1073"/>
      <c r="H34" s="1073"/>
      <c r="I34" s="1073"/>
    </row>
    <row r="35" spans="2:9">
      <c r="B35" s="1073"/>
      <c r="C35" s="1073"/>
      <c r="D35" s="1073"/>
      <c r="E35" s="1073"/>
      <c r="F35" s="1073"/>
      <c r="G35" s="1073"/>
      <c r="H35" s="1073"/>
      <c r="I35" s="1073"/>
    </row>
    <row r="37" spans="2:9">
      <c r="B37" s="633" t="s">
        <v>971</v>
      </c>
    </row>
  </sheetData>
  <mergeCells count="1">
    <mergeCell ref="B33:I35"/>
  </mergeCells>
  <phoneticPr fontId="49" type="noConversion"/>
  <hyperlinks>
    <hyperlink ref="B37" location="Содержание!B61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workbookViewId="0">
      <selection activeCell="B22" sqref="B22"/>
    </sheetView>
  </sheetViews>
  <sheetFormatPr defaultColWidth="10.6640625" defaultRowHeight="12.75"/>
  <cols>
    <col min="1" max="1" width="10.6640625" style="214" customWidth="1"/>
    <col min="2" max="2" width="31" style="214" customWidth="1"/>
    <col min="3" max="16384" width="10.6640625" style="214"/>
  </cols>
  <sheetData>
    <row r="2" spans="1:9">
      <c r="A2" s="214" t="s">
        <v>940</v>
      </c>
      <c r="B2" s="215" t="s">
        <v>2025</v>
      </c>
    </row>
    <row r="3" spans="1:9" ht="13.5" thickBot="1"/>
    <row r="4" spans="1:9" ht="13.5" thickBot="1">
      <c r="B4" s="312" t="s">
        <v>1948</v>
      </c>
      <c r="C4" s="313" t="s">
        <v>1949</v>
      </c>
      <c r="D4" s="313" t="s">
        <v>1950</v>
      </c>
      <c r="E4" s="313" t="s">
        <v>1951</v>
      </c>
    </row>
    <row r="5" spans="1:9" ht="13.5" customHeight="1" thickBot="1">
      <c r="B5" s="314" t="s">
        <v>1952</v>
      </c>
      <c r="C5" s="315" t="s">
        <v>1953</v>
      </c>
      <c r="D5" s="315" t="s">
        <v>1954</v>
      </c>
      <c r="E5" s="315" t="s">
        <v>1955</v>
      </c>
    </row>
    <row r="6" spans="1:9" ht="13.5" thickBot="1">
      <c r="B6" s="314" t="s">
        <v>1956</v>
      </c>
      <c r="C6" s="315" t="s">
        <v>1957</v>
      </c>
      <c r="D6" s="315" t="s">
        <v>1958</v>
      </c>
      <c r="E6" s="315" t="s">
        <v>1959</v>
      </c>
    </row>
    <row r="7" spans="1:9" ht="16.5" customHeight="1" thickBot="1">
      <c r="B7" s="314" t="s">
        <v>1960</v>
      </c>
      <c r="C7" s="315" t="s">
        <v>1961</v>
      </c>
      <c r="D7" s="315" t="s">
        <v>1953</v>
      </c>
      <c r="E7" s="315" t="s">
        <v>1962</v>
      </c>
    </row>
    <row r="8" spans="1:9" ht="13.5" thickBot="1">
      <c r="B8" s="314" t="s">
        <v>1963</v>
      </c>
      <c r="C8" s="315" t="s">
        <v>1964</v>
      </c>
      <c r="D8" s="315" t="s">
        <v>1965</v>
      </c>
      <c r="E8" s="315" t="s">
        <v>1966</v>
      </c>
    </row>
    <row r="9" spans="1:9" ht="15" customHeight="1" thickBot="1">
      <c r="B9" s="314" t="s">
        <v>1967</v>
      </c>
      <c r="C9" s="315" t="s">
        <v>1964</v>
      </c>
      <c r="D9" s="315" t="s">
        <v>1968</v>
      </c>
      <c r="E9" s="315" t="s">
        <v>1969</v>
      </c>
    </row>
    <row r="10" spans="1:9" ht="13.5" customHeight="1" thickBot="1">
      <c r="B10" s="314" t="s">
        <v>1970</v>
      </c>
      <c r="C10" s="315" t="s">
        <v>1971</v>
      </c>
      <c r="D10" s="315" t="s">
        <v>1965</v>
      </c>
      <c r="E10" s="315" t="s">
        <v>1972</v>
      </c>
    </row>
    <row r="11" spans="1:9" ht="14.25" customHeight="1" thickBot="1">
      <c r="B11" s="314" t="s">
        <v>1973</v>
      </c>
      <c r="C11" s="315" t="s">
        <v>1974</v>
      </c>
      <c r="D11" s="315" t="s">
        <v>1975</v>
      </c>
      <c r="E11" s="315" t="s">
        <v>1976</v>
      </c>
    </row>
    <row r="12" spans="1:9" ht="13.5" customHeight="1" thickBot="1">
      <c r="B12" s="314" t="s">
        <v>916</v>
      </c>
      <c r="C12" s="315" t="s">
        <v>1977</v>
      </c>
      <c r="D12" s="315" t="s">
        <v>1971</v>
      </c>
      <c r="E12" s="315" t="s">
        <v>1978</v>
      </c>
    </row>
    <row r="14" spans="1:9">
      <c r="B14" s="279" t="s">
        <v>1071</v>
      </c>
    </row>
    <row r="16" spans="1:9">
      <c r="B16" s="1069" t="s">
        <v>1920</v>
      </c>
      <c r="C16" s="1069"/>
      <c r="D16" s="1069"/>
      <c r="E16" s="1069"/>
      <c r="F16" s="1069"/>
      <c r="G16" s="1069"/>
      <c r="H16" s="1069"/>
      <c r="I16" s="1069"/>
    </row>
    <row r="17" spans="2:9">
      <c r="B17" s="1069"/>
      <c r="C17" s="1069"/>
      <c r="D17" s="1069"/>
      <c r="E17" s="1069"/>
      <c r="F17" s="1069"/>
      <c r="G17" s="1069"/>
      <c r="H17" s="1069"/>
      <c r="I17" s="1069"/>
    </row>
    <row r="18" spans="2:9">
      <c r="B18" s="1069"/>
      <c r="C18" s="1069"/>
      <c r="D18" s="1069"/>
      <c r="E18" s="1069"/>
      <c r="F18" s="1069"/>
      <c r="G18" s="1069"/>
      <c r="H18" s="1069"/>
      <c r="I18" s="1069"/>
    </row>
    <row r="19" spans="2:9">
      <c r="B19" s="1069"/>
      <c r="C19" s="1069"/>
      <c r="D19" s="1069"/>
      <c r="E19" s="1069"/>
      <c r="F19" s="1069"/>
      <c r="G19" s="1069"/>
      <c r="H19" s="1069"/>
      <c r="I19" s="1069"/>
    </row>
    <row r="20" spans="2:9">
      <c r="B20" s="1069"/>
      <c r="C20" s="1069"/>
      <c r="D20" s="1069"/>
      <c r="E20" s="1069"/>
      <c r="F20" s="1069"/>
      <c r="G20" s="1069"/>
      <c r="H20" s="1069"/>
      <c r="I20" s="1069"/>
    </row>
    <row r="22" spans="2:9">
      <c r="B22" s="633" t="s">
        <v>971</v>
      </c>
    </row>
  </sheetData>
  <mergeCells count="1">
    <mergeCell ref="B16:I20"/>
  </mergeCells>
  <phoneticPr fontId="49" type="noConversion"/>
  <hyperlinks>
    <hyperlink ref="B22" location="Содержание!B62" display="к содержанию"/>
  </hyperlinks>
  <pageMargins left="0.75" right="0.75" top="1" bottom="1" header="0.5" footer="0.5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2"/>
  <sheetViews>
    <sheetView workbookViewId="0">
      <selection activeCell="G21" sqref="G21"/>
    </sheetView>
  </sheetViews>
  <sheetFormatPr defaultColWidth="10.6640625" defaultRowHeight="12.75"/>
  <cols>
    <col min="1" max="1" width="10.6640625" style="214" customWidth="1"/>
    <col min="2" max="2" width="9.83203125" style="316" customWidth="1"/>
    <col min="3" max="3" width="18.5" style="316" customWidth="1"/>
    <col min="4" max="4" width="15.1640625" style="316" customWidth="1"/>
    <col min="5" max="5" width="19.5" style="316" customWidth="1"/>
    <col min="6" max="6" width="11.6640625" style="214" customWidth="1"/>
    <col min="7" max="7" width="13.33203125" style="214" customWidth="1"/>
    <col min="8" max="16384" width="10.6640625" style="214"/>
  </cols>
  <sheetData>
    <row r="2" spans="1:8">
      <c r="A2" s="214" t="s">
        <v>940</v>
      </c>
      <c r="B2" s="214"/>
      <c r="C2" s="635" t="s">
        <v>2047</v>
      </c>
      <c r="G2" s="635"/>
      <c r="H2" s="635" t="s">
        <v>2047</v>
      </c>
    </row>
    <row r="3" spans="1:8" ht="13.5" thickBot="1"/>
    <row r="4" spans="1:8" ht="27" customHeight="1" thickBot="1">
      <c r="B4" s="317"/>
      <c r="C4" s="318" t="s">
        <v>2016</v>
      </c>
      <c r="D4" s="318" t="s">
        <v>2017</v>
      </c>
      <c r="E4" s="318" t="s">
        <v>2018</v>
      </c>
    </row>
    <row r="5" spans="1:8">
      <c r="B5" s="319" t="s">
        <v>2084</v>
      </c>
      <c r="C5" s="320" t="s">
        <v>1988</v>
      </c>
      <c r="D5" s="320" t="s">
        <v>1988</v>
      </c>
      <c r="E5" s="320" t="s">
        <v>1988</v>
      </c>
    </row>
    <row r="6" spans="1:8">
      <c r="B6" s="321" t="s">
        <v>738</v>
      </c>
      <c r="C6" s="322">
        <v>21.19</v>
      </c>
      <c r="D6" s="322">
        <v>12.8</v>
      </c>
      <c r="E6" s="323">
        <v>16.250869999999999</v>
      </c>
    </row>
    <row r="7" spans="1:8">
      <c r="B7" s="321" t="s">
        <v>739</v>
      </c>
      <c r="C7" s="322">
        <v>20.5</v>
      </c>
      <c r="D7" s="322">
        <v>12.3</v>
      </c>
      <c r="E7" s="323">
        <v>16.190660000000001</v>
      </c>
    </row>
    <row r="8" spans="1:8">
      <c r="B8" s="321" t="s">
        <v>740</v>
      </c>
      <c r="C8" s="322">
        <v>20.8</v>
      </c>
      <c r="D8" s="322">
        <v>12.94</v>
      </c>
      <c r="E8" s="323">
        <v>16.19848</v>
      </c>
    </row>
    <row r="9" spans="1:8">
      <c r="B9" s="321" t="s">
        <v>741</v>
      </c>
      <c r="C9" s="322">
        <v>20.9</v>
      </c>
      <c r="D9" s="322">
        <v>12.95</v>
      </c>
      <c r="E9" s="323">
        <v>16.193090000000002</v>
      </c>
    </row>
    <row r="10" spans="1:8">
      <c r="B10" s="321" t="s">
        <v>742</v>
      </c>
      <c r="C10" s="322">
        <v>20.55</v>
      </c>
      <c r="D10" s="322">
        <v>13.05</v>
      </c>
      <c r="E10" s="323">
        <v>16.059650000000001</v>
      </c>
    </row>
    <row r="11" spans="1:8">
      <c r="B11" s="321" t="s">
        <v>743</v>
      </c>
      <c r="C11" s="322">
        <v>19.5</v>
      </c>
      <c r="D11" s="322">
        <v>13.05</v>
      </c>
      <c r="E11" s="323">
        <v>16.030100000000001</v>
      </c>
    </row>
    <row r="12" spans="1:8">
      <c r="B12" s="321" t="s">
        <v>744</v>
      </c>
      <c r="C12" s="322">
        <v>20</v>
      </c>
      <c r="D12" s="322">
        <v>13.05</v>
      </c>
      <c r="E12" s="323">
        <v>16.065239999999999</v>
      </c>
    </row>
    <row r="13" spans="1:8">
      <c r="B13" s="321" t="s">
        <v>745</v>
      </c>
      <c r="C13" s="322">
        <v>19.350000000000001</v>
      </c>
      <c r="D13" s="322">
        <v>13</v>
      </c>
      <c r="E13" s="323">
        <v>16.14715</v>
      </c>
    </row>
    <row r="14" spans="1:8">
      <c r="B14" s="321" t="s">
        <v>746</v>
      </c>
      <c r="C14" s="322">
        <v>18.3</v>
      </c>
      <c r="D14" s="322">
        <v>12.9</v>
      </c>
      <c r="E14" s="323">
        <v>16.553619999999999</v>
      </c>
    </row>
    <row r="15" spans="1:8">
      <c r="B15" s="321" t="s">
        <v>747</v>
      </c>
      <c r="C15" s="322">
        <v>17.850000000000001</v>
      </c>
      <c r="D15" s="322">
        <v>12.51</v>
      </c>
      <c r="E15" s="323">
        <v>15.670439999999999</v>
      </c>
    </row>
    <row r="16" spans="1:8">
      <c r="B16" s="321" t="s">
        <v>748</v>
      </c>
      <c r="C16" s="322">
        <v>18.010000000000002</v>
      </c>
      <c r="D16" s="322">
        <v>13</v>
      </c>
      <c r="E16" s="323">
        <v>15.45683</v>
      </c>
    </row>
    <row r="17" spans="2:7">
      <c r="B17" s="321" t="s">
        <v>749</v>
      </c>
      <c r="C17" s="322">
        <v>17.7</v>
      </c>
      <c r="D17" s="322">
        <v>12.7</v>
      </c>
      <c r="E17" s="323">
        <v>15.72406</v>
      </c>
    </row>
    <row r="18" spans="2:7">
      <c r="B18" s="321" t="s">
        <v>750</v>
      </c>
      <c r="C18" s="322">
        <v>17.600000000000001</v>
      </c>
      <c r="D18" s="322">
        <v>12.43</v>
      </c>
      <c r="E18" s="323">
        <v>15.44758</v>
      </c>
    </row>
    <row r="19" spans="2:7">
      <c r="B19" s="321" t="s">
        <v>751</v>
      </c>
      <c r="C19" s="322">
        <v>17.52</v>
      </c>
      <c r="D19" s="322">
        <v>12.1</v>
      </c>
      <c r="E19" s="323">
        <v>15.350709999999999</v>
      </c>
      <c r="G19" s="279" t="s">
        <v>1071</v>
      </c>
    </row>
    <row r="20" spans="2:7">
      <c r="B20" s="321" t="s">
        <v>752</v>
      </c>
      <c r="C20" s="322">
        <v>16.5</v>
      </c>
      <c r="D20" s="322">
        <v>11</v>
      </c>
      <c r="E20" s="323">
        <v>15.253690000000001</v>
      </c>
    </row>
    <row r="21" spans="2:7">
      <c r="B21" s="321" t="s">
        <v>753</v>
      </c>
      <c r="C21" s="322">
        <v>16.100000000000001</v>
      </c>
      <c r="D21" s="322">
        <v>9.9</v>
      </c>
      <c r="E21" s="323">
        <v>15.54654</v>
      </c>
      <c r="G21" s="633" t="s">
        <v>971</v>
      </c>
    </row>
    <row r="22" spans="2:7">
      <c r="B22" s="321" t="s">
        <v>754</v>
      </c>
      <c r="C22" s="322">
        <v>16.71</v>
      </c>
      <c r="D22" s="322">
        <v>10.1</v>
      </c>
      <c r="E22" s="323">
        <v>15.257429999999999</v>
      </c>
    </row>
    <row r="23" spans="2:7">
      <c r="B23" s="321" t="s">
        <v>755</v>
      </c>
      <c r="C23" s="322">
        <v>16.2</v>
      </c>
      <c r="D23" s="322">
        <v>9.5</v>
      </c>
      <c r="E23" s="323">
        <v>15.20852</v>
      </c>
    </row>
    <row r="24" spans="2:7">
      <c r="B24" s="321" t="s">
        <v>756</v>
      </c>
      <c r="C24" s="322">
        <v>15.8</v>
      </c>
      <c r="D24" s="322">
        <v>9.2799999999999994</v>
      </c>
      <c r="E24" s="323">
        <v>14.8</v>
      </c>
    </row>
    <row r="25" spans="2:7">
      <c r="B25" s="321" t="s">
        <v>757</v>
      </c>
      <c r="C25" s="322">
        <v>16.2</v>
      </c>
      <c r="D25" s="322">
        <v>9.75</v>
      </c>
      <c r="E25" s="323">
        <v>15.081390000000001</v>
      </c>
    </row>
    <row r="26" spans="2:7">
      <c r="B26" s="321" t="s">
        <v>758</v>
      </c>
      <c r="C26" s="322">
        <v>15.95</v>
      </c>
      <c r="D26" s="322">
        <v>9.6999999999999993</v>
      </c>
      <c r="E26" s="323">
        <v>14.36552</v>
      </c>
    </row>
    <row r="27" spans="2:7">
      <c r="B27" s="321" t="s">
        <v>759</v>
      </c>
      <c r="C27" s="322">
        <v>15.4</v>
      </c>
      <c r="D27" s="322">
        <v>9.4499999999999993</v>
      </c>
      <c r="E27" s="323">
        <v>13.79805</v>
      </c>
    </row>
    <row r="28" spans="2:7">
      <c r="B28" s="321" t="s">
        <v>760</v>
      </c>
      <c r="C28" s="322">
        <v>13.8</v>
      </c>
      <c r="D28" s="322">
        <v>8.25</v>
      </c>
      <c r="E28" s="323">
        <v>12.789260000000001</v>
      </c>
    </row>
    <row r="29" spans="2:7">
      <c r="B29" s="321" t="s">
        <v>761</v>
      </c>
      <c r="C29" s="322">
        <v>13.55</v>
      </c>
      <c r="D29" s="322">
        <v>8.5</v>
      </c>
      <c r="E29" s="323">
        <v>11.77176</v>
      </c>
    </row>
    <row r="30" spans="2:7">
      <c r="B30" s="321" t="s">
        <v>762</v>
      </c>
      <c r="C30" s="322">
        <v>14.35</v>
      </c>
      <c r="D30" s="322">
        <v>9.1</v>
      </c>
      <c r="E30" s="323">
        <v>13.06484</v>
      </c>
    </row>
    <row r="31" spans="2:7">
      <c r="B31" s="321" t="s">
        <v>765</v>
      </c>
      <c r="C31" s="322">
        <v>14.3</v>
      </c>
      <c r="D31" s="322">
        <v>8.9499999999999993</v>
      </c>
      <c r="E31" s="323">
        <v>13.98545</v>
      </c>
    </row>
    <row r="32" spans="2:7">
      <c r="B32" s="321" t="s">
        <v>766</v>
      </c>
      <c r="C32" s="322">
        <v>16</v>
      </c>
      <c r="D32" s="322">
        <v>9.4</v>
      </c>
      <c r="E32" s="323">
        <v>14.508929999999999</v>
      </c>
    </row>
    <row r="33" spans="2:5">
      <c r="B33" s="321" t="s">
        <v>767</v>
      </c>
      <c r="C33" s="322">
        <v>16.010000000000002</v>
      </c>
      <c r="D33" s="322">
        <v>8.8000000000000007</v>
      </c>
      <c r="E33" s="323">
        <v>13.892759999999999</v>
      </c>
    </row>
    <row r="34" spans="2:5">
      <c r="B34" s="321" t="s">
        <v>768</v>
      </c>
      <c r="C34" s="322">
        <v>15.67</v>
      </c>
      <c r="D34" s="322">
        <v>8.58</v>
      </c>
      <c r="E34" s="323">
        <v>13.86806</v>
      </c>
    </row>
    <row r="35" spans="2:5">
      <c r="B35" s="321" t="s">
        <v>770</v>
      </c>
      <c r="C35" s="322">
        <v>15.4</v>
      </c>
      <c r="D35" s="322">
        <v>8.8000000000000007</v>
      </c>
      <c r="E35" s="323">
        <v>13.075519999999999</v>
      </c>
    </row>
    <row r="36" spans="2:5">
      <c r="B36" s="321" t="s">
        <v>771</v>
      </c>
      <c r="C36" s="322">
        <v>15.75</v>
      </c>
      <c r="D36" s="322">
        <v>8.8000000000000007</v>
      </c>
      <c r="E36" s="323">
        <v>13.648770000000001</v>
      </c>
    </row>
    <row r="37" spans="2:5">
      <c r="B37" s="321" t="s">
        <v>1989</v>
      </c>
      <c r="C37" s="322">
        <v>16.170000000000002</v>
      </c>
      <c r="D37" s="322">
        <v>8.57</v>
      </c>
      <c r="E37" s="323">
        <v>13.23237</v>
      </c>
    </row>
    <row r="38" spans="2:5">
      <c r="B38" s="321" t="s">
        <v>774</v>
      </c>
      <c r="C38" s="322">
        <v>15.9</v>
      </c>
      <c r="D38" s="322">
        <v>8.5500000000000007</v>
      </c>
      <c r="E38" s="323">
        <v>14.223369999999999</v>
      </c>
    </row>
    <row r="39" spans="2:5">
      <c r="B39" s="321" t="s">
        <v>775</v>
      </c>
      <c r="C39" s="322">
        <v>15.5</v>
      </c>
      <c r="D39" s="322">
        <v>8.75</v>
      </c>
      <c r="E39" s="323">
        <v>13.395580000000001</v>
      </c>
    </row>
    <row r="40" spans="2:5">
      <c r="B40" s="321" t="s">
        <v>776</v>
      </c>
      <c r="C40" s="322">
        <v>15.4</v>
      </c>
      <c r="D40" s="322">
        <v>8.75</v>
      </c>
      <c r="E40" s="323">
        <v>13.65662</v>
      </c>
    </row>
    <row r="41" spans="2:5">
      <c r="B41" s="321" t="s">
        <v>777</v>
      </c>
      <c r="C41" s="322">
        <v>14.9</v>
      </c>
      <c r="D41" s="322">
        <v>8.85</v>
      </c>
      <c r="E41" s="323">
        <v>13.058109999999999</v>
      </c>
    </row>
    <row r="42" spans="2:5">
      <c r="B42" s="321" t="s">
        <v>778</v>
      </c>
      <c r="C42" s="322">
        <v>14.35</v>
      </c>
      <c r="D42" s="322">
        <v>8.93</v>
      </c>
      <c r="E42" s="323">
        <v>13.08267</v>
      </c>
    </row>
    <row r="43" spans="2:5">
      <c r="B43" s="321" t="s">
        <v>779</v>
      </c>
      <c r="C43" s="322">
        <v>14.22</v>
      </c>
      <c r="D43" s="322">
        <v>8.93</v>
      </c>
      <c r="E43" s="323">
        <v>12.681609999999999</v>
      </c>
    </row>
    <row r="44" spans="2:5">
      <c r="B44" s="321" t="s">
        <v>780</v>
      </c>
      <c r="C44" s="322">
        <v>14.3</v>
      </c>
      <c r="D44" s="322">
        <v>9.0500000000000007</v>
      </c>
      <c r="E44" s="323">
        <v>12.46264</v>
      </c>
    </row>
    <row r="45" spans="2:5">
      <c r="B45" s="321" t="s">
        <v>781</v>
      </c>
      <c r="C45" s="322">
        <v>14.4</v>
      </c>
      <c r="D45" s="322">
        <v>9.1999999999999993</v>
      </c>
      <c r="E45" s="323">
        <v>12.439439999999999</v>
      </c>
    </row>
    <row r="46" spans="2:5">
      <c r="B46" s="321" t="s">
        <v>782</v>
      </c>
      <c r="C46" s="322">
        <v>13.98</v>
      </c>
      <c r="D46" s="322">
        <v>9.0500000000000007</v>
      </c>
      <c r="E46" s="323">
        <v>13.13252</v>
      </c>
    </row>
    <row r="47" spans="2:5">
      <c r="B47" s="321" t="s">
        <v>783</v>
      </c>
      <c r="C47" s="322">
        <v>13.4</v>
      </c>
      <c r="D47" s="322">
        <v>8.85</v>
      </c>
      <c r="E47" s="323">
        <v>12.474299999999999</v>
      </c>
    </row>
    <row r="48" spans="2:5">
      <c r="B48" s="321" t="s">
        <v>784</v>
      </c>
      <c r="C48" s="322">
        <v>14.01</v>
      </c>
      <c r="D48" s="322">
        <v>8.7799999999999994</v>
      </c>
      <c r="E48" s="323">
        <v>11.90996</v>
      </c>
    </row>
    <row r="49" spans="2:5">
      <c r="B49" s="321" t="s">
        <v>785</v>
      </c>
      <c r="C49" s="322">
        <v>15.1</v>
      </c>
      <c r="D49" s="322">
        <v>8.9</v>
      </c>
      <c r="E49" s="323">
        <v>12.81629</v>
      </c>
    </row>
    <row r="50" spans="2:5">
      <c r="B50" s="321" t="s">
        <v>786</v>
      </c>
      <c r="C50" s="322">
        <v>15.05</v>
      </c>
      <c r="D50" s="322">
        <v>8.6</v>
      </c>
      <c r="E50" s="323">
        <v>13.16028</v>
      </c>
    </row>
    <row r="51" spans="2:5">
      <c r="B51" s="321" t="s">
        <v>787</v>
      </c>
      <c r="C51" s="322">
        <v>15.6</v>
      </c>
      <c r="D51" s="322">
        <v>8.6999999999999993</v>
      </c>
      <c r="E51" s="323">
        <v>12.728389999999999</v>
      </c>
    </row>
    <row r="52" spans="2:5">
      <c r="B52" s="321" t="s">
        <v>788</v>
      </c>
      <c r="C52" s="322">
        <v>15.5</v>
      </c>
      <c r="D52" s="322">
        <v>8.75</v>
      </c>
      <c r="E52" s="323">
        <v>12.77929</v>
      </c>
    </row>
    <row r="53" spans="2:5">
      <c r="B53" s="321" t="s">
        <v>789</v>
      </c>
      <c r="C53" s="322">
        <v>15.29</v>
      </c>
      <c r="D53" s="322">
        <v>8.58</v>
      </c>
      <c r="E53" s="323">
        <v>12.858029999999999</v>
      </c>
    </row>
    <row r="54" spans="2:5">
      <c r="B54" s="321" t="s">
        <v>790</v>
      </c>
      <c r="C54" s="322">
        <v>15.05</v>
      </c>
      <c r="D54" s="322">
        <v>8.6</v>
      </c>
      <c r="E54" s="323">
        <v>12.365019999999999</v>
      </c>
    </row>
    <row r="55" spans="2:5">
      <c r="B55" s="321" t="s">
        <v>791</v>
      </c>
      <c r="C55" s="322">
        <v>14.8</v>
      </c>
      <c r="D55" s="322">
        <v>8.6</v>
      </c>
      <c r="E55" s="323">
        <v>12.143979999999999</v>
      </c>
    </row>
    <row r="56" spans="2:5">
      <c r="B56" s="321" t="s">
        <v>792</v>
      </c>
      <c r="C56" s="322">
        <v>13.71</v>
      </c>
      <c r="D56" s="322">
        <v>8.25</v>
      </c>
      <c r="E56" s="323">
        <v>12.245570000000001</v>
      </c>
    </row>
    <row r="57" spans="2:5">
      <c r="B57" s="321" t="s">
        <v>1990</v>
      </c>
      <c r="C57" s="322">
        <v>13.58</v>
      </c>
      <c r="D57" s="322">
        <v>8</v>
      </c>
      <c r="E57" s="323">
        <v>12.395670000000001</v>
      </c>
    </row>
    <row r="58" spans="2:5">
      <c r="B58" s="321" t="s">
        <v>1991</v>
      </c>
      <c r="C58" s="322">
        <v>13.6</v>
      </c>
      <c r="D58" s="322">
        <v>7.5</v>
      </c>
      <c r="E58" s="323">
        <v>11.48903</v>
      </c>
    </row>
    <row r="59" spans="2:5">
      <c r="B59" s="321" t="s">
        <v>1992</v>
      </c>
      <c r="C59" s="322">
        <v>12.05</v>
      </c>
      <c r="D59" s="322">
        <v>6.65</v>
      </c>
      <c r="E59" s="323">
        <v>11.611090000000001</v>
      </c>
    </row>
    <row r="60" spans="2:5">
      <c r="B60" s="321" t="s">
        <v>1993</v>
      </c>
      <c r="C60" s="322">
        <v>12.25</v>
      </c>
      <c r="D60" s="322">
        <v>6.55</v>
      </c>
      <c r="E60" s="323">
        <v>10.7407</v>
      </c>
    </row>
    <row r="61" spans="2:5">
      <c r="B61" s="321" t="s">
        <v>1994</v>
      </c>
      <c r="C61" s="322">
        <v>12.2</v>
      </c>
      <c r="D61" s="322">
        <v>6.21</v>
      </c>
      <c r="E61" s="323">
        <v>10.74558</v>
      </c>
    </row>
    <row r="62" spans="2:5">
      <c r="B62" s="321" t="s">
        <v>1995</v>
      </c>
      <c r="C62" s="322">
        <v>14.02</v>
      </c>
      <c r="D62" s="322">
        <v>7.1</v>
      </c>
      <c r="E62" s="323">
        <v>8.7262699999999995</v>
      </c>
    </row>
    <row r="63" spans="2:5">
      <c r="B63" s="321" t="s">
        <v>1996</v>
      </c>
      <c r="C63" s="322">
        <v>13.7</v>
      </c>
      <c r="D63" s="322">
        <v>7.3</v>
      </c>
      <c r="E63" s="323">
        <v>8.6802799999999998</v>
      </c>
    </row>
    <row r="64" spans="2:5">
      <c r="B64" s="321" t="s">
        <v>1997</v>
      </c>
      <c r="C64" s="322">
        <v>14.7</v>
      </c>
      <c r="D64" s="322">
        <v>7.5</v>
      </c>
      <c r="E64" s="323">
        <v>9.8412199999999999</v>
      </c>
    </row>
    <row r="65" spans="2:5">
      <c r="B65" s="321" t="s">
        <v>1998</v>
      </c>
      <c r="C65" s="322">
        <v>15.5</v>
      </c>
      <c r="D65" s="322">
        <v>7.95</v>
      </c>
      <c r="E65" s="323">
        <v>11.177350000000001</v>
      </c>
    </row>
    <row r="66" spans="2:5">
      <c r="B66" s="321" t="s">
        <v>1999</v>
      </c>
      <c r="C66" s="322">
        <v>15.3</v>
      </c>
      <c r="D66" s="322">
        <v>7.8</v>
      </c>
      <c r="E66" s="323">
        <v>11.811019999999999</v>
      </c>
    </row>
    <row r="67" spans="2:5">
      <c r="B67" s="321" t="s">
        <v>2000</v>
      </c>
      <c r="C67" s="322">
        <v>14.45</v>
      </c>
      <c r="D67" s="322">
        <v>7.2</v>
      </c>
      <c r="E67" s="323">
        <v>11.375109999999999</v>
      </c>
    </row>
    <row r="68" spans="2:5">
      <c r="B68" s="321" t="s">
        <v>2001</v>
      </c>
      <c r="C68" s="322">
        <v>14.35</v>
      </c>
      <c r="D68" s="322">
        <v>7.3</v>
      </c>
      <c r="E68" s="323">
        <v>11.588990000000001</v>
      </c>
    </row>
    <row r="69" spans="2:5">
      <c r="B69" s="321" t="s">
        <v>2002</v>
      </c>
      <c r="C69" s="322">
        <v>13.9</v>
      </c>
      <c r="D69" s="322">
        <v>7.04</v>
      </c>
      <c r="E69" s="323">
        <v>11.71791</v>
      </c>
    </row>
    <row r="70" spans="2:5">
      <c r="B70" s="321" t="s">
        <v>2003</v>
      </c>
      <c r="C70" s="322">
        <v>13.85</v>
      </c>
      <c r="D70" s="322">
        <v>6.92</v>
      </c>
      <c r="E70" s="323">
        <v>11.19032</v>
      </c>
    </row>
    <row r="71" spans="2:5">
      <c r="B71" s="321" t="s">
        <v>2004</v>
      </c>
      <c r="C71" s="322">
        <v>13.15</v>
      </c>
      <c r="D71" s="322">
        <v>6.88</v>
      </c>
      <c r="E71" s="323">
        <v>11.21874</v>
      </c>
    </row>
    <row r="72" spans="2:5">
      <c r="B72" s="321" t="s">
        <v>2005</v>
      </c>
      <c r="C72" s="322">
        <v>13.15</v>
      </c>
      <c r="D72" s="322">
        <v>6.92</v>
      </c>
      <c r="E72" s="323">
        <v>11.579689999999999</v>
      </c>
    </row>
    <row r="73" spans="2:5">
      <c r="B73" s="321" t="s">
        <v>2006</v>
      </c>
      <c r="C73" s="322">
        <v>12.78</v>
      </c>
      <c r="D73" s="322">
        <v>6.7</v>
      </c>
      <c r="E73" s="323">
        <v>11.26023</v>
      </c>
    </row>
    <row r="74" spans="2:5">
      <c r="B74" s="321" t="s">
        <v>2007</v>
      </c>
      <c r="C74" s="322">
        <v>12.9</v>
      </c>
      <c r="D74" s="322">
        <v>6.9</v>
      </c>
      <c r="E74" s="323">
        <v>12.58487</v>
      </c>
    </row>
    <row r="75" spans="2:5">
      <c r="B75" s="321" t="s">
        <v>2008</v>
      </c>
      <c r="C75" s="322">
        <v>12.7</v>
      </c>
      <c r="D75" s="322">
        <v>6.95</v>
      </c>
      <c r="E75" s="323">
        <v>12.809799999999999</v>
      </c>
    </row>
    <row r="76" spans="2:5">
      <c r="B76" s="321" t="s">
        <v>2009</v>
      </c>
      <c r="C76" s="322">
        <v>12.23</v>
      </c>
      <c r="D76" s="322">
        <v>7</v>
      </c>
      <c r="E76" s="323">
        <v>12.33986</v>
      </c>
    </row>
    <row r="77" spans="2:5">
      <c r="B77" s="321" t="s">
        <v>2010</v>
      </c>
      <c r="C77" s="322">
        <v>11.79</v>
      </c>
      <c r="D77" s="322">
        <v>6.7</v>
      </c>
      <c r="E77" s="323">
        <v>11.98001</v>
      </c>
    </row>
    <row r="78" spans="2:5">
      <c r="B78" s="321" t="s">
        <v>2011</v>
      </c>
      <c r="C78" s="322">
        <v>11.65</v>
      </c>
      <c r="D78" s="322">
        <v>6.74</v>
      </c>
      <c r="E78" s="323">
        <v>12.34252</v>
      </c>
    </row>
    <row r="79" spans="2:5">
      <c r="B79" s="321" t="s">
        <v>2012</v>
      </c>
      <c r="C79" s="322">
        <v>11.65</v>
      </c>
      <c r="D79" s="322">
        <v>6.5</v>
      </c>
      <c r="E79" s="323">
        <v>11.56977</v>
      </c>
    </row>
    <row r="80" spans="2:5">
      <c r="B80" s="321" t="s">
        <v>2013</v>
      </c>
      <c r="C80" s="322">
        <v>11.88</v>
      </c>
      <c r="D80" s="322">
        <v>7.1</v>
      </c>
      <c r="E80" s="323">
        <v>11.583169999999999</v>
      </c>
    </row>
    <row r="81" spans="2:5">
      <c r="B81" s="321" t="s">
        <v>2014</v>
      </c>
      <c r="C81" s="322">
        <v>11.89</v>
      </c>
      <c r="D81" s="322">
        <v>7</v>
      </c>
      <c r="E81" s="323">
        <v>11.60045</v>
      </c>
    </row>
    <row r="82" spans="2:5" ht="13.5" thickBot="1">
      <c r="B82" s="324" t="s">
        <v>2015</v>
      </c>
      <c r="C82" s="325">
        <v>11.55</v>
      </c>
      <c r="D82" s="325">
        <v>6.93</v>
      </c>
      <c r="E82" s="326">
        <v>10.77051</v>
      </c>
    </row>
  </sheetData>
  <phoneticPr fontId="49" type="noConversion"/>
  <hyperlinks>
    <hyperlink ref="G21" location="Содержание!B64" display="к содержанию"/>
  </hyperlinks>
  <pageMargins left="0.75" right="0.75" top="1" bottom="1" header="0.5" footer="0.5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topLeftCell="A16" workbookViewId="0">
      <selection activeCell="B33" sqref="B33"/>
    </sheetView>
  </sheetViews>
  <sheetFormatPr defaultColWidth="10.6640625" defaultRowHeight="12.75"/>
  <cols>
    <col min="1" max="2" width="10.6640625" style="214" customWidth="1"/>
    <col min="3" max="3" width="11.5" style="214" customWidth="1"/>
    <col min="4" max="16384" width="10.6640625" style="214"/>
  </cols>
  <sheetData>
    <row r="2" spans="1:6">
      <c r="A2" s="214" t="s">
        <v>940</v>
      </c>
      <c r="B2" s="215" t="s">
        <v>1979</v>
      </c>
    </row>
    <row r="3" spans="1:6" ht="13.5" thickBot="1"/>
    <row r="4" spans="1:6" s="242" customFormat="1" ht="27" customHeight="1" thickBot="1">
      <c r="B4" s="333" t="s">
        <v>2084</v>
      </c>
      <c r="C4" s="275" t="s">
        <v>2048</v>
      </c>
      <c r="D4" s="334"/>
      <c r="E4" s="334"/>
      <c r="F4" s="334"/>
    </row>
    <row r="5" spans="1:6" ht="15" customHeight="1">
      <c r="B5" s="335" t="s">
        <v>1340</v>
      </c>
      <c r="C5" s="336">
        <v>284.89880253240818</v>
      </c>
    </row>
    <row r="6" spans="1:6" ht="12" customHeight="1">
      <c r="B6" s="337" t="s">
        <v>1980</v>
      </c>
      <c r="C6" s="338">
        <v>161.93686741026249</v>
      </c>
    </row>
    <row r="7" spans="1:6" ht="12.75" customHeight="1">
      <c r="B7" s="337" t="s">
        <v>1981</v>
      </c>
      <c r="C7" s="338">
        <v>118.92381535486398</v>
      </c>
    </row>
    <row r="8" spans="1:6" ht="12" customHeight="1">
      <c r="B8" s="337" t="s">
        <v>1982</v>
      </c>
      <c r="C8" s="338">
        <v>87.652876123759398</v>
      </c>
    </row>
    <row r="9" spans="1:6" ht="11.25" customHeight="1">
      <c r="B9" s="337" t="s">
        <v>1983</v>
      </c>
      <c r="C9" s="338">
        <v>39.326275705255398</v>
      </c>
    </row>
    <row r="10" spans="1:6" ht="12.75" customHeight="1">
      <c r="B10" s="337" t="s">
        <v>1984</v>
      </c>
      <c r="C10" s="338">
        <v>56.776403728372586</v>
      </c>
    </row>
    <row r="11" spans="1:6" ht="13.5" customHeight="1">
      <c r="B11" s="337" t="s">
        <v>1985</v>
      </c>
      <c r="C11" s="338">
        <v>68.206596996845576</v>
      </c>
    </row>
    <row r="12" spans="1:6" ht="12.75" customHeight="1">
      <c r="B12" s="337" t="s">
        <v>1986</v>
      </c>
      <c r="C12" s="338">
        <v>77.82543959327009</v>
      </c>
    </row>
    <row r="13" spans="1:6" ht="11.25" customHeight="1">
      <c r="B13" s="337" t="s">
        <v>1987</v>
      </c>
      <c r="C13" s="338">
        <v>29.711300139138046</v>
      </c>
    </row>
    <row r="14" spans="1:6" ht="14.25" customHeight="1" thickBot="1">
      <c r="B14" s="339" t="s">
        <v>1341</v>
      </c>
      <c r="C14" s="340">
        <v>13.834678207849855</v>
      </c>
    </row>
    <row r="16" spans="1:6">
      <c r="B16" s="215" t="s">
        <v>1979</v>
      </c>
    </row>
    <row r="31" spans="2:2">
      <c r="B31" s="227" t="s">
        <v>1347</v>
      </c>
    </row>
    <row r="33" spans="2:2">
      <c r="B33" s="633" t="s">
        <v>971</v>
      </c>
    </row>
  </sheetData>
  <phoneticPr fontId="49" type="noConversion"/>
  <hyperlinks>
    <hyperlink ref="B33" location="Содержание!B65" display="к содержанию"/>
  </hyperlinks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L84"/>
  <sheetViews>
    <sheetView workbookViewId="0">
      <selection activeCell="L23" sqref="L23"/>
    </sheetView>
  </sheetViews>
  <sheetFormatPr defaultRowHeight="12.75"/>
  <cols>
    <col min="1" max="1" width="10.33203125" style="1" bestFit="1" customWidth="1"/>
    <col min="2" max="2" width="12" style="31" customWidth="1"/>
    <col min="3" max="3" width="14" style="1" customWidth="1"/>
    <col min="4" max="4" width="12.83203125" style="1" customWidth="1"/>
    <col min="5" max="5" width="15.5" style="1" customWidth="1"/>
    <col min="6" max="6" width="14.1640625" style="1" customWidth="1"/>
    <col min="7" max="7" width="12.83203125" style="1" customWidth="1"/>
    <col min="8" max="8" width="17" customWidth="1"/>
    <col min="9" max="10" width="9.6640625" style="1" customWidth="1"/>
    <col min="11" max="11" width="10.5" style="1" customWidth="1"/>
    <col min="12" max="16384" width="9.33203125" style="1"/>
  </cols>
  <sheetData>
    <row r="1" spans="1:12">
      <c r="B1" s="4"/>
      <c r="G1" s="11"/>
      <c r="H1" s="27"/>
      <c r="I1" s="15"/>
      <c r="J1" s="15"/>
      <c r="K1" s="15"/>
      <c r="L1" s="15"/>
    </row>
    <row r="2" spans="1:12">
      <c r="A2" s="1" t="s">
        <v>940</v>
      </c>
      <c r="B2" s="43" t="s">
        <v>2091</v>
      </c>
      <c r="G2" s="11"/>
      <c r="H2" s="27"/>
      <c r="I2" s="15"/>
      <c r="J2" s="15"/>
      <c r="K2" s="15"/>
      <c r="L2" s="15"/>
    </row>
    <row r="3" spans="1:12" ht="13.5" thickBot="1">
      <c r="B3" s="4"/>
      <c r="G3" s="11"/>
      <c r="H3" s="27"/>
      <c r="I3" s="15"/>
      <c r="J3" s="26" t="s">
        <v>2091</v>
      </c>
      <c r="K3" s="15"/>
      <c r="L3" s="15"/>
    </row>
    <row r="4" spans="1:12" ht="25.5">
      <c r="B4" s="677" t="s">
        <v>2067</v>
      </c>
      <c r="C4" s="680" t="s">
        <v>877</v>
      </c>
      <c r="D4" s="680" t="s">
        <v>878</v>
      </c>
      <c r="E4" s="680" t="s">
        <v>903</v>
      </c>
      <c r="F4" s="680" t="s">
        <v>879</v>
      </c>
      <c r="G4" s="680" t="s">
        <v>902</v>
      </c>
      <c r="H4" s="680" t="s">
        <v>946</v>
      </c>
      <c r="L4" s="15"/>
    </row>
    <row r="5" spans="1:12" ht="39" thickBot="1">
      <c r="B5" s="679" t="s">
        <v>2064</v>
      </c>
      <c r="C5" s="717" t="s">
        <v>914</v>
      </c>
      <c r="D5" s="717" t="s">
        <v>914</v>
      </c>
      <c r="E5" s="717" t="s">
        <v>915</v>
      </c>
      <c r="F5" s="717" t="s">
        <v>912</v>
      </c>
      <c r="G5" s="717" t="s">
        <v>912</v>
      </c>
      <c r="H5" s="717" t="s">
        <v>913</v>
      </c>
      <c r="L5" s="15"/>
    </row>
    <row r="6" spans="1:12">
      <c r="B6" s="719" t="s">
        <v>804</v>
      </c>
      <c r="C6" s="716">
        <v>1371.363636</v>
      </c>
      <c r="D6" s="716">
        <v>1508.227273</v>
      </c>
      <c r="E6" s="716">
        <v>29.33</v>
      </c>
      <c r="F6" s="716">
        <v>794.19545449999998</v>
      </c>
      <c r="G6" s="716">
        <v>125.3104074</v>
      </c>
      <c r="H6" s="716">
        <v>282.3</v>
      </c>
      <c r="L6" s="15"/>
    </row>
    <row r="7" spans="1:12">
      <c r="B7" s="678" t="s">
        <v>805</v>
      </c>
      <c r="C7" s="675">
        <v>1371.08</v>
      </c>
      <c r="D7" s="675">
        <v>1561.3675000000001</v>
      </c>
      <c r="E7" s="675">
        <v>29.33</v>
      </c>
      <c r="F7" s="675">
        <v>773.47</v>
      </c>
      <c r="G7" s="675">
        <v>123.2846711</v>
      </c>
      <c r="H7" s="675">
        <v>296.85000000000002</v>
      </c>
      <c r="L7" s="15"/>
    </row>
    <row r="8" spans="1:12">
      <c r="B8" s="678" t="s">
        <v>806</v>
      </c>
      <c r="C8" s="675">
        <v>1404.9849999999999</v>
      </c>
      <c r="D8" s="675">
        <v>1607.3924999999999</v>
      </c>
      <c r="E8" s="675">
        <v>29.33</v>
      </c>
      <c r="F8" s="675">
        <v>819.995</v>
      </c>
      <c r="G8" s="675">
        <v>122.5562955</v>
      </c>
      <c r="H8" s="675">
        <v>301.39999999999998</v>
      </c>
      <c r="L8" s="15"/>
    </row>
    <row r="9" spans="1:12">
      <c r="B9" s="678" t="s">
        <v>807</v>
      </c>
      <c r="C9" s="675">
        <v>1370.385714</v>
      </c>
      <c r="D9" s="675">
        <v>1588.5714290000001</v>
      </c>
      <c r="E9" s="675">
        <v>29.33</v>
      </c>
      <c r="F9" s="675">
        <v>807.57619050000005</v>
      </c>
      <c r="G9" s="675">
        <v>123.7217713</v>
      </c>
      <c r="H9" s="675">
        <v>308.2</v>
      </c>
      <c r="L9" s="15"/>
    </row>
    <row r="10" spans="1:12">
      <c r="B10" s="678" t="s">
        <v>808</v>
      </c>
      <c r="C10" s="675">
        <v>1344.427273</v>
      </c>
      <c r="D10" s="675">
        <v>1597.022727</v>
      </c>
      <c r="E10" s="675">
        <v>29.33</v>
      </c>
      <c r="F10" s="675">
        <v>768.25</v>
      </c>
      <c r="G10" s="675">
        <v>121.46406380000001</v>
      </c>
      <c r="H10" s="675">
        <v>326.60000000000002</v>
      </c>
      <c r="L10" s="15"/>
    </row>
    <row r="11" spans="1:12">
      <c r="B11" s="678" t="s">
        <v>809</v>
      </c>
      <c r="C11" s="675">
        <v>1356.9333329999999</v>
      </c>
      <c r="D11" s="675">
        <v>1650.5944440000001</v>
      </c>
      <c r="E11" s="675">
        <v>29.33</v>
      </c>
      <c r="F11" s="675">
        <v>769.42222219999996</v>
      </c>
      <c r="G11" s="675">
        <v>132.0341406</v>
      </c>
      <c r="H11" s="675">
        <v>318.5</v>
      </c>
      <c r="L11" s="15"/>
    </row>
    <row r="12" spans="1:12">
      <c r="B12" s="678" t="s">
        <v>810</v>
      </c>
      <c r="C12" s="675">
        <v>1337.865217</v>
      </c>
      <c r="D12" s="675">
        <v>1588.2847830000001</v>
      </c>
      <c r="E12" s="675">
        <v>29.33</v>
      </c>
      <c r="F12" s="675">
        <v>795.01304349999998</v>
      </c>
      <c r="G12" s="675">
        <v>149.3049887</v>
      </c>
      <c r="H12" s="675">
        <v>304.64999999999998</v>
      </c>
      <c r="L12" s="15"/>
    </row>
    <row r="13" spans="1:12">
      <c r="B13" s="678" t="s">
        <v>811</v>
      </c>
      <c r="C13" s="675">
        <v>1293.357143</v>
      </c>
      <c r="D13" s="675">
        <v>1482.916667</v>
      </c>
      <c r="E13" s="675">
        <v>29.33</v>
      </c>
      <c r="F13" s="675">
        <v>748.80952379999997</v>
      </c>
      <c r="G13" s="675">
        <v>161.2589341</v>
      </c>
      <c r="H13" s="675">
        <v>312.8</v>
      </c>
      <c r="L13" s="15"/>
    </row>
    <row r="14" spans="1:12">
      <c r="B14" s="678" t="s">
        <v>812</v>
      </c>
      <c r="C14" s="675">
        <v>1301.7</v>
      </c>
      <c r="D14" s="675">
        <v>1478.9333329999999</v>
      </c>
      <c r="E14" s="675">
        <v>29.33</v>
      </c>
      <c r="F14" s="675">
        <v>756.17619049999996</v>
      </c>
      <c r="G14" s="675">
        <v>187.84280989999999</v>
      </c>
      <c r="H14" s="675">
        <v>323.7</v>
      </c>
      <c r="L14" s="15"/>
    </row>
    <row r="15" spans="1:12">
      <c r="B15" s="678" t="s">
        <v>813</v>
      </c>
      <c r="C15" s="675">
        <v>1311.4608700000001</v>
      </c>
      <c r="D15" s="675">
        <v>1486.1717389999999</v>
      </c>
      <c r="E15" s="675">
        <v>29.33</v>
      </c>
      <c r="F15" s="675">
        <v>755.08695650000004</v>
      </c>
      <c r="G15" s="675">
        <v>190.3162178</v>
      </c>
      <c r="H15" s="675">
        <v>316.89999999999998</v>
      </c>
      <c r="L15" s="15"/>
    </row>
    <row r="16" spans="1:12">
      <c r="B16" s="678" t="s">
        <v>814</v>
      </c>
      <c r="C16" s="675">
        <v>1373.2666670000001</v>
      </c>
      <c r="D16" s="675">
        <v>1581.0357140000001</v>
      </c>
      <c r="E16" s="675">
        <v>29.33</v>
      </c>
      <c r="F16" s="675">
        <v>764.56666670000004</v>
      </c>
      <c r="G16" s="675">
        <v>176.26157359999999</v>
      </c>
      <c r="H16" s="675">
        <v>319.05</v>
      </c>
      <c r="L16" s="15"/>
    </row>
    <row r="17" spans="2:12">
      <c r="B17" s="678" t="s">
        <v>815</v>
      </c>
      <c r="C17" s="675">
        <v>1375.861905</v>
      </c>
      <c r="D17" s="675">
        <v>1592.9642859999999</v>
      </c>
      <c r="E17" s="675">
        <v>29.33</v>
      </c>
      <c r="F17" s="675">
        <v>794.26190480000002</v>
      </c>
      <c r="G17" s="675">
        <v>168.97712419999999</v>
      </c>
      <c r="H17" s="675">
        <v>342.75</v>
      </c>
      <c r="L17" s="15"/>
    </row>
    <row r="18" spans="2:12">
      <c r="B18" s="678" t="s">
        <v>816</v>
      </c>
      <c r="C18" s="675">
        <v>1379.2909090000001</v>
      </c>
      <c r="D18" s="675">
        <v>1650.3113639999999</v>
      </c>
      <c r="E18" s="675">
        <v>31.95</v>
      </c>
      <c r="F18" s="675">
        <v>782.34090909999998</v>
      </c>
      <c r="G18" s="675">
        <v>149.5992143</v>
      </c>
      <c r="H18" s="675">
        <v>367.5</v>
      </c>
      <c r="L18" s="15"/>
    </row>
    <row r="19" spans="2:12">
      <c r="B19" s="678" t="s">
        <v>817</v>
      </c>
      <c r="C19" s="675">
        <v>1421.5550000000001</v>
      </c>
      <c r="D19" s="675">
        <v>1682.145</v>
      </c>
      <c r="E19" s="675">
        <v>31.95</v>
      </c>
      <c r="F19" s="675">
        <v>785.66499999999996</v>
      </c>
      <c r="G19" s="675">
        <v>150.83815509999999</v>
      </c>
      <c r="H19" s="675">
        <v>347.45</v>
      </c>
      <c r="L19" s="15"/>
    </row>
    <row r="20" spans="2:12">
      <c r="B20" s="678" t="s">
        <v>818</v>
      </c>
      <c r="C20" s="675">
        <v>1386.5476189999999</v>
      </c>
      <c r="D20" s="675">
        <v>1655.692857</v>
      </c>
      <c r="E20" s="675">
        <v>31.95</v>
      </c>
      <c r="F20" s="675">
        <v>790.32857139999999</v>
      </c>
      <c r="G20" s="675">
        <v>141.8086821</v>
      </c>
      <c r="H20" s="675">
        <v>334.85</v>
      </c>
      <c r="I20" s="9"/>
      <c r="J20" s="9"/>
      <c r="K20" s="9"/>
      <c r="L20" s="15"/>
    </row>
    <row r="21" spans="2:12">
      <c r="B21" s="678" t="s">
        <v>819</v>
      </c>
      <c r="C21" s="675">
        <v>1334.32</v>
      </c>
      <c r="D21" s="675">
        <v>1587.8675000000001</v>
      </c>
      <c r="E21" s="675">
        <v>31.95</v>
      </c>
      <c r="F21" s="675">
        <v>756.75</v>
      </c>
      <c r="G21" s="675">
        <v>138.61548250000001</v>
      </c>
      <c r="H21" s="675">
        <v>336.75</v>
      </c>
      <c r="I21" s="9"/>
      <c r="J21" s="85" t="s">
        <v>2075</v>
      </c>
      <c r="K21" s="9"/>
      <c r="L21" s="15"/>
    </row>
    <row r="22" spans="2:12">
      <c r="B22" s="678" t="s">
        <v>820</v>
      </c>
      <c r="C22" s="675">
        <v>1400.415</v>
      </c>
      <c r="D22" s="675">
        <v>1651.1</v>
      </c>
      <c r="E22" s="675">
        <v>31.95</v>
      </c>
      <c r="F22" s="675">
        <v>776.11500000000001</v>
      </c>
      <c r="G22" s="675">
        <v>141.96178069999999</v>
      </c>
      <c r="H22" s="675">
        <v>361.4</v>
      </c>
      <c r="I22" s="9"/>
      <c r="K22" s="9"/>
      <c r="L22" s="15"/>
    </row>
    <row r="23" spans="2:12">
      <c r="B23" s="678" t="s">
        <v>821</v>
      </c>
      <c r="C23" s="675">
        <v>1410.5380950000001</v>
      </c>
      <c r="D23" s="675">
        <v>1685.107143</v>
      </c>
      <c r="E23" s="675">
        <v>31.95</v>
      </c>
      <c r="F23" s="675">
        <v>790.6619048</v>
      </c>
      <c r="G23" s="675">
        <v>131.3475852</v>
      </c>
      <c r="H23" s="675">
        <v>346</v>
      </c>
      <c r="I23" s="29"/>
      <c r="J23" s="633" t="s">
        <v>971</v>
      </c>
      <c r="K23" s="29"/>
      <c r="L23" s="15"/>
    </row>
    <row r="24" spans="2:12">
      <c r="B24" s="678" t="s">
        <v>822</v>
      </c>
      <c r="C24" s="675">
        <v>1440.904348</v>
      </c>
      <c r="D24" s="675">
        <v>1712.8260869999999</v>
      </c>
      <c r="E24" s="675">
        <v>31.95</v>
      </c>
      <c r="F24" s="675">
        <v>828.5</v>
      </c>
      <c r="G24" s="675">
        <v>131.61736110000001</v>
      </c>
      <c r="H24" s="675">
        <v>354.75</v>
      </c>
      <c r="I24" s="15"/>
      <c r="J24" s="15"/>
      <c r="K24" s="15"/>
      <c r="L24" s="15"/>
    </row>
    <row r="25" spans="2:12">
      <c r="B25" s="678" t="s">
        <v>823</v>
      </c>
      <c r="C25" s="675">
        <v>1457.24</v>
      </c>
      <c r="D25" s="675">
        <v>1756.7249999999999</v>
      </c>
      <c r="E25" s="675">
        <v>31.95</v>
      </c>
      <c r="F25" s="675">
        <v>815.2</v>
      </c>
      <c r="G25" s="675">
        <v>148.71718100000001</v>
      </c>
      <c r="H25" s="675">
        <v>375.6</v>
      </c>
    </row>
    <row r="26" spans="2:12">
      <c r="B26" s="678" t="s">
        <v>824</v>
      </c>
      <c r="C26" s="675">
        <v>1416.5954549999999</v>
      </c>
      <c r="D26" s="675">
        <v>1789.6704549999999</v>
      </c>
      <c r="E26" s="675">
        <v>31.95</v>
      </c>
      <c r="F26" s="675">
        <v>818.9409091</v>
      </c>
      <c r="G26" s="675">
        <v>145.62302460000001</v>
      </c>
      <c r="H26" s="675">
        <v>388</v>
      </c>
    </row>
    <row r="27" spans="2:12">
      <c r="B27" s="678" t="s">
        <v>825</v>
      </c>
      <c r="C27" s="675">
        <v>1477.247826</v>
      </c>
      <c r="D27" s="675">
        <v>1925.582609</v>
      </c>
      <c r="E27" s="675">
        <v>31.95</v>
      </c>
      <c r="F27" s="675">
        <v>900.10434780000003</v>
      </c>
      <c r="G27" s="675">
        <v>147.4558337</v>
      </c>
      <c r="H27" s="675">
        <v>386.25</v>
      </c>
    </row>
    <row r="28" spans="2:12">
      <c r="B28" s="678" t="s">
        <v>826</v>
      </c>
      <c r="C28" s="675">
        <v>1511.6</v>
      </c>
      <c r="D28" s="675">
        <v>2053.2750000000001</v>
      </c>
      <c r="E28" s="675">
        <v>31.95</v>
      </c>
      <c r="F28" s="675">
        <v>914.23500000000001</v>
      </c>
      <c r="G28" s="675">
        <v>160.54532760000001</v>
      </c>
      <c r="H28" s="675">
        <v>398.35</v>
      </c>
    </row>
    <row r="29" spans="2:12">
      <c r="B29" s="678" t="s">
        <v>827</v>
      </c>
      <c r="C29" s="675">
        <v>1557.7785710000001</v>
      </c>
      <c r="D29" s="675">
        <v>2202.0357140000001</v>
      </c>
      <c r="E29" s="675">
        <v>31.95</v>
      </c>
      <c r="F29" s="675">
        <v>976.75714289999996</v>
      </c>
      <c r="G29" s="675">
        <v>165.57344620000001</v>
      </c>
      <c r="H29" s="675">
        <v>417.25</v>
      </c>
    </row>
    <row r="30" spans="2:12">
      <c r="B30" s="678" t="s">
        <v>828</v>
      </c>
      <c r="C30" s="675">
        <v>1608.892857</v>
      </c>
      <c r="D30" s="675">
        <v>2421.4761899999999</v>
      </c>
      <c r="E30" s="675">
        <v>37.9</v>
      </c>
      <c r="F30" s="675">
        <v>1015.888095</v>
      </c>
      <c r="G30" s="675">
        <v>166.32712359999999</v>
      </c>
      <c r="H30" s="675">
        <v>399.75</v>
      </c>
      <c r="I30" s="11"/>
      <c r="J30" s="11"/>
    </row>
    <row r="31" spans="2:12">
      <c r="B31" s="678" t="s">
        <v>829</v>
      </c>
      <c r="C31" s="675">
        <v>1685.2249999999999</v>
      </c>
      <c r="D31" s="675">
        <v>2751.7175000000002</v>
      </c>
      <c r="E31" s="675">
        <v>37.9</v>
      </c>
      <c r="F31" s="675">
        <v>1085.7874999999999</v>
      </c>
      <c r="G31" s="675">
        <v>161.39145250000001</v>
      </c>
      <c r="H31" s="675">
        <v>395.85</v>
      </c>
      <c r="I31" s="11"/>
      <c r="J31" s="11"/>
    </row>
    <row r="32" spans="2:12">
      <c r="B32" s="678" t="s">
        <v>830</v>
      </c>
      <c r="C32" s="675">
        <v>1657.3543480000001</v>
      </c>
      <c r="D32" s="675">
        <v>3000.2826089999999</v>
      </c>
      <c r="E32" s="675">
        <v>37.9</v>
      </c>
      <c r="F32" s="675">
        <v>1101.795652</v>
      </c>
      <c r="G32" s="675">
        <v>166.27978909999999</v>
      </c>
      <c r="H32" s="675">
        <v>423.7</v>
      </c>
      <c r="I32" s="11"/>
      <c r="J32" s="11"/>
    </row>
    <row r="33" spans="2:10">
      <c r="B33" s="678" t="s">
        <v>831</v>
      </c>
      <c r="C33" s="675">
        <v>1731.68</v>
      </c>
      <c r="D33" s="675">
        <v>2926.9749999999999</v>
      </c>
      <c r="E33" s="675">
        <v>37.9</v>
      </c>
      <c r="F33" s="675">
        <v>1028.9124999999999</v>
      </c>
      <c r="G33" s="675">
        <v>166.58441160000001</v>
      </c>
      <c r="H33" s="675">
        <v>388.5</v>
      </c>
      <c r="I33" s="11"/>
      <c r="J33" s="11"/>
    </row>
    <row r="34" spans="2:10">
      <c r="B34" s="678" t="s">
        <v>832</v>
      </c>
      <c r="C34" s="675">
        <v>1625.273684</v>
      </c>
      <c r="D34" s="675">
        <v>2728.463158</v>
      </c>
      <c r="E34" s="675">
        <v>37.9</v>
      </c>
      <c r="F34" s="675">
        <v>1030.9789470000001</v>
      </c>
      <c r="G34" s="675">
        <v>163.7343716</v>
      </c>
      <c r="H34" s="675">
        <v>393.25</v>
      </c>
      <c r="I34" s="11"/>
      <c r="J34" s="11"/>
    </row>
    <row r="35" spans="2:10">
      <c r="B35" s="678" t="s">
        <v>833</v>
      </c>
      <c r="C35" s="675">
        <v>1682.0409090000001</v>
      </c>
      <c r="D35" s="675">
        <v>2689.054545</v>
      </c>
      <c r="E35" s="675">
        <v>37.9</v>
      </c>
      <c r="F35" s="675">
        <v>1018.863636</v>
      </c>
      <c r="G35" s="675">
        <v>154.74332759999999</v>
      </c>
      <c r="H35" s="675">
        <v>395.8</v>
      </c>
      <c r="I35" s="11"/>
      <c r="J35" s="11"/>
    </row>
    <row r="36" spans="2:10">
      <c r="B36" s="678" t="s">
        <v>834</v>
      </c>
      <c r="C36" s="675">
        <v>1707.8681819999999</v>
      </c>
      <c r="D36" s="675">
        <v>2816.8</v>
      </c>
      <c r="E36" s="675">
        <v>37.9</v>
      </c>
      <c r="F36" s="675">
        <v>988.10454549999997</v>
      </c>
      <c r="G36" s="675">
        <v>150.60091660000001</v>
      </c>
      <c r="H36" s="675">
        <v>391.4</v>
      </c>
      <c r="I36" s="11"/>
      <c r="J36" s="11"/>
    </row>
    <row r="37" spans="2:10">
      <c r="B37" s="678" t="s">
        <v>835</v>
      </c>
      <c r="C37" s="675">
        <v>1692.1</v>
      </c>
      <c r="D37" s="675">
        <v>2844.2047619999998</v>
      </c>
      <c r="E37" s="675">
        <v>37.9</v>
      </c>
      <c r="F37" s="675">
        <v>976.8</v>
      </c>
      <c r="G37" s="675">
        <v>141.29479570000001</v>
      </c>
      <c r="H37" s="675">
        <v>407.25</v>
      </c>
      <c r="I37" s="11"/>
      <c r="J37" s="11"/>
    </row>
    <row r="38" spans="2:10">
      <c r="B38" s="678" t="s">
        <v>836</v>
      </c>
      <c r="C38" s="675">
        <v>1731.022727</v>
      </c>
      <c r="D38" s="675">
        <v>2903.1727270000001</v>
      </c>
      <c r="E38" s="675">
        <v>37.9</v>
      </c>
      <c r="F38" s="675">
        <v>980.02727270000003</v>
      </c>
      <c r="G38" s="675">
        <v>151.03484180000001</v>
      </c>
      <c r="H38" s="675">
        <v>415.65</v>
      </c>
      <c r="I38" s="11"/>
      <c r="J38" s="11"/>
    </row>
    <row r="39" spans="2:10">
      <c r="B39" s="678" t="s">
        <v>837</v>
      </c>
      <c r="C39" s="675">
        <v>1830.366667</v>
      </c>
      <c r="D39" s="675">
        <v>3009.4047620000001</v>
      </c>
      <c r="E39" s="675">
        <v>37.9</v>
      </c>
      <c r="F39" s="675">
        <v>1066.9523810000001</v>
      </c>
      <c r="G39" s="675">
        <v>150.145995</v>
      </c>
      <c r="H39" s="675">
        <v>425.55</v>
      </c>
      <c r="I39" s="11"/>
      <c r="J39" s="11"/>
    </row>
    <row r="40" spans="2:10">
      <c r="B40" s="678" t="s">
        <v>838</v>
      </c>
      <c r="C40" s="675">
        <v>1817.35</v>
      </c>
      <c r="D40" s="675">
        <v>3130.3090910000001</v>
      </c>
      <c r="E40" s="675">
        <v>37.9</v>
      </c>
      <c r="F40" s="675">
        <v>1100.231818</v>
      </c>
      <c r="G40" s="675">
        <v>156.5686542</v>
      </c>
      <c r="H40" s="675">
        <v>453.4</v>
      </c>
      <c r="I40" s="11"/>
      <c r="J40" s="11"/>
    </row>
    <row r="41" spans="2:10">
      <c r="B41" s="678" t="s">
        <v>839</v>
      </c>
      <c r="C41" s="675">
        <v>1852.92381</v>
      </c>
      <c r="D41" s="675">
        <v>3139.7857140000001</v>
      </c>
      <c r="E41" s="675">
        <v>37.9</v>
      </c>
      <c r="F41" s="675">
        <v>1182.138095</v>
      </c>
      <c r="G41" s="675">
        <v>153.8743107</v>
      </c>
      <c r="H41" s="675">
        <v>438</v>
      </c>
      <c r="I41" s="11"/>
      <c r="J41" s="11"/>
    </row>
    <row r="42" spans="2:10">
      <c r="B42" s="678" t="s">
        <v>840</v>
      </c>
      <c r="C42" s="675">
        <v>1836.21</v>
      </c>
      <c r="D42" s="675">
        <v>3168.1</v>
      </c>
      <c r="E42" s="675">
        <v>65</v>
      </c>
      <c r="F42" s="675">
        <v>1245.55</v>
      </c>
      <c r="G42" s="675">
        <v>153.59311959999999</v>
      </c>
      <c r="H42" s="675">
        <v>422.15</v>
      </c>
      <c r="I42" s="11"/>
      <c r="J42" s="11"/>
    </row>
    <row r="43" spans="2:10">
      <c r="B43" s="678" t="s">
        <v>841</v>
      </c>
      <c r="C43" s="675">
        <v>1882.8</v>
      </c>
      <c r="D43" s="675">
        <v>3247.1</v>
      </c>
      <c r="E43" s="675">
        <v>65</v>
      </c>
      <c r="F43" s="675">
        <v>1323.105</v>
      </c>
      <c r="G43" s="675">
        <v>151.3047037</v>
      </c>
      <c r="H43" s="675">
        <v>435.45</v>
      </c>
      <c r="I43" s="11"/>
      <c r="J43" s="11"/>
    </row>
    <row r="44" spans="2:10">
      <c r="B44" s="678" t="s">
        <v>842</v>
      </c>
      <c r="C44" s="675">
        <v>1987.5190480000001</v>
      </c>
      <c r="D44" s="675">
        <v>3378.9047620000001</v>
      </c>
      <c r="E44" s="675">
        <v>65</v>
      </c>
      <c r="F44" s="675">
        <v>1373.9571430000001</v>
      </c>
      <c r="G44" s="675">
        <v>150.98585030000001</v>
      </c>
      <c r="H44" s="675">
        <v>427.5</v>
      </c>
      <c r="I44" s="11"/>
      <c r="J44" s="11"/>
    </row>
    <row r="45" spans="2:10">
      <c r="B45" s="678" t="s">
        <v>843</v>
      </c>
      <c r="C45" s="675">
        <v>1892.0095240000001</v>
      </c>
      <c r="D45" s="675">
        <v>3389.8095239999998</v>
      </c>
      <c r="E45" s="675">
        <v>65</v>
      </c>
      <c r="F45" s="675">
        <v>1297.809524</v>
      </c>
      <c r="G45" s="675">
        <v>140.87696769999999</v>
      </c>
      <c r="H45" s="675">
        <v>435.7</v>
      </c>
      <c r="I45" s="11"/>
      <c r="J45" s="11"/>
    </row>
    <row r="46" spans="2:10">
      <c r="B46" s="678" t="s">
        <v>844</v>
      </c>
      <c r="C46" s="675">
        <v>1741.45</v>
      </c>
      <c r="D46" s="675">
        <v>3241.9</v>
      </c>
      <c r="E46" s="675">
        <v>65</v>
      </c>
      <c r="F46" s="675">
        <v>1245.5350000000001</v>
      </c>
      <c r="G46" s="675">
        <v>144.25388559999999</v>
      </c>
      <c r="H46" s="675">
        <v>414.45</v>
      </c>
      <c r="I46" s="11"/>
      <c r="J46" s="11"/>
    </row>
    <row r="47" spans="2:10">
      <c r="B47" s="678" t="s">
        <v>845</v>
      </c>
      <c r="C47" s="675">
        <v>1731.943182</v>
      </c>
      <c r="D47" s="675">
        <v>3529.727273</v>
      </c>
      <c r="E47" s="675">
        <v>65</v>
      </c>
      <c r="F47" s="675">
        <v>1273.1181819999999</v>
      </c>
      <c r="G47" s="675">
        <v>141.9307633</v>
      </c>
      <c r="H47" s="675">
        <v>437.1</v>
      </c>
      <c r="I47" s="11"/>
      <c r="J47" s="11"/>
    </row>
    <row r="48" spans="2:10">
      <c r="B48" s="678" t="s">
        <v>846</v>
      </c>
      <c r="C48" s="675">
        <v>1783.2619050000001</v>
      </c>
      <c r="D48" s="675">
        <v>3608.4761899999999</v>
      </c>
      <c r="E48" s="675">
        <v>65</v>
      </c>
      <c r="F48" s="675">
        <v>1196.857143</v>
      </c>
      <c r="G48" s="675">
        <v>143.8698268</v>
      </c>
      <c r="H48" s="675">
        <v>429</v>
      </c>
      <c r="I48" s="11"/>
      <c r="J48" s="11"/>
    </row>
    <row r="49" spans="2:10">
      <c r="B49" s="678" t="s">
        <v>847</v>
      </c>
      <c r="C49" s="675">
        <v>1871.272727</v>
      </c>
      <c r="D49" s="675">
        <v>3791.909091</v>
      </c>
      <c r="E49" s="675">
        <v>65</v>
      </c>
      <c r="F49" s="675">
        <v>1300.75</v>
      </c>
      <c r="G49" s="675">
        <v>149.3590111</v>
      </c>
      <c r="H49" s="675">
        <v>433.25</v>
      </c>
      <c r="I49" s="11"/>
      <c r="J49" s="11"/>
    </row>
    <row r="50" spans="2:10">
      <c r="B50" s="678" t="s">
        <v>848</v>
      </c>
      <c r="C50" s="675">
        <v>1837.693182</v>
      </c>
      <c r="D50" s="675">
        <v>3850.659091</v>
      </c>
      <c r="E50" s="675">
        <v>65</v>
      </c>
      <c r="F50" s="675">
        <v>1396.663636</v>
      </c>
      <c r="G50" s="675">
        <v>159.70864359999999</v>
      </c>
      <c r="H50" s="675">
        <v>473.25</v>
      </c>
      <c r="I50" s="11"/>
      <c r="J50" s="11"/>
    </row>
    <row r="51" spans="2:10">
      <c r="B51" s="678" t="s">
        <v>849</v>
      </c>
      <c r="C51" s="675">
        <v>1934.142857</v>
      </c>
      <c r="D51" s="675">
        <v>4056.166667</v>
      </c>
      <c r="E51" s="675">
        <v>65</v>
      </c>
      <c r="F51" s="675">
        <v>1483.2190479999999</v>
      </c>
      <c r="G51" s="675">
        <v>167.82669749999999</v>
      </c>
      <c r="H51" s="675">
        <v>470.75</v>
      </c>
      <c r="I51" s="11"/>
      <c r="J51" s="11"/>
    </row>
    <row r="52" spans="2:10">
      <c r="B52" s="678" t="s">
        <v>850</v>
      </c>
      <c r="C52" s="675">
        <v>2056.9704550000001</v>
      </c>
      <c r="D52" s="675">
        <v>4278.1590910000004</v>
      </c>
      <c r="E52" s="675">
        <v>65</v>
      </c>
      <c r="F52" s="675">
        <v>1610.65</v>
      </c>
      <c r="G52" s="675">
        <v>161.11633699999999</v>
      </c>
      <c r="H52" s="675">
        <v>495.65</v>
      </c>
      <c r="I52" s="11"/>
      <c r="J52" s="11"/>
    </row>
    <row r="53" spans="2:10">
      <c r="B53" s="678" t="s">
        <v>851</v>
      </c>
      <c r="C53" s="675">
        <v>2250.9</v>
      </c>
      <c r="D53" s="675">
        <v>4577.0249999999996</v>
      </c>
      <c r="E53" s="675">
        <v>65</v>
      </c>
      <c r="F53" s="675">
        <v>1819.355</v>
      </c>
      <c r="G53" s="675">
        <v>164.4410311</v>
      </c>
      <c r="H53" s="675">
        <v>513</v>
      </c>
      <c r="I53" s="11"/>
      <c r="J53" s="11"/>
    </row>
    <row r="54" spans="2:10">
      <c r="B54" s="678" t="s">
        <v>852</v>
      </c>
      <c r="C54" s="675">
        <v>2383.302381</v>
      </c>
      <c r="D54" s="675">
        <v>4743.8619049999998</v>
      </c>
      <c r="E54" s="675">
        <v>77.349999999999994</v>
      </c>
      <c r="F54" s="675">
        <v>2091.7666669999999</v>
      </c>
      <c r="G54" s="675">
        <v>167.1607185</v>
      </c>
      <c r="H54" s="675">
        <v>568.75</v>
      </c>
      <c r="I54" s="11"/>
      <c r="J54" s="11"/>
    </row>
    <row r="55" spans="2:10">
      <c r="B55" s="678" t="s">
        <v>853</v>
      </c>
      <c r="C55" s="675">
        <v>2453.375</v>
      </c>
      <c r="D55" s="675">
        <v>4974.9750000000004</v>
      </c>
      <c r="E55" s="675">
        <v>77.349999999999994</v>
      </c>
      <c r="F55" s="675">
        <v>2219.7449999999999</v>
      </c>
      <c r="G55" s="675">
        <v>179.8409096</v>
      </c>
      <c r="H55" s="675">
        <v>556</v>
      </c>
      <c r="I55" s="11"/>
      <c r="J55" s="11"/>
    </row>
    <row r="56" spans="2:10">
      <c r="B56" s="678" t="s">
        <v>854</v>
      </c>
      <c r="C56" s="675">
        <v>2432.4782610000002</v>
      </c>
      <c r="D56" s="675">
        <v>5123.6739129999996</v>
      </c>
      <c r="E56" s="675">
        <v>77.349999999999994</v>
      </c>
      <c r="F56" s="675">
        <v>2427.6565220000002</v>
      </c>
      <c r="G56" s="675">
        <v>174.43596450000001</v>
      </c>
      <c r="H56" s="675">
        <v>582</v>
      </c>
      <c r="I56" s="11"/>
      <c r="J56" s="11"/>
    </row>
    <row r="57" spans="2:10">
      <c r="B57" s="678" t="s">
        <v>855</v>
      </c>
      <c r="C57" s="675">
        <v>2623.8583330000001</v>
      </c>
      <c r="D57" s="675">
        <v>6404.4444439999997</v>
      </c>
      <c r="E57" s="675">
        <v>77.349999999999994</v>
      </c>
      <c r="F57" s="675">
        <v>3068.3388890000001</v>
      </c>
      <c r="G57" s="675">
        <v>180.3460383</v>
      </c>
      <c r="H57" s="675">
        <v>644</v>
      </c>
      <c r="I57" s="11"/>
      <c r="J57" s="11"/>
    </row>
    <row r="58" spans="2:10">
      <c r="B58" s="678" t="s">
        <v>856</v>
      </c>
      <c r="C58" s="675">
        <v>2852.0714290000001</v>
      </c>
      <c r="D58" s="675">
        <v>8059.1904759999998</v>
      </c>
      <c r="E58" s="675">
        <v>77.349999999999994</v>
      </c>
      <c r="F58" s="675">
        <v>3544.6428569999998</v>
      </c>
      <c r="G58" s="675">
        <v>193.16670479999999</v>
      </c>
      <c r="H58" s="675">
        <v>653</v>
      </c>
      <c r="I58" s="37"/>
      <c r="J58" s="37"/>
    </row>
    <row r="59" spans="2:10">
      <c r="B59" s="678" t="s">
        <v>857</v>
      </c>
      <c r="C59" s="675">
        <v>2490.9545450000001</v>
      </c>
      <c r="D59" s="675">
        <v>7222.7727269999996</v>
      </c>
      <c r="E59" s="675">
        <v>77.349999999999994</v>
      </c>
      <c r="F59" s="675">
        <v>3197.590909</v>
      </c>
      <c r="G59" s="675">
        <v>195.1639855</v>
      </c>
      <c r="H59" s="675">
        <v>613.5</v>
      </c>
      <c r="I59" s="24"/>
      <c r="J59" s="24"/>
    </row>
    <row r="60" spans="2:10">
      <c r="B60" s="678" t="s">
        <v>858</v>
      </c>
      <c r="C60" s="675">
        <v>2511.833333</v>
      </c>
      <c r="D60" s="675">
        <v>7726.7380949999997</v>
      </c>
      <c r="E60" s="675">
        <v>77.349999999999994</v>
      </c>
      <c r="F60" s="675">
        <v>3320.7380950000002</v>
      </c>
      <c r="G60" s="675">
        <v>202.42859519999999</v>
      </c>
      <c r="H60" s="675">
        <v>632.5</v>
      </c>
      <c r="I60" s="24"/>
      <c r="J60" s="24"/>
    </row>
    <row r="61" spans="2:10">
      <c r="B61" s="678" t="s">
        <v>859</v>
      </c>
      <c r="C61" s="675">
        <v>2461.5522729999998</v>
      </c>
      <c r="D61" s="675">
        <v>7690.25</v>
      </c>
      <c r="E61" s="675">
        <v>77.349999999999994</v>
      </c>
      <c r="F61" s="675">
        <v>3339.965909</v>
      </c>
      <c r="G61" s="675">
        <v>189.91465170000001</v>
      </c>
      <c r="H61" s="675">
        <v>623.5</v>
      </c>
      <c r="I61" s="24"/>
      <c r="J61" s="24"/>
    </row>
    <row r="62" spans="2:10">
      <c r="B62" s="678" t="s">
        <v>860</v>
      </c>
      <c r="C62" s="675">
        <v>2484.380952</v>
      </c>
      <c r="D62" s="675">
        <v>7622.6428569999998</v>
      </c>
      <c r="E62" s="675">
        <v>77.349999999999994</v>
      </c>
      <c r="F62" s="675">
        <v>3394.0595239999998</v>
      </c>
      <c r="G62" s="675">
        <v>195.98153210000001</v>
      </c>
      <c r="H62" s="675">
        <v>599.25</v>
      </c>
      <c r="I62" s="24"/>
      <c r="J62" s="24"/>
    </row>
    <row r="63" spans="2:10">
      <c r="B63" s="678" t="s">
        <v>861</v>
      </c>
      <c r="C63" s="675">
        <v>2657.147727</v>
      </c>
      <c r="D63" s="675">
        <v>7497.4090910000004</v>
      </c>
      <c r="E63" s="675">
        <v>77.349999999999994</v>
      </c>
      <c r="F63" s="675">
        <v>3829.602273</v>
      </c>
      <c r="G63" s="675">
        <v>212.09406730000001</v>
      </c>
      <c r="H63" s="675">
        <v>603.75</v>
      </c>
      <c r="I63" s="24"/>
      <c r="J63" s="24"/>
    </row>
    <row r="64" spans="2:10">
      <c r="B64" s="678" t="s">
        <v>862</v>
      </c>
      <c r="C64" s="675">
        <v>2702.136364</v>
      </c>
      <c r="D64" s="675">
        <v>7029.2954550000004</v>
      </c>
      <c r="E64" s="675">
        <v>77.349999999999994</v>
      </c>
      <c r="F64" s="675">
        <v>4378.613636</v>
      </c>
      <c r="G64" s="675">
        <v>205.81288029999999</v>
      </c>
      <c r="H64" s="675">
        <v>646.70000000000005</v>
      </c>
      <c r="I64" s="24"/>
      <c r="J64" s="24"/>
    </row>
    <row r="65" spans="2:10">
      <c r="B65" s="678" t="s">
        <v>863</v>
      </c>
      <c r="C65" s="675">
        <v>2823.671053</v>
      </c>
      <c r="D65" s="675">
        <v>6680.9736839999996</v>
      </c>
      <c r="E65" s="675">
        <v>77.349999999999994</v>
      </c>
      <c r="F65" s="675">
        <v>4381.4473680000001</v>
      </c>
      <c r="G65" s="675">
        <v>204.30626910000001</v>
      </c>
      <c r="H65" s="675">
        <v>635.70000000000005</v>
      </c>
      <c r="I65" s="24"/>
      <c r="J65" s="24"/>
    </row>
    <row r="66" spans="2:10">
      <c r="B66" s="678" t="s">
        <v>864</v>
      </c>
      <c r="C66" s="675">
        <v>2799.0590910000001</v>
      </c>
      <c r="D66" s="675">
        <v>5689.3409089999996</v>
      </c>
      <c r="E66" s="675">
        <v>84.7</v>
      </c>
      <c r="F66" s="675">
        <v>3784.863636</v>
      </c>
      <c r="G66" s="675">
        <v>196.06613920000001</v>
      </c>
      <c r="H66" s="675">
        <v>650.5</v>
      </c>
      <c r="I66" s="24"/>
      <c r="J66" s="24"/>
    </row>
    <row r="67" spans="2:10">
      <c r="B67" s="678" t="s">
        <v>865</v>
      </c>
      <c r="C67" s="675">
        <v>2839.05</v>
      </c>
      <c r="D67" s="675">
        <v>5718.15</v>
      </c>
      <c r="E67" s="675">
        <v>84.7</v>
      </c>
      <c r="F67" s="675">
        <v>3321.375</v>
      </c>
      <c r="G67" s="675">
        <v>199.98224049999999</v>
      </c>
      <c r="H67" s="675">
        <v>664.2</v>
      </c>
      <c r="I67" s="24"/>
      <c r="J67" s="24"/>
    </row>
    <row r="68" spans="2:10">
      <c r="B68" s="678" t="s">
        <v>866</v>
      </c>
      <c r="C68" s="675">
        <v>2757.0795450000001</v>
      </c>
      <c r="D68" s="675">
        <v>6465.2954550000004</v>
      </c>
      <c r="E68" s="675">
        <v>84.7</v>
      </c>
      <c r="F68" s="675">
        <v>3256.181818</v>
      </c>
      <c r="G68" s="675">
        <v>199.09818240000001</v>
      </c>
      <c r="H68" s="675">
        <v>661.75</v>
      </c>
      <c r="I68" s="24"/>
      <c r="J68" s="24"/>
    </row>
    <row r="69" spans="2:10">
      <c r="B69" s="678" t="s">
        <v>867</v>
      </c>
      <c r="C69" s="675">
        <v>2817.0526319999999</v>
      </c>
      <c r="D69" s="675">
        <v>7753.3421049999997</v>
      </c>
      <c r="E69" s="675">
        <v>84.7</v>
      </c>
      <c r="F69" s="675">
        <v>3566.8552629999999</v>
      </c>
      <c r="G69" s="675">
        <v>198.30777359999999</v>
      </c>
      <c r="H69" s="675">
        <v>677</v>
      </c>
      <c r="I69" s="24"/>
      <c r="J69" s="24"/>
    </row>
    <row r="70" spans="2:10">
      <c r="B70" s="678" t="s">
        <v>868</v>
      </c>
      <c r="C70" s="675">
        <v>2804.6047619999999</v>
      </c>
      <c r="D70" s="675">
        <v>7677.9523810000001</v>
      </c>
      <c r="E70" s="675">
        <v>84.7</v>
      </c>
      <c r="F70" s="675">
        <v>3847.5238100000001</v>
      </c>
      <c r="G70" s="675">
        <v>195.7212644</v>
      </c>
      <c r="H70" s="675">
        <v>659.1</v>
      </c>
      <c r="I70" s="24"/>
      <c r="J70" s="24"/>
    </row>
    <row r="71" spans="2:10">
      <c r="B71" s="678" t="s">
        <v>869</v>
      </c>
      <c r="C71" s="675">
        <v>2681.3095239999998</v>
      </c>
      <c r="D71" s="675">
        <v>7514.2380949999997</v>
      </c>
      <c r="E71" s="675">
        <v>84.7</v>
      </c>
      <c r="F71" s="675">
        <v>3628.6547620000001</v>
      </c>
      <c r="G71" s="675">
        <v>223.03916000000001</v>
      </c>
      <c r="H71" s="675">
        <v>650.5</v>
      </c>
      <c r="I71" s="24"/>
      <c r="J71" s="24"/>
    </row>
    <row r="72" spans="2:10">
      <c r="B72" s="678" t="s">
        <v>870</v>
      </c>
      <c r="C72" s="675">
        <v>2738.090909</v>
      </c>
      <c r="D72" s="675">
        <v>7980.931818</v>
      </c>
      <c r="E72" s="675">
        <v>84.7</v>
      </c>
      <c r="F72" s="675">
        <v>3546.2954549999999</v>
      </c>
      <c r="G72" s="675">
        <v>238.40668819999999</v>
      </c>
      <c r="H72" s="675">
        <v>665.5</v>
      </c>
      <c r="I72" s="24"/>
      <c r="J72" s="24"/>
    </row>
    <row r="73" spans="2:10">
      <c r="B73" s="678" t="s">
        <v>871</v>
      </c>
      <c r="C73" s="675">
        <v>2512.602273</v>
      </c>
      <c r="D73" s="675">
        <v>7500.2045449999996</v>
      </c>
      <c r="E73" s="675">
        <v>84.7</v>
      </c>
      <c r="F73" s="675">
        <v>3244.1704549999999</v>
      </c>
      <c r="G73" s="675">
        <v>259.72728430000001</v>
      </c>
      <c r="H73" s="675">
        <v>672</v>
      </c>
      <c r="I73" s="24"/>
      <c r="J73" s="24"/>
    </row>
    <row r="74" spans="2:10" ht="13.5" thickBot="1">
      <c r="B74" s="679" t="s">
        <v>872</v>
      </c>
      <c r="C74" s="676">
        <v>2394.9625000000001</v>
      </c>
      <c r="D74" s="676">
        <v>7671.35</v>
      </c>
      <c r="E74" s="676">
        <v>84.7</v>
      </c>
      <c r="F74" s="676">
        <v>2887.6</v>
      </c>
      <c r="G74" s="676">
        <v>326.54483340000002</v>
      </c>
      <c r="H74" s="676">
        <v>743</v>
      </c>
      <c r="I74" s="24"/>
      <c r="J74" s="24"/>
    </row>
    <row r="75" spans="2:10">
      <c r="C75" s="23"/>
      <c r="D75" s="23"/>
      <c r="E75" s="23"/>
      <c r="F75" s="23"/>
      <c r="G75" s="23"/>
      <c r="I75" s="24"/>
      <c r="J75" s="24"/>
    </row>
    <row r="76" spans="2:10">
      <c r="C76" s="23"/>
      <c r="D76" s="23"/>
      <c r="E76" s="23"/>
      <c r="F76" s="23"/>
      <c r="G76" s="23"/>
      <c r="I76" s="24"/>
      <c r="J76" s="24"/>
    </row>
    <row r="77" spans="2:10">
      <c r="B77" s="12"/>
      <c r="G77" s="23"/>
      <c r="I77" s="24"/>
      <c r="J77" s="24"/>
    </row>
    <row r="78" spans="2:10">
      <c r="I78" s="24"/>
      <c r="J78" s="24"/>
    </row>
    <row r="79" spans="2:10">
      <c r="I79" s="24"/>
      <c r="J79" s="24"/>
    </row>
    <row r="80" spans="2:10">
      <c r="B80" s="32"/>
      <c r="I80" s="24"/>
      <c r="J80" s="24"/>
    </row>
    <row r="81" spans="2:10">
      <c r="B81" s="32"/>
      <c r="I81" s="11"/>
      <c r="J81" s="11"/>
    </row>
    <row r="82" spans="2:10">
      <c r="B82" s="32"/>
      <c r="I82" s="11"/>
      <c r="J82" s="11"/>
    </row>
    <row r="83" spans="2:10">
      <c r="B83" s="32"/>
    </row>
    <row r="84" spans="2:10">
      <c r="B84" s="32"/>
    </row>
  </sheetData>
  <phoneticPr fontId="5" type="noConversion"/>
  <hyperlinks>
    <hyperlink ref="J23" location="Содержание!B7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B13" sqref="B13"/>
    </sheetView>
  </sheetViews>
  <sheetFormatPr defaultColWidth="10.6640625" defaultRowHeight="12.75"/>
  <cols>
    <col min="1" max="1" width="11.33203125" style="214" customWidth="1"/>
    <col min="2" max="2" width="21.6640625" style="214" customWidth="1"/>
    <col min="3" max="3" width="15.33203125" style="214" customWidth="1"/>
    <col min="4" max="4" width="16.1640625" style="214" customWidth="1"/>
    <col min="5" max="16384" width="10.6640625" style="214"/>
  </cols>
  <sheetData>
    <row r="2" spans="1:4">
      <c r="A2" s="214" t="s">
        <v>940</v>
      </c>
      <c r="B2" s="215" t="s">
        <v>1328</v>
      </c>
    </row>
    <row r="3" spans="1:4" ht="13.5" thickBot="1"/>
    <row r="4" spans="1:4" ht="26.25" thickBot="1">
      <c r="B4" s="327"/>
      <c r="C4" s="328" t="s">
        <v>2049</v>
      </c>
      <c r="D4" s="328" t="s">
        <v>2050</v>
      </c>
    </row>
    <row r="5" spans="1:4" ht="15" customHeight="1" thickBot="1">
      <c r="B5" s="329" t="s">
        <v>2051</v>
      </c>
      <c r="C5" s="330">
        <v>6.9000000000000006E-2</v>
      </c>
      <c r="D5" s="330">
        <v>0.108</v>
      </c>
    </row>
    <row r="6" spans="1:4" ht="12.75" customHeight="1" thickBot="1">
      <c r="B6" s="329" t="s">
        <v>2052</v>
      </c>
      <c r="C6" s="330">
        <v>7.5999999999999998E-2</v>
      </c>
      <c r="D6" s="331">
        <v>0.11</v>
      </c>
    </row>
    <row r="7" spans="1:4" ht="27" customHeight="1" thickBot="1">
      <c r="B7" s="329" t="s">
        <v>2053</v>
      </c>
      <c r="C7" s="330">
        <v>6.7000000000000004E-2</v>
      </c>
      <c r="D7" s="330">
        <v>0.108</v>
      </c>
    </row>
    <row r="8" spans="1:4" ht="15.75" customHeight="1" thickBot="1">
      <c r="B8" s="329" t="s">
        <v>2054</v>
      </c>
      <c r="C8" s="330">
        <v>7.9000000000000001E-2</v>
      </c>
      <c r="D8" s="330">
        <v>0.14599999999999999</v>
      </c>
    </row>
    <row r="9" spans="1:4" ht="13.5" customHeight="1" thickBot="1">
      <c r="B9" s="329" t="s">
        <v>2055</v>
      </c>
      <c r="C9" s="330">
        <v>6.0400000000000002E-2</v>
      </c>
      <c r="D9" s="330">
        <v>6.9500000000000006E-2</v>
      </c>
    </row>
    <row r="11" spans="1:4">
      <c r="B11" s="332" t="s">
        <v>1071</v>
      </c>
    </row>
    <row r="13" spans="1:4">
      <c r="B13" s="633" t="s">
        <v>971</v>
      </c>
    </row>
  </sheetData>
  <phoneticPr fontId="49" type="noConversion"/>
  <hyperlinks>
    <hyperlink ref="B13" location="Содержание!B63" display="к содержанию"/>
  </hyperlinks>
  <pageMargins left="0.75" right="0.75" top="1" bottom="1" header="0.5" footer="0.5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8"/>
  <sheetViews>
    <sheetView topLeftCell="A10" workbookViewId="0">
      <selection activeCell="B28" sqref="B28"/>
    </sheetView>
  </sheetViews>
  <sheetFormatPr defaultColWidth="10.6640625" defaultRowHeight="12.75"/>
  <cols>
    <col min="1" max="1" width="12" style="991" customWidth="1"/>
    <col min="2" max="2" width="32.5" style="991" customWidth="1"/>
    <col min="3" max="3" width="0" style="991" hidden="1" customWidth="1"/>
    <col min="4" max="4" width="10.83203125" style="991" hidden="1" customWidth="1"/>
    <col min="5" max="16" width="10.83203125" style="991" bestFit="1" customWidth="1"/>
    <col min="17" max="17" width="12.83203125" style="991" customWidth="1"/>
    <col min="18" max="18" width="12.6640625" style="991" bestFit="1" customWidth="1"/>
    <col min="19" max="16384" width="10.6640625" style="991"/>
  </cols>
  <sheetData>
    <row r="1" spans="1:68">
      <c r="A1" s="990"/>
    </row>
    <row r="2" spans="1:68">
      <c r="A2" s="991" t="s">
        <v>940</v>
      </c>
      <c r="B2" s="990" t="s">
        <v>1749</v>
      </c>
    </row>
    <row r="3" spans="1:68" ht="13.5" thickBot="1">
      <c r="B3" s="991" t="s">
        <v>1488</v>
      </c>
    </row>
    <row r="4" spans="1:68" ht="27.75" thickBot="1">
      <c r="B4" s="992"/>
      <c r="C4" s="993" t="s">
        <v>1750</v>
      </c>
      <c r="D4" s="993" t="s">
        <v>1751</v>
      </c>
      <c r="E4" s="994">
        <v>1995</v>
      </c>
      <c r="F4" s="994">
        <v>1996</v>
      </c>
      <c r="G4" s="994">
        <v>1997</v>
      </c>
      <c r="H4" s="994">
        <v>1998</v>
      </c>
      <c r="I4" s="994">
        <v>1999</v>
      </c>
      <c r="J4" s="994">
        <v>2000</v>
      </c>
      <c r="K4" s="994">
        <v>2001</v>
      </c>
      <c r="L4" s="994">
        <v>2002</v>
      </c>
      <c r="M4" s="994">
        <v>2003</v>
      </c>
      <c r="N4" s="994">
        <v>2004</v>
      </c>
      <c r="O4" s="994">
        <v>2005</v>
      </c>
      <c r="P4" s="994">
        <v>2006</v>
      </c>
      <c r="Q4" s="995" t="s">
        <v>1752</v>
      </c>
    </row>
    <row r="5" spans="1:68" ht="13.5" thickBot="1">
      <c r="B5" s="996" t="s">
        <v>1753</v>
      </c>
      <c r="C5" s="997"/>
      <c r="D5" s="998">
        <v>13.086464929647709</v>
      </c>
      <c r="E5" s="998">
        <v>11.417461660779701</v>
      </c>
      <c r="F5" s="998">
        <v>9.5349623217322712</v>
      </c>
      <c r="G5" s="998">
        <v>10.345948062925959</v>
      </c>
      <c r="H5" s="998">
        <v>8.5704898880060654</v>
      </c>
      <c r="I5" s="998">
        <v>13.582256158985443</v>
      </c>
      <c r="J5" s="998">
        <v>15.270388771636592</v>
      </c>
      <c r="K5" s="998">
        <v>17.720558643863569</v>
      </c>
      <c r="L5" s="998">
        <v>20.256819195984363</v>
      </c>
      <c r="M5" s="998">
        <v>21.070136130082485</v>
      </c>
      <c r="N5" s="998">
        <v>28.11099544866968</v>
      </c>
      <c r="O5" s="998">
        <v>27.2</v>
      </c>
      <c r="P5" s="998">
        <v>36.01</v>
      </c>
      <c r="Q5" s="998">
        <v>35.78</v>
      </c>
      <c r="R5" s="999"/>
    </row>
    <row r="6" spans="1:68" ht="12.75" customHeight="1" thickBot="1">
      <c r="B6" s="996" t="s">
        <v>1754</v>
      </c>
      <c r="C6" s="996"/>
      <c r="D6" s="996"/>
      <c r="E6" s="998">
        <v>6.1171575345842495</v>
      </c>
      <c r="F6" s="998">
        <v>4.3053231796552733</v>
      </c>
      <c r="G6" s="998">
        <v>4.288043581356928</v>
      </c>
      <c r="H6" s="998">
        <v>5.3911018145827212</v>
      </c>
      <c r="I6" s="998">
        <v>7.3806275725266559</v>
      </c>
      <c r="J6" s="998">
        <v>10.624167468491885</v>
      </c>
      <c r="K6" s="998">
        <v>15.068122808096966</v>
      </c>
      <c r="L6" s="998">
        <v>17.944249893253634</v>
      </c>
      <c r="M6" s="998">
        <v>21.9813937255607</v>
      </c>
      <c r="N6" s="998">
        <v>26.775097410915649</v>
      </c>
      <c r="O6" s="998">
        <v>34.200000000000003</v>
      </c>
      <c r="P6" s="998">
        <v>45.93</v>
      </c>
      <c r="Q6" s="998">
        <v>57.2</v>
      </c>
      <c r="R6" s="999"/>
      <c r="S6" s="1000"/>
      <c r="T6" s="1000"/>
      <c r="U6" s="1000"/>
      <c r="V6" s="1000"/>
      <c r="W6" s="1000"/>
      <c r="X6" s="1000"/>
      <c r="Y6" s="1000"/>
      <c r="Z6" s="1000"/>
      <c r="AA6" s="1000"/>
      <c r="AB6" s="1000"/>
      <c r="AC6" s="1000"/>
      <c r="AD6" s="1000"/>
      <c r="AE6" s="1000"/>
      <c r="AF6" s="1000"/>
      <c r="AG6" s="1000"/>
      <c r="AH6" s="1000"/>
      <c r="AI6" s="1000"/>
      <c r="AJ6" s="1000"/>
      <c r="AK6" s="1000"/>
      <c r="AL6" s="1000"/>
      <c r="AM6" s="1000"/>
      <c r="AN6" s="1000"/>
      <c r="AO6" s="1000"/>
      <c r="AP6" s="1000"/>
      <c r="AQ6" s="1000"/>
      <c r="AR6" s="1000"/>
      <c r="AS6" s="1000"/>
      <c r="AT6" s="1000"/>
      <c r="AU6" s="1000"/>
      <c r="AV6" s="1000"/>
      <c r="AW6" s="1000"/>
      <c r="AX6" s="1000"/>
      <c r="AY6" s="1000"/>
      <c r="AZ6" s="1000"/>
      <c r="BA6" s="1000"/>
      <c r="BB6" s="1000"/>
      <c r="BC6" s="1000"/>
      <c r="BD6" s="1000"/>
      <c r="BE6" s="1000"/>
      <c r="BF6" s="1000"/>
      <c r="BG6" s="1000"/>
      <c r="BH6" s="1000"/>
      <c r="BI6" s="1000"/>
      <c r="BJ6" s="1000"/>
      <c r="BK6" s="1000"/>
      <c r="BL6" s="1000"/>
      <c r="BM6" s="1000"/>
      <c r="BN6" s="1000"/>
      <c r="BO6" s="1000"/>
      <c r="BP6" s="1000"/>
    </row>
    <row r="7" spans="1:68" ht="12.75" customHeight="1" thickBot="1">
      <c r="B7" s="996" t="s">
        <v>1755</v>
      </c>
      <c r="C7" s="996"/>
      <c r="D7" s="996"/>
      <c r="E7" s="998">
        <v>2.0902493615594708</v>
      </c>
      <c r="F7" s="998">
        <v>5.1582069909674004</v>
      </c>
      <c r="G7" s="998">
        <v>4.7964043758662394</v>
      </c>
      <c r="H7" s="998">
        <v>4.6052432304724578</v>
      </c>
      <c r="I7" s="998">
        <v>8.4499966560872792</v>
      </c>
      <c r="J7" s="998">
        <v>11.176866523333036</v>
      </c>
      <c r="K7" s="998">
        <v>13.685128622408168</v>
      </c>
      <c r="L7" s="998">
        <v>16.098747197907773</v>
      </c>
      <c r="M7" s="998">
        <v>16.461025147197628</v>
      </c>
      <c r="N7" s="998">
        <v>22.911811670295712</v>
      </c>
      <c r="O7" s="998">
        <v>22.179543974486247</v>
      </c>
      <c r="P7" s="998">
        <v>30.1</v>
      </c>
      <c r="Q7" s="998">
        <v>29.6</v>
      </c>
      <c r="R7" s="999"/>
    </row>
    <row r="8" spans="1:68" ht="12.75" customHeight="1">
      <c r="B8" s="1001" t="s">
        <v>1756</v>
      </c>
    </row>
    <row r="9" spans="1:68" ht="12.75" customHeight="1"/>
    <row r="10" spans="1:68">
      <c r="B10" s="990" t="s">
        <v>1749</v>
      </c>
    </row>
    <row r="25" spans="2:2">
      <c r="B25" s="1001" t="s">
        <v>1756</v>
      </c>
    </row>
    <row r="26" spans="2:2">
      <c r="B26" s="1002" t="s">
        <v>1173</v>
      </c>
    </row>
    <row r="28" spans="2:2">
      <c r="B28" s="633" t="s">
        <v>971</v>
      </c>
    </row>
  </sheetData>
  <phoneticPr fontId="5" type="noConversion"/>
  <hyperlinks>
    <hyperlink ref="B28" location="Содержание!B68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topLeftCell="A22" workbookViewId="0">
      <selection activeCell="B28" sqref="B28"/>
    </sheetView>
  </sheetViews>
  <sheetFormatPr defaultColWidth="10.6640625" defaultRowHeight="12.75"/>
  <cols>
    <col min="1" max="16384" width="10.6640625" style="991"/>
  </cols>
  <sheetData>
    <row r="2" spans="1:14">
      <c r="A2" s="991" t="s">
        <v>940</v>
      </c>
      <c r="B2" s="990" t="s">
        <v>1763</v>
      </c>
    </row>
    <row r="3" spans="1:14" ht="13.5" thickBot="1">
      <c r="B3" s="991" t="s">
        <v>1488</v>
      </c>
    </row>
    <row r="4" spans="1:14">
      <c r="B4" s="1074"/>
      <c r="C4" s="1078" t="s">
        <v>874</v>
      </c>
      <c r="D4" s="1078"/>
      <c r="E4" s="1078" t="s">
        <v>2074</v>
      </c>
      <c r="F4" s="1078"/>
      <c r="G4" s="1078" t="s">
        <v>802</v>
      </c>
      <c r="H4" s="1078"/>
      <c r="I4" s="1078" t="s">
        <v>1757</v>
      </c>
      <c r="J4" s="1078"/>
      <c r="K4" s="1076" t="s">
        <v>1095</v>
      </c>
      <c r="L4" s="1076"/>
      <c r="M4" s="1076" t="s">
        <v>1052</v>
      </c>
      <c r="N4" s="1077"/>
    </row>
    <row r="5" spans="1:14">
      <c r="B5" s="1075"/>
      <c r="C5" s="1003" t="s">
        <v>1761</v>
      </c>
      <c r="D5" s="1003" t="s">
        <v>1762</v>
      </c>
      <c r="E5" s="1003" t="s">
        <v>1761</v>
      </c>
      <c r="F5" s="1003" t="s">
        <v>1762</v>
      </c>
      <c r="G5" s="1003" t="s">
        <v>1761</v>
      </c>
      <c r="H5" s="1003" t="s">
        <v>1762</v>
      </c>
      <c r="I5" s="1003" t="s">
        <v>1761</v>
      </c>
      <c r="J5" s="1003" t="s">
        <v>1762</v>
      </c>
      <c r="K5" s="1003" t="s">
        <v>1761</v>
      </c>
      <c r="L5" s="1003" t="s">
        <v>1762</v>
      </c>
      <c r="M5" s="1003" t="s">
        <v>1761</v>
      </c>
      <c r="N5" s="1004" t="s">
        <v>1762</v>
      </c>
    </row>
    <row r="6" spans="1:14">
      <c r="B6" s="1005" t="s">
        <v>1758</v>
      </c>
      <c r="C6" s="1006">
        <v>22.179543974486247</v>
      </c>
      <c r="D6" s="1007">
        <v>30.123550028180279</v>
      </c>
      <c r="E6" s="1003">
        <v>26.5</v>
      </c>
      <c r="F6" s="1007">
        <v>20.120271385417329</v>
      </c>
      <c r="G6" s="1006">
        <v>27.293574201689967</v>
      </c>
      <c r="H6" s="1007">
        <v>34.26544682861325</v>
      </c>
      <c r="I6" s="1006">
        <v>35.801289023285548</v>
      </c>
      <c r="J6" s="1007">
        <v>34.411532229007143</v>
      </c>
      <c r="K6" s="1006">
        <v>43.111047916962889</v>
      </c>
      <c r="L6" s="1007">
        <v>39.4</v>
      </c>
      <c r="M6" s="1006">
        <v>62.165739824639218</v>
      </c>
      <c r="N6" s="1008">
        <v>56.293608681786154</v>
      </c>
    </row>
    <row r="7" spans="1:14">
      <c r="B7" s="1005" t="s">
        <v>1759</v>
      </c>
      <c r="C7" s="1006">
        <v>34.778754984569971</v>
      </c>
      <c r="D7" s="1007">
        <v>45.928484065519839</v>
      </c>
      <c r="E7" s="1003">
        <v>25.3</v>
      </c>
      <c r="F7" s="1007">
        <v>32.807106504213792</v>
      </c>
      <c r="G7" s="1006">
        <v>22.883828026962313</v>
      </c>
      <c r="H7" s="1007">
        <v>45.609271165981916</v>
      </c>
      <c r="I7" s="1006">
        <v>31.238951338400785</v>
      </c>
      <c r="J7" s="1007">
        <v>30.503115467546504</v>
      </c>
      <c r="K7" s="1006">
        <v>62.871807102920343</v>
      </c>
      <c r="L7" s="1007">
        <v>57.535644902554459</v>
      </c>
      <c r="M7" s="1006">
        <v>44.278939647231411</v>
      </c>
      <c r="N7" s="1008">
        <v>39.468875019059027</v>
      </c>
    </row>
    <row r="8" spans="1:14" ht="13.5" thickBot="1">
      <c r="B8" s="1009" t="s">
        <v>1760</v>
      </c>
      <c r="C8" s="1010">
        <v>27.711638339350998</v>
      </c>
      <c r="D8" s="1011">
        <v>36.006158047694861</v>
      </c>
      <c r="E8" s="1012">
        <v>33.4</v>
      </c>
      <c r="F8" s="1011">
        <v>33.5901064556721</v>
      </c>
      <c r="G8" s="1012">
        <v>45.5</v>
      </c>
      <c r="H8" s="1011">
        <v>48.554774609563168</v>
      </c>
      <c r="I8" s="1012">
        <v>42.7</v>
      </c>
      <c r="J8" s="1011">
        <v>46.7187579820297</v>
      </c>
      <c r="K8" s="1012">
        <v>50.5</v>
      </c>
      <c r="L8" s="1013">
        <v>53.8</v>
      </c>
      <c r="M8" s="1010">
        <v>71.242536931527411</v>
      </c>
      <c r="N8" s="1014">
        <v>67.963477471843106</v>
      </c>
    </row>
    <row r="9" spans="1:14">
      <c r="B9" s="1015"/>
      <c r="C9" s="1016"/>
      <c r="D9" s="1017"/>
      <c r="E9" s="1018"/>
      <c r="F9" s="1017"/>
      <c r="G9" s="1018"/>
      <c r="H9" s="1017"/>
      <c r="I9" s="1018"/>
      <c r="J9" s="1017"/>
      <c r="K9" s="1018"/>
      <c r="L9" s="1001"/>
      <c r="M9" s="1016"/>
      <c r="N9" s="1017"/>
    </row>
    <row r="10" spans="1:14">
      <c r="B10" s="990" t="s">
        <v>1763</v>
      </c>
    </row>
    <row r="26" spans="2:2">
      <c r="B26" s="1002" t="s">
        <v>1764</v>
      </c>
    </row>
    <row r="28" spans="2:2">
      <c r="B28" s="633" t="s">
        <v>971</v>
      </c>
    </row>
  </sheetData>
  <mergeCells count="7">
    <mergeCell ref="B4:B5"/>
    <mergeCell ref="K4:L4"/>
    <mergeCell ref="M4:N4"/>
    <mergeCell ref="C4:D4"/>
    <mergeCell ref="E4:F4"/>
    <mergeCell ref="G4:H4"/>
    <mergeCell ref="I4:J4"/>
  </mergeCells>
  <phoneticPr fontId="5" type="noConversion"/>
  <hyperlinks>
    <hyperlink ref="B28" location="Содержание!B69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topLeftCell="A10" workbookViewId="0">
      <selection activeCell="B31" sqref="B31"/>
    </sheetView>
  </sheetViews>
  <sheetFormatPr defaultColWidth="10.6640625" defaultRowHeight="12.75"/>
  <cols>
    <col min="1" max="1" width="10.33203125" style="991" bestFit="1" customWidth="1"/>
    <col min="2" max="2" width="35.1640625" style="991" customWidth="1"/>
    <col min="3" max="6" width="10.6640625" style="991" customWidth="1"/>
    <col min="7" max="7" width="37.33203125" style="991" bestFit="1" customWidth="1"/>
    <col min="8" max="16384" width="10.6640625" style="991"/>
  </cols>
  <sheetData>
    <row r="2" spans="1:8">
      <c r="A2" s="991" t="s">
        <v>940</v>
      </c>
      <c r="B2" s="990" t="s">
        <v>1419</v>
      </c>
    </row>
    <row r="4" spans="1:8">
      <c r="B4" s="990" t="s">
        <v>1769</v>
      </c>
      <c r="G4" s="990" t="s">
        <v>1768</v>
      </c>
    </row>
    <row r="5" spans="1:8" ht="13.5" thickBot="1"/>
    <row r="6" spans="1:8">
      <c r="B6" s="1019" t="s">
        <v>1198</v>
      </c>
      <c r="C6" s="1022">
        <v>77</v>
      </c>
      <c r="D6" s="1018"/>
      <c r="E6" s="1018"/>
      <c r="G6" s="1019" t="s">
        <v>1198</v>
      </c>
      <c r="H6" s="1022">
        <v>81.900000000000006</v>
      </c>
    </row>
    <row r="7" spans="1:8">
      <c r="B7" s="1020" t="s">
        <v>1432</v>
      </c>
      <c r="C7" s="1023">
        <v>1.2</v>
      </c>
      <c r="D7" s="1018"/>
      <c r="E7" s="1018"/>
      <c r="G7" s="1020" t="s">
        <v>1432</v>
      </c>
      <c r="H7" s="1023">
        <v>1.3</v>
      </c>
    </row>
    <row r="8" spans="1:8">
      <c r="B8" s="1020" t="s">
        <v>1765</v>
      </c>
      <c r="C8" s="1023">
        <v>0.5</v>
      </c>
      <c r="D8" s="1018"/>
      <c r="E8" s="1018"/>
      <c r="G8" s="1020" t="s">
        <v>1765</v>
      </c>
      <c r="H8" s="1023">
        <v>2.6</v>
      </c>
    </row>
    <row r="9" spans="1:8">
      <c r="B9" s="1020" t="s">
        <v>1439</v>
      </c>
      <c r="C9" s="1023">
        <v>11.1</v>
      </c>
      <c r="D9" s="1018"/>
      <c r="E9" s="1018"/>
      <c r="G9" s="1020" t="s">
        <v>1439</v>
      </c>
      <c r="H9" s="1023">
        <v>7.9</v>
      </c>
    </row>
    <row r="10" spans="1:8">
      <c r="B10" s="1020" t="s">
        <v>1766</v>
      </c>
      <c r="C10" s="1023">
        <v>1.3</v>
      </c>
      <c r="D10" s="1018"/>
      <c r="E10" s="1018"/>
      <c r="G10" s="1020" t="s">
        <v>1766</v>
      </c>
      <c r="H10" s="1023">
        <v>1.3</v>
      </c>
    </row>
    <row r="11" spans="1:8" ht="13.5" thickBot="1">
      <c r="B11" s="1021" t="s">
        <v>1767</v>
      </c>
      <c r="C11" s="1024">
        <v>8.9</v>
      </c>
      <c r="D11" s="1018"/>
      <c r="E11" s="1018"/>
      <c r="G11" s="1021" t="s">
        <v>1767</v>
      </c>
      <c r="H11" s="1024">
        <v>4.9000000000000004</v>
      </c>
    </row>
    <row r="14" spans="1:8">
      <c r="B14" s="990" t="s">
        <v>1769</v>
      </c>
      <c r="G14" s="990" t="s">
        <v>1768</v>
      </c>
    </row>
    <row r="29" spans="2:7">
      <c r="B29" s="1002" t="s">
        <v>2020</v>
      </c>
      <c r="G29" s="1002" t="s">
        <v>2020</v>
      </c>
    </row>
    <row r="31" spans="2:7">
      <c r="B31" s="633" t="s">
        <v>971</v>
      </c>
    </row>
  </sheetData>
  <phoneticPr fontId="5" type="noConversion"/>
  <hyperlinks>
    <hyperlink ref="B31" location="Содержание!B70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topLeftCell="A13" workbookViewId="0">
      <selection activeCell="B23" sqref="B23"/>
    </sheetView>
  </sheetViews>
  <sheetFormatPr defaultColWidth="10.6640625" defaultRowHeight="12.75"/>
  <cols>
    <col min="1" max="1" width="10.6640625" style="991" customWidth="1"/>
    <col min="2" max="2" width="32.33203125" style="991" customWidth="1"/>
    <col min="3" max="7" width="11.5" style="991" bestFit="1" customWidth="1"/>
    <col min="8" max="16384" width="10.6640625" style="991"/>
  </cols>
  <sheetData>
    <row r="2" spans="1:7">
      <c r="A2" s="991" t="s">
        <v>940</v>
      </c>
      <c r="B2" s="990" t="s">
        <v>1770</v>
      </c>
    </row>
    <row r="3" spans="1:7">
      <c r="B3" s="991" t="s">
        <v>1771</v>
      </c>
    </row>
    <row r="4" spans="1:7" ht="13.5" thickBot="1"/>
    <row r="5" spans="1:7" ht="13.5" thickBot="1">
      <c r="B5" s="1025"/>
      <c r="C5" s="1026">
        <v>37987</v>
      </c>
      <c r="D5" s="1026">
        <v>38353</v>
      </c>
      <c r="E5" s="1026">
        <v>38718</v>
      </c>
      <c r="F5" s="1026">
        <v>39083</v>
      </c>
      <c r="G5" s="1026">
        <v>39356</v>
      </c>
    </row>
    <row r="6" spans="1:7" ht="13.5" thickBot="1">
      <c r="B6" s="1027" t="s">
        <v>1426</v>
      </c>
      <c r="C6" s="1028">
        <v>35</v>
      </c>
      <c r="D6" s="1028">
        <v>35</v>
      </c>
      <c r="E6" s="1028">
        <v>34</v>
      </c>
      <c r="F6" s="1028">
        <v>33</v>
      </c>
      <c r="G6" s="1028" t="s">
        <v>1772</v>
      </c>
    </row>
    <row r="7" spans="1:7" ht="13.5" thickBot="1">
      <c r="B7" s="1027" t="s">
        <v>1432</v>
      </c>
      <c r="C7" s="1028">
        <v>32</v>
      </c>
      <c r="D7" s="1028">
        <v>36</v>
      </c>
      <c r="E7" s="1028">
        <v>37</v>
      </c>
      <c r="F7" s="1028">
        <v>40</v>
      </c>
      <c r="G7" s="1028">
        <v>41</v>
      </c>
    </row>
    <row r="8" spans="1:7" ht="13.5" thickBot="1">
      <c r="B8" s="1029" t="s">
        <v>1773</v>
      </c>
      <c r="C8" s="1028">
        <v>6</v>
      </c>
      <c r="D8" s="1028">
        <v>8</v>
      </c>
      <c r="E8" s="1028">
        <v>12</v>
      </c>
      <c r="F8" s="1028">
        <v>12</v>
      </c>
      <c r="G8" s="1028">
        <v>14</v>
      </c>
    </row>
    <row r="9" spans="1:7" ht="13.5" thickBot="1">
      <c r="B9" s="1029" t="s">
        <v>1774</v>
      </c>
      <c r="C9" s="1028">
        <v>28</v>
      </c>
      <c r="D9" s="1028">
        <v>27</v>
      </c>
      <c r="E9" s="1028">
        <v>30</v>
      </c>
      <c r="F9" s="1028">
        <v>33</v>
      </c>
      <c r="G9" s="1028">
        <v>41</v>
      </c>
    </row>
    <row r="10" spans="1:7" ht="26.25" thickBot="1">
      <c r="B10" s="1029" t="s">
        <v>1439</v>
      </c>
      <c r="C10" s="1028">
        <v>16</v>
      </c>
      <c r="D10" s="1028">
        <v>16</v>
      </c>
      <c r="E10" s="1028">
        <v>14</v>
      </c>
      <c r="F10" s="1028">
        <v>14</v>
      </c>
      <c r="G10" s="1028">
        <v>14</v>
      </c>
    </row>
    <row r="11" spans="1:7" ht="39" thickBot="1">
      <c r="B11" s="1029" t="s">
        <v>1775</v>
      </c>
      <c r="C11" s="1028">
        <v>10</v>
      </c>
      <c r="D11" s="1028">
        <v>10</v>
      </c>
      <c r="E11" s="1028">
        <v>10</v>
      </c>
      <c r="F11" s="1028">
        <v>13</v>
      </c>
      <c r="G11" s="1028">
        <v>11</v>
      </c>
    </row>
    <row r="12" spans="1:7" ht="13.5" thickBot="1">
      <c r="B12" s="1029" t="s">
        <v>1766</v>
      </c>
      <c r="C12" s="1028">
        <v>2</v>
      </c>
      <c r="D12" s="1028">
        <v>3</v>
      </c>
      <c r="E12" s="1028">
        <v>7</v>
      </c>
      <c r="F12" s="1028">
        <v>10</v>
      </c>
      <c r="G12" s="1028">
        <v>10</v>
      </c>
    </row>
    <row r="13" spans="1:7" ht="39" thickBot="1">
      <c r="B13" s="1029" t="s">
        <v>1776</v>
      </c>
      <c r="C13" s="1030">
        <v>157</v>
      </c>
      <c r="D13" s="1030">
        <v>201</v>
      </c>
      <c r="E13" s="1030">
        <v>270</v>
      </c>
      <c r="F13" s="1030">
        <v>16</v>
      </c>
      <c r="G13" s="1030">
        <v>22</v>
      </c>
    </row>
    <row r="14" spans="1:7" ht="13.5" thickBot="1">
      <c r="B14" s="1027" t="s">
        <v>1777</v>
      </c>
      <c r="C14" s="1030">
        <v>52</v>
      </c>
      <c r="D14" s="1028">
        <v>57</v>
      </c>
      <c r="E14" s="1028">
        <v>62</v>
      </c>
      <c r="F14" s="1028">
        <v>69</v>
      </c>
      <c r="G14" s="1028">
        <v>99</v>
      </c>
    </row>
    <row r="15" spans="1:7" ht="13.5" thickBot="1">
      <c r="B15" s="1027" t="s">
        <v>1778</v>
      </c>
      <c r="C15" s="1028">
        <v>19</v>
      </c>
      <c r="D15" s="1028">
        <v>18</v>
      </c>
      <c r="E15" s="1028">
        <v>18</v>
      </c>
      <c r="F15" s="1028">
        <v>16</v>
      </c>
      <c r="G15" s="1028">
        <v>17</v>
      </c>
    </row>
    <row r="16" spans="1:7" ht="13.5" thickBot="1">
      <c r="B16" s="1027" t="s">
        <v>1779</v>
      </c>
      <c r="C16" s="1028">
        <v>2</v>
      </c>
      <c r="D16" s="1028">
        <v>2</v>
      </c>
      <c r="E16" s="1028">
        <v>2</v>
      </c>
      <c r="F16" s="1028">
        <v>2</v>
      </c>
      <c r="G16" s="1028">
        <v>2</v>
      </c>
    </row>
    <row r="17" spans="2:7" ht="13.5" thickBot="1">
      <c r="B17" s="1027" t="s">
        <v>1780</v>
      </c>
      <c r="C17" s="1028">
        <v>0</v>
      </c>
      <c r="D17" s="1028">
        <v>0</v>
      </c>
      <c r="E17" s="1028">
        <v>0</v>
      </c>
      <c r="F17" s="1028">
        <v>2</v>
      </c>
      <c r="G17" s="1028">
        <v>2</v>
      </c>
    </row>
    <row r="18" spans="2:7" ht="26.25" thickBot="1">
      <c r="B18" s="1027" t="s">
        <v>1781</v>
      </c>
      <c r="C18" s="1028">
        <v>10</v>
      </c>
      <c r="D18" s="1028">
        <v>14</v>
      </c>
      <c r="E18" s="1028">
        <v>28</v>
      </c>
      <c r="F18" s="1028">
        <v>37</v>
      </c>
      <c r="G18" s="1028">
        <v>55</v>
      </c>
    </row>
    <row r="19" spans="2:7">
      <c r="B19" s="991" t="s">
        <v>1782</v>
      </c>
    </row>
    <row r="21" spans="2:7">
      <c r="B21" s="1002" t="s">
        <v>2020</v>
      </c>
    </row>
    <row r="23" spans="2:7">
      <c r="B23" s="633" t="s">
        <v>971</v>
      </c>
    </row>
  </sheetData>
  <phoneticPr fontId="5" type="noConversion"/>
  <hyperlinks>
    <hyperlink ref="B23" location="Содержание!B71" display="к содержанию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5"/>
  <sheetViews>
    <sheetView topLeftCell="A16" workbookViewId="0">
      <selection activeCell="B35" sqref="B35"/>
    </sheetView>
  </sheetViews>
  <sheetFormatPr defaultColWidth="10.6640625" defaultRowHeight="12.75"/>
  <cols>
    <col min="1" max="1" width="10.6640625" style="991" customWidth="1"/>
    <col min="2" max="2" width="54.6640625" style="991" customWidth="1"/>
    <col min="3" max="16384" width="10.6640625" style="991"/>
  </cols>
  <sheetData>
    <row r="2" spans="1:3">
      <c r="A2" s="991" t="s">
        <v>940</v>
      </c>
      <c r="B2" s="990" t="s">
        <v>1625</v>
      </c>
    </row>
    <row r="3" spans="1:3">
      <c r="B3" s="991" t="s">
        <v>1789</v>
      </c>
    </row>
    <row r="4" spans="1:3" ht="13.5" thickBot="1"/>
    <row r="5" spans="1:3">
      <c r="B5" s="1031" t="s">
        <v>1783</v>
      </c>
      <c r="C5" s="1022">
        <v>56.3</v>
      </c>
    </row>
    <row r="6" spans="1:3" ht="25.5">
      <c r="B6" s="1032" t="s">
        <v>1784</v>
      </c>
      <c r="C6" s="1023">
        <v>3.96</v>
      </c>
    </row>
    <row r="7" spans="1:3" ht="26.25" customHeight="1">
      <c r="B7" s="1032" t="s">
        <v>1785</v>
      </c>
      <c r="C7" s="1023">
        <v>1.4</v>
      </c>
    </row>
    <row r="8" spans="1:3" ht="25.5">
      <c r="B8" s="1032" t="s">
        <v>1786</v>
      </c>
      <c r="C8" s="1023">
        <v>20.57</v>
      </c>
    </row>
    <row r="9" spans="1:3">
      <c r="B9" s="1032" t="s">
        <v>1787</v>
      </c>
      <c r="C9" s="1023">
        <v>9.5299999999999994</v>
      </c>
    </row>
    <row r="10" spans="1:3" ht="26.25" thickBot="1">
      <c r="B10" s="1033" t="s">
        <v>1788</v>
      </c>
      <c r="C10" s="1024">
        <v>8.24</v>
      </c>
    </row>
    <row r="11" spans="1:3">
      <c r="B11" s="1034"/>
      <c r="C11" s="1018"/>
    </row>
    <row r="12" spans="1:3">
      <c r="B12" s="990" t="s">
        <v>1625</v>
      </c>
    </row>
    <row r="13" spans="1:3">
      <c r="B13" s="991" t="s">
        <v>1789</v>
      </c>
    </row>
    <row r="33" spans="2:2">
      <c r="B33" s="1002" t="s">
        <v>2020</v>
      </c>
    </row>
    <row r="35" spans="2:2">
      <c r="B35" s="633" t="s">
        <v>971</v>
      </c>
    </row>
  </sheetData>
  <phoneticPr fontId="5" type="noConversion"/>
  <hyperlinks>
    <hyperlink ref="B35" location="Содержание!B72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workbookViewId="0">
      <selection activeCell="B11" sqref="B11"/>
    </sheetView>
  </sheetViews>
  <sheetFormatPr defaultColWidth="10.6640625" defaultRowHeight="12.75"/>
  <cols>
    <col min="1" max="1" width="11.83203125" style="759" customWidth="1"/>
    <col min="2" max="2" width="31.1640625" style="759" customWidth="1"/>
    <col min="3" max="8" width="11.83203125" style="759" bestFit="1" customWidth="1"/>
    <col min="9" max="16384" width="10.6640625" style="759"/>
  </cols>
  <sheetData>
    <row r="2" spans="1:8">
      <c r="A2" s="759" t="s">
        <v>940</v>
      </c>
      <c r="B2" s="760" t="s">
        <v>1628</v>
      </c>
    </row>
    <row r="3" spans="1:8" ht="13.5" thickBot="1"/>
    <row r="4" spans="1:8" ht="13.5" thickBot="1">
      <c r="B4" s="761"/>
      <c r="C4" s="762">
        <v>37622</v>
      </c>
      <c r="D4" s="762">
        <v>37987</v>
      </c>
      <c r="E4" s="762">
        <v>38353</v>
      </c>
      <c r="F4" s="762">
        <v>38718</v>
      </c>
      <c r="G4" s="762">
        <v>39083</v>
      </c>
      <c r="H4" s="762">
        <v>39356</v>
      </c>
    </row>
    <row r="5" spans="1:8" ht="13.5" thickBot="1">
      <c r="B5" s="763" t="s">
        <v>1426</v>
      </c>
      <c r="C5" s="764" t="s">
        <v>1427</v>
      </c>
      <c r="D5" s="764" t="s">
        <v>1428</v>
      </c>
      <c r="E5" s="764" t="s">
        <v>1429</v>
      </c>
      <c r="F5" s="764" t="s">
        <v>1429</v>
      </c>
      <c r="G5" s="764" t="s">
        <v>1430</v>
      </c>
      <c r="H5" s="764" t="s">
        <v>1431</v>
      </c>
    </row>
    <row r="6" spans="1:8" ht="13.5" thickBot="1">
      <c r="B6" s="763" t="s">
        <v>1432</v>
      </c>
      <c r="C6" s="764" t="s">
        <v>1433</v>
      </c>
      <c r="D6" s="764" t="s">
        <v>1434</v>
      </c>
      <c r="E6" s="764" t="s">
        <v>1435</v>
      </c>
      <c r="F6" s="764" t="s">
        <v>1436</v>
      </c>
      <c r="G6" s="764" t="s">
        <v>1437</v>
      </c>
      <c r="H6" s="764" t="s">
        <v>1438</v>
      </c>
    </row>
    <row r="7" spans="1:8" ht="26.25" thickBot="1">
      <c r="B7" s="763" t="s">
        <v>1439</v>
      </c>
      <c r="C7" s="764" t="s">
        <v>1440</v>
      </c>
      <c r="D7" s="764" t="s">
        <v>1441</v>
      </c>
      <c r="E7" s="764" t="s">
        <v>1442</v>
      </c>
      <c r="F7" s="764" t="s">
        <v>1443</v>
      </c>
      <c r="G7" s="764" t="s">
        <v>1444</v>
      </c>
      <c r="H7" s="764" t="s">
        <v>1445</v>
      </c>
    </row>
    <row r="9" spans="1:8">
      <c r="B9" s="765" t="s">
        <v>2020</v>
      </c>
    </row>
    <row r="11" spans="1:8">
      <c r="B11" s="633" t="s">
        <v>971</v>
      </c>
    </row>
  </sheetData>
  <phoneticPr fontId="5" type="noConversion"/>
  <hyperlinks>
    <hyperlink ref="B11" location="Содержание!B75" display="к содержанию"/>
  </hyperlinks>
  <pageMargins left="0.75" right="0.75" top="1" bottom="1" header="0.5" footer="0.5"/>
  <pageSetup paperSize="9"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workbookViewId="0">
      <selection activeCell="B27" sqref="B27"/>
    </sheetView>
  </sheetViews>
  <sheetFormatPr defaultColWidth="10.6640625" defaultRowHeight="12.75"/>
  <cols>
    <col min="1" max="1" width="11.33203125" style="759" bestFit="1" customWidth="1"/>
    <col min="2" max="2" width="27.1640625" style="759" customWidth="1"/>
    <col min="3" max="16384" width="10.6640625" style="759"/>
  </cols>
  <sheetData>
    <row r="2" spans="1:3">
      <c r="A2" s="759" t="s">
        <v>940</v>
      </c>
      <c r="B2" s="760" t="s">
        <v>1446</v>
      </c>
    </row>
    <row r="3" spans="1:3">
      <c r="B3" s="759" t="s">
        <v>1447</v>
      </c>
    </row>
    <row r="4" spans="1:3" ht="13.5" thickBot="1"/>
    <row r="5" spans="1:3" ht="25.5">
      <c r="B5" s="766" t="s">
        <v>1439</v>
      </c>
      <c r="C5" s="767">
        <v>79.900000000000006</v>
      </c>
    </row>
    <row r="6" spans="1:3">
      <c r="B6" s="768" t="s">
        <v>1426</v>
      </c>
      <c r="C6" s="769">
        <v>77.900000000000006</v>
      </c>
    </row>
    <row r="7" spans="1:3" ht="13.5" thickBot="1">
      <c r="B7" s="770" t="s">
        <v>1432</v>
      </c>
      <c r="C7" s="771">
        <v>52.5</v>
      </c>
    </row>
    <row r="9" spans="1:3">
      <c r="B9" s="760" t="s">
        <v>1448</v>
      </c>
    </row>
    <row r="23" spans="2:2">
      <c r="B23" s="759" t="s">
        <v>1449</v>
      </c>
    </row>
    <row r="25" spans="2:2">
      <c r="B25" s="765" t="s">
        <v>2020</v>
      </c>
    </row>
    <row r="27" spans="2:2">
      <c r="B27" s="633" t="s">
        <v>971</v>
      </c>
    </row>
  </sheetData>
  <phoneticPr fontId="5" type="noConversion"/>
  <hyperlinks>
    <hyperlink ref="B27" location="Содержание!B76" display="к содержанию"/>
  </hyperlinks>
  <pageMargins left="0.75" right="0.75" top="1" bottom="1" header="0.5" footer="0.5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opLeftCell="A7" workbookViewId="0">
      <selection activeCell="B28" sqref="B28"/>
    </sheetView>
  </sheetViews>
  <sheetFormatPr defaultColWidth="10.6640625" defaultRowHeight="12.75"/>
  <cols>
    <col min="1" max="1" width="12.5" style="759" bestFit="1" customWidth="1"/>
    <col min="2" max="2" width="38.5" style="759" customWidth="1"/>
    <col min="3" max="10" width="11.83203125" style="759" bestFit="1" customWidth="1"/>
    <col min="11" max="16384" width="10.6640625" style="759"/>
  </cols>
  <sheetData>
    <row r="2" spans="1:10">
      <c r="A2" s="759" t="s">
        <v>940</v>
      </c>
      <c r="B2" s="760" t="s">
        <v>1631</v>
      </c>
    </row>
    <row r="3" spans="1:10" ht="13.5" thickBot="1">
      <c r="B3" s="760"/>
    </row>
    <row r="4" spans="1:10" ht="13.5" thickBot="1">
      <c r="B4" s="772"/>
      <c r="C4" s="773" t="s">
        <v>1461</v>
      </c>
      <c r="D4" s="773" t="s">
        <v>1462</v>
      </c>
      <c r="E4" s="773" t="s">
        <v>1463</v>
      </c>
      <c r="F4" s="773" t="s">
        <v>1464</v>
      </c>
      <c r="G4" s="773" t="s">
        <v>1465</v>
      </c>
      <c r="H4" s="773" t="s">
        <v>1466</v>
      </c>
      <c r="I4" s="773" t="s">
        <v>1467</v>
      </c>
      <c r="J4" s="773" t="s">
        <v>1990</v>
      </c>
    </row>
    <row r="5" spans="1:10" ht="38.25">
      <c r="B5" s="774" t="s">
        <v>1459</v>
      </c>
      <c r="C5" s="775">
        <v>24.94</v>
      </c>
      <c r="D5" s="775">
        <v>19.920000000000002</v>
      </c>
      <c r="E5" s="775">
        <v>49.42</v>
      </c>
      <c r="F5" s="775">
        <v>47.43</v>
      </c>
      <c r="G5" s="775">
        <v>36.630000000000003</v>
      </c>
      <c r="H5" s="775">
        <v>10.38</v>
      </c>
      <c r="I5" s="775">
        <v>5.63</v>
      </c>
      <c r="J5" s="775">
        <v>4.49</v>
      </c>
    </row>
    <row r="6" spans="1:10" ht="26.25" thickBot="1">
      <c r="B6" s="770" t="s">
        <v>1460</v>
      </c>
      <c r="C6" s="776">
        <v>19.78</v>
      </c>
      <c r="D6" s="776">
        <v>17.29</v>
      </c>
      <c r="E6" s="776">
        <v>34.299999999999997</v>
      </c>
      <c r="F6" s="776">
        <v>56.91</v>
      </c>
      <c r="G6" s="776">
        <v>32.4</v>
      </c>
      <c r="H6" s="776">
        <v>7.24</v>
      </c>
      <c r="I6" s="776">
        <v>5.94</v>
      </c>
      <c r="J6" s="776">
        <v>5.39</v>
      </c>
    </row>
    <row r="8" spans="1:10">
      <c r="B8" s="760" t="s">
        <v>1631</v>
      </c>
    </row>
    <row r="26" spans="2:2">
      <c r="B26" s="777" t="s">
        <v>2020</v>
      </c>
    </row>
    <row r="28" spans="2:2">
      <c r="B28" s="633" t="s">
        <v>971</v>
      </c>
    </row>
  </sheetData>
  <phoneticPr fontId="5" type="noConversion"/>
  <hyperlinks>
    <hyperlink ref="B28" location="Содержание!B77" display="к содержанию"/>
  </hyperlinks>
  <pageMargins left="0.75" right="0.75" top="1" bottom="1" header="0.5" footer="0.5"/>
  <headerFooter alignWithMargins="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opLeftCell="A19" workbookViewId="0">
      <selection activeCell="B26" sqref="B26"/>
    </sheetView>
  </sheetViews>
  <sheetFormatPr defaultColWidth="10.6640625" defaultRowHeight="12.75"/>
  <cols>
    <col min="1" max="1" width="11.33203125" style="759" bestFit="1" customWidth="1"/>
    <col min="2" max="2" width="26.33203125" style="759" customWidth="1"/>
    <col min="3" max="3" width="15.5" style="759" customWidth="1"/>
    <col min="4" max="4" width="16.6640625" style="759" customWidth="1"/>
    <col min="5" max="5" width="15.83203125" style="759" customWidth="1"/>
    <col min="6" max="6" width="15.6640625" style="759" customWidth="1"/>
    <col min="7" max="7" width="14.33203125" style="759" customWidth="1"/>
    <col min="8" max="8" width="14" style="759" customWidth="1"/>
    <col min="9" max="16384" width="10.6640625" style="759"/>
  </cols>
  <sheetData>
    <row r="2" spans="1:7">
      <c r="A2" s="759" t="s">
        <v>940</v>
      </c>
      <c r="B2" s="760" t="s">
        <v>1323</v>
      </c>
    </row>
    <row r="3" spans="1:7" ht="13.5" thickBot="1"/>
    <row r="4" spans="1:7" ht="13.5" thickBot="1">
      <c r="B4" s="772"/>
      <c r="C4" s="778">
        <v>37987</v>
      </c>
      <c r="D4" s="778" t="s">
        <v>1481</v>
      </c>
      <c r="E4" s="778">
        <v>38718</v>
      </c>
      <c r="F4" s="778">
        <v>39083</v>
      </c>
      <c r="G4" s="778">
        <v>39356</v>
      </c>
    </row>
    <row r="5" spans="1:7" ht="26.25" thickBot="1">
      <c r="B5" s="779" t="s">
        <v>1479</v>
      </c>
      <c r="C5" s="780">
        <v>1086.5999999999999</v>
      </c>
      <c r="D5" s="780">
        <v>1812.9</v>
      </c>
      <c r="E5" s="780">
        <v>3062</v>
      </c>
      <c r="F5" s="780">
        <v>5991.8</v>
      </c>
      <c r="G5" s="780">
        <v>8701.6</v>
      </c>
    </row>
    <row r="6" spans="1:7" ht="39" thickBot="1">
      <c r="B6" s="781" t="s">
        <v>1480</v>
      </c>
      <c r="C6" s="782">
        <v>51.463618622804574</v>
      </c>
      <c r="D6" s="782">
        <v>66.841524019878563</v>
      </c>
      <c r="E6" s="782">
        <v>68.900656406861913</v>
      </c>
      <c r="F6" s="782">
        <v>95.682560418027435</v>
      </c>
      <c r="G6" s="782">
        <v>45.225141026068968</v>
      </c>
    </row>
    <row r="8" spans="1:7">
      <c r="B8" s="760" t="s">
        <v>1323</v>
      </c>
    </row>
    <row r="24" spans="2:2">
      <c r="B24" s="765" t="s">
        <v>2020</v>
      </c>
    </row>
    <row r="26" spans="2:2">
      <c r="B26" s="633" t="s">
        <v>971</v>
      </c>
    </row>
  </sheetData>
  <phoneticPr fontId="5" type="noConversion"/>
  <hyperlinks>
    <hyperlink ref="B26" location="Содержание!B78" display="к содержанию"/>
  </hyperlinks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R39"/>
  <sheetViews>
    <sheetView topLeftCell="A4" workbookViewId="0">
      <selection activeCell="D41" sqref="D41"/>
    </sheetView>
  </sheetViews>
  <sheetFormatPr defaultRowHeight="12.75"/>
  <cols>
    <col min="1" max="1" width="10.33203125" bestFit="1" customWidth="1"/>
    <col min="3" max="3" width="16.83203125" customWidth="1"/>
    <col min="4" max="4" width="17.1640625" customWidth="1"/>
    <col min="7" max="7" width="10.83203125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</row>
    <row r="2" spans="1:18">
      <c r="A2" s="27" t="s">
        <v>940</v>
      </c>
      <c r="B2" s="26" t="s">
        <v>927</v>
      </c>
      <c r="C2" s="27"/>
      <c r="D2" s="27"/>
      <c r="E2" s="27"/>
      <c r="F2" s="27"/>
      <c r="G2" s="27"/>
      <c r="H2" s="27"/>
      <c r="I2" s="27"/>
    </row>
    <row r="3" spans="1:18">
      <c r="A3" s="27"/>
      <c r="B3" s="26" t="s">
        <v>948</v>
      </c>
      <c r="C3" s="27"/>
      <c r="D3" s="27"/>
      <c r="E3" s="27"/>
      <c r="F3" s="27"/>
      <c r="G3" s="27"/>
      <c r="H3" s="27"/>
      <c r="I3" s="27"/>
    </row>
    <row r="4" spans="1:18" ht="13.5" thickBot="1">
      <c r="A4" s="27"/>
      <c r="C4" s="27"/>
      <c r="D4" s="53"/>
      <c r="E4" s="5"/>
      <c r="F4" s="5"/>
      <c r="G4" s="5"/>
      <c r="H4" s="5"/>
      <c r="I4" s="5"/>
      <c r="J4" s="1"/>
      <c r="K4" s="15"/>
      <c r="L4" s="18"/>
      <c r="M4" s="15"/>
      <c r="N4" s="15"/>
      <c r="O4" s="15"/>
      <c r="P4" s="15"/>
      <c r="Q4" s="15"/>
      <c r="R4" s="15"/>
    </row>
    <row r="5" spans="1:18" ht="26.25" thickBot="1">
      <c r="A5" s="27"/>
      <c r="B5" s="720" t="s">
        <v>2067</v>
      </c>
      <c r="C5" s="707" t="s">
        <v>2068</v>
      </c>
      <c r="D5" s="707" t="s">
        <v>2069</v>
      </c>
      <c r="E5" s="707" t="s">
        <v>2076</v>
      </c>
      <c r="F5" s="707" t="s">
        <v>2072</v>
      </c>
      <c r="G5" s="707" t="s">
        <v>2070</v>
      </c>
      <c r="H5" s="707" t="s">
        <v>2073</v>
      </c>
      <c r="I5" s="707" t="s">
        <v>2074</v>
      </c>
      <c r="J5" s="1"/>
      <c r="K5" s="1"/>
      <c r="L5" s="15"/>
      <c r="M5" s="15"/>
      <c r="N5" s="15"/>
      <c r="O5" s="15"/>
      <c r="P5" s="15"/>
      <c r="Q5" s="15"/>
      <c r="R5" s="8"/>
    </row>
    <row r="6" spans="1:18">
      <c r="A6" s="27"/>
      <c r="B6" s="695">
        <v>2002</v>
      </c>
      <c r="C6" s="706">
        <v>1.5</v>
      </c>
      <c r="D6" s="706">
        <v>5.7</v>
      </c>
      <c r="E6" s="706">
        <v>1.6</v>
      </c>
      <c r="F6" s="706">
        <v>-0.9</v>
      </c>
      <c r="G6" s="706">
        <v>2.2999999999999998</v>
      </c>
      <c r="H6" s="706">
        <v>-0.8</v>
      </c>
      <c r="I6" s="706">
        <v>15.8</v>
      </c>
      <c r="J6" s="1"/>
      <c r="K6" s="1"/>
      <c r="L6" s="15"/>
      <c r="M6" s="19"/>
      <c r="N6" s="19"/>
      <c r="O6" s="19"/>
      <c r="P6" s="19"/>
      <c r="Q6" s="15"/>
      <c r="R6" s="8"/>
    </row>
    <row r="7" spans="1:18">
      <c r="A7" s="27"/>
      <c r="B7" s="654">
        <v>2003</v>
      </c>
      <c r="C7" s="662">
        <v>1.8</v>
      </c>
      <c r="D7" s="662">
        <v>5.7</v>
      </c>
      <c r="E7" s="662">
        <v>2.2999999999999998</v>
      </c>
      <c r="F7" s="662">
        <v>-0.3</v>
      </c>
      <c r="G7" s="662">
        <v>2.1</v>
      </c>
      <c r="H7" s="662">
        <v>1.2</v>
      </c>
      <c r="I7" s="662">
        <v>13.7</v>
      </c>
      <c r="J7" s="1"/>
      <c r="K7" s="1"/>
      <c r="L7" s="20"/>
      <c r="M7" s="14"/>
      <c r="N7" s="14"/>
      <c r="O7" s="14"/>
      <c r="P7" s="15"/>
      <c r="Q7" s="21"/>
      <c r="R7" s="8"/>
    </row>
    <row r="8" spans="1:18">
      <c r="A8" s="27"/>
      <c r="B8" s="654">
        <v>2004</v>
      </c>
      <c r="C8" s="662">
        <v>2</v>
      </c>
      <c r="D8" s="662">
        <v>5.4</v>
      </c>
      <c r="E8" s="662">
        <v>2.7</v>
      </c>
      <c r="F8" s="662">
        <v>0</v>
      </c>
      <c r="G8" s="662">
        <v>2.1</v>
      </c>
      <c r="H8" s="662">
        <v>3.9</v>
      </c>
      <c r="I8" s="662">
        <v>10.9</v>
      </c>
      <c r="J8" s="1"/>
      <c r="K8" s="1"/>
      <c r="L8" s="20"/>
      <c r="M8" s="14"/>
      <c r="N8" s="14"/>
      <c r="O8" s="14"/>
      <c r="P8" s="15"/>
      <c r="Q8" s="21"/>
      <c r="R8" s="8"/>
    </row>
    <row r="9" spans="1:18">
      <c r="A9" s="27"/>
      <c r="B9" s="654">
        <v>2005</v>
      </c>
      <c r="C9" s="662">
        <v>2.2999999999999998</v>
      </c>
      <c r="D9" s="662">
        <v>5.2</v>
      </c>
      <c r="E9" s="662">
        <v>3.4</v>
      </c>
      <c r="F9" s="662">
        <v>-0.3</v>
      </c>
      <c r="G9" s="662">
        <v>2.2000000000000002</v>
      </c>
      <c r="H9" s="662">
        <v>1.8</v>
      </c>
      <c r="I9" s="662">
        <v>12.7</v>
      </c>
      <c r="J9" s="1"/>
      <c r="K9" s="1"/>
      <c r="L9" s="20"/>
      <c r="M9" s="14"/>
      <c r="N9" s="14"/>
      <c r="O9" s="14"/>
      <c r="P9" s="15"/>
      <c r="Q9" s="21"/>
      <c r="R9" s="8"/>
    </row>
    <row r="10" spans="1:18">
      <c r="A10" s="27"/>
      <c r="B10" s="654">
        <v>2006</v>
      </c>
      <c r="C10" s="662">
        <v>2.2999999999999998</v>
      </c>
      <c r="D10" s="662">
        <v>5.0999999999999996</v>
      </c>
      <c r="E10" s="662">
        <v>3.2</v>
      </c>
      <c r="F10" s="662">
        <v>0.3</v>
      </c>
      <c r="G10" s="662">
        <v>2.2000000000000002</v>
      </c>
      <c r="H10" s="662">
        <v>1.5</v>
      </c>
      <c r="I10" s="662">
        <v>9.6999999999999993</v>
      </c>
      <c r="J10" s="1"/>
      <c r="K10" s="1"/>
      <c r="L10" s="20"/>
      <c r="M10" s="14"/>
      <c r="N10" s="14"/>
      <c r="O10" s="14"/>
      <c r="P10" s="15"/>
      <c r="Q10" s="21"/>
      <c r="R10" s="8"/>
    </row>
    <row r="11" spans="1:18">
      <c r="A11" s="27"/>
      <c r="B11" s="644" t="s">
        <v>797</v>
      </c>
      <c r="C11" s="675">
        <v>2.1</v>
      </c>
      <c r="D11" s="675">
        <v>5.9</v>
      </c>
      <c r="E11" s="675">
        <v>2.7</v>
      </c>
      <c r="F11" s="675">
        <v>0</v>
      </c>
      <c r="G11" s="675">
        <v>2</v>
      </c>
      <c r="H11" s="675">
        <v>4.5</v>
      </c>
      <c r="I11" s="675">
        <v>8.4</v>
      </c>
      <c r="J11" s="1"/>
      <c r="K11" s="1"/>
      <c r="L11" s="20"/>
      <c r="M11" s="14"/>
      <c r="N11" s="14"/>
      <c r="O11" s="14"/>
      <c r="P11" s="15"/>
      <c r="Q11" s="21"/>
      <c r="R11" s="8"/>
    </row>
    <row r="12" spans="1:18" ht="13.5" thickBot="1">
      <c r="A12" s="27"/>
      <c r="B12" s="647" t="s">
        <v>798</v>
      </c>
      <c r="C12" s="676">
        <v>2</v>
      </c>
      <c r="D12" s="676">
        <v>5.3</v>
      </c>
      <c r="E12" s="676">
        <v>2.2999999999999998</v>
      </c>
      <c r="F12" s="676">
        <v>0.5</v>
      </c>
      <c r="G12" s="676">
        <v>2</v>
      </c>
      <c r="H12" s="676">
        <v>3.9</v>
      </c>
      <c r="I12" s="676">
        <v>7.5</v>
      </c>
      <c r="J12" s="1"/>
      <c r="K12" s="1"/>
      <c r="L12" s="20"/>
      <c r="M12" s="14"/>
      <c r="N12" s="14"/>
      <c r="O12" s="14"/>
      <c r="P12" s="15"/>
      <c r="Q12" s="21"/>
      <c r="R12" s="8"/>
    </row>
    <row r="13" spans="1:18">
      <c r="A13" s="27"/>
      <c r="B13" s="8"/>
      <c r="C13" s="54"/>
      <c r="D13" s="54"/>
      <c r="E13" s="54"/>
      <c r="F13" s="54"/>
      <c r="G13" s="54"/>
      <c r="H13" s="54"/>
      <c r="I13" s="54"/>
      <c r="J13" s="1"/>
      <c r="K13" s="1"/>
      <c r="L13" s="20"/>
      <c r="M13" s="14"/>
      <c r="N13" s="14"/>
      <c r="O13" s="14"/>
      <c r="P13" s="15"/>
      <c r="Q13" s="21"/>
      <c r="R13" s="8"/>
    </row>
    <row r="14" spans="1:18">
      <c r="B14" s="26" t="s">
        <v>927</v>
      </c>
      <c r="C14" s="11"/>
      <c r="D14" s="1"/>
      <c r="E14" s="1"/>
      <c r="F14" s="1"/>
      <c r="G14" s="1"/>
      <c r="H14" s="11"/>
      <c r="I14" s="11"/>
      <c r="J14" s="1"/>
      <c r="K14" s="13"/>
      <c r="L14" s="14"/>
      <c r="M14" s="14"/>
      <c r="N14" s="14"/>
      <c r="O14" s="14"/>
      <c r="P14" s="14"/>
      <c r="Q14" s="15"/>
      <c r="R14" s="15"/>
    </row>
    <row r="15" spans="1:18">
      <c r="B15" s="26" t="s">
        <v>948</v>
      </c>
      <c r="C15" s="11"/>
      <c r="D15" s="1"/>
      <c r="E15" s="1"/>
      <c r="F15" s="1"/>
      <c r="G15" s="1"/>
      <c r="H15" s="11"/>
      <c r="I15" s="1"/>
      <c r="J15" s="1"/>
      <c r="K15" s="13"/>
      <c r="L15" s="14"/>
      <c r="M15" s="14"/>
      <c r="N15" s="14"/>
      <c r="O15" s="14"/>
      <c r="P15" s="14"/>
      <c r="Q15" s="15"/>
      <c r="R15" s="15"/>
    </row>
    <row r="16" spans="1:18">
      <c r="C16" s="11"/>
      <c r="D16" s="1"/>
      <c r="E16" s="1"/>
      <c r="F16" s="1"/>
      <c r="G16" s="1"/>
      <c r="H16" s="1"/>
      <c r="I16" s="1"/>
      <c r="J16" s="1"/>
      <c r="K16" s="15"/>
      <c r="L16" s="15"/>
      <c r="M16" s="15"/>
      <c r="N16" s="15"/>
      <c r="O16" s="15"/>
      <c r="P16" s="15"/>
      <c r="Q16" s="15"/>
      <c r="R16" s="22"/>
    </row>
    <row r="17" spans="2:3">
      <c r="B17" s="27"/>
      <c r="C17" s="27"/>
    </row>
    <row r="34" spans="2:18">
      <c r="B34" s="85" t="s">
        <v>956</v>
      </c>
      <c r="C34" s="4"/>
      <c r="D34" s="4"/>
      <c r="E34" s="4"/>
      <c r="F34" s="4"/>
      <c r="G34" s="4"/>
      <c r="H34" s="4"/>
      <c r="I34" s="4"/>
      <c r="J34" s="1"/>
      <c r="K34" s="13"/>
      <c r="L34" s="20"/>
      <c r="M34" s="14"/>
      <c r="N34" s="14"/>
      <c r="O34" s="14"/>
      <c r="P34" s="15"/>
      <c r="Q34" s="21"/>
      <c r="R34" s="8"/>
    </row>
    <row r="35" spans="2:18">
      <c r="B35" s="1" t="s">
        <v>799</v>
      </c>
      <c r="C35" s="1"/>
      <c r="D35" s="1"/>
      <c r="E35" s="1"/>
      <c r="F35" s="1"/>
      <c r="G35" s="1"/>
      <c r="H35" s="1"/>
      <c r="I35" s="1"/>
      <c r="J35" s="1"/>
      <c r="K35" s="13"/>
      <c r="L35" s="20"/>
      <c r="M35" s="14"/>
      <c r="N35" s="14"/>
      <c r="O35" s="14"/>
      <c r="P35" s="15"/>
      <c r="Q35" s="21"/>
      <c r="R35" s="8"/>
    </row>
    <row r="36" spans="2:18">
      <c r="C36" s="11"/>
      <c r="D36" s="11"/>
      <c r="E36" s="11"/>
      <c r="F36" s="11"/>
      <c r="G36" s="11"/>
      <c r="H36" s="11"/>
      <c r="I36" s="11"/>
      <c r="J36" s="1"/>
      <c r="K36" s="13"/>
      <c r="L36" s="20"/>
      <c r="M36" s="14"/>
      <c r="N36" s="14"/>
      <c r="O36" s="14"/>
      <c r="P36" s="15"/>
      <c r="Q36" s="21"/>
      <c r="R36" s="8"/>
    </row>
    <row r="37" spans="2:18" ht="13.5">
      <c r="B37" s="57" t="s">
        <v>947</v>
      </c>
      <c r="C37" s="1"/>
      <c r="D37" s="1"/>
      <c r="E37" s="1"/>
      <c r="F37" s="1"/>
      <c r="G37" s="1"/>
      <c r="H37" s="11"/>
      <c r="I37" s="11"/>
      <c r="J37" s="1"/>
      <c r="K37" s="13"/>
      <c r="L37" s="14"/>
      <c r="M37" s="15"/>
      <c r="N37" s="16"/>
      <c r="O37" s="16"/>
      <c r="P37" s="14"/>
      <c r="Q37" s="15"/>
      <c r="R37" s="15"/>
    </row>
    <row r="39" spans="2:18">
      <c r="B39" s="633" t="s">
        <v>971</v>
      </c>
    </row>
  </sheetData>
  <phoneticPr fontId="9" type="noConversion"/>
  <hyperlinks>
    <hyperlink ref="B39" location="Содержание!B8" display="к содержанию"/>
  </hyperlinks>
  <pageMargins left="0.75" right="0.75" top="1" bottom="1" header="0.5" footer="0.5"/>
  <headerFooter alignWithMargins="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J32" sqref="J32"/>
    </sheetView>
  </sheetViews>
  <sheetFormatPr defaultColWidth="10.6640625" defaultRowHeight="12.75"/>
  <cols>
    <col min="1" max="1" width="11.33203125" style="759" bestFit="1" customWidth="1"/>
    <col min="2" max="2" width="26.33203125" style="759" customWidth="1"/>
    <col min="3" max="16384" width="10.6640625" style="759"/>
  </cols>
  <sheetData>
    <row r="2" spans="1:3">
      <c r="A2" s="759" t="s">
        <v>940</v>
      </c>
      <c r="B2" s="760" t="s">
        <v>2028</v>
      </c>
    </row>
    <row r="3" spans="1:3">
      <c r="B3" s="759" t="s">
        <v>1482</v>
      </c>
    </row>
    <row r="4" spans="1:3" ht="13.5" thickBot="1"/>
    <row r="5" spans="1:3">
      <c r="B5" s="783" t="s">
        <v>1471</v>
      </c>
      <c r="C5" s="783">
        <v>40.299999999999997</v>
      </c>
    </row>
    <row r="6" spans="1:3" ht="14.25" customHeight="1">
      <c r="B6" s="784" t="s">
        <v>1472</v>
      </c>
      <c r="C6" s="785">
        <v>45.9</v>
      </c>
    </row>
    <row r="7" spans="1:3" ht="15.75" customHeight="1">
      <c r="B7" s="784" t="s">
        <v>1473</v>
      </c>
      <c r="C7" s="785">
        <v>6.6</v>
      </c>
    </row>
    <row r="8" spans="1:3" ht="11.25" customHeight="1">
      <c r="B8" s="784" t="s">
        <v>1474</v>
      </c>
      <c r="C8" s="786">
        <v>4.8</v>
      </c>
    </row>
    <row r="9" spans="1:3" ht="12.75" customHeight="1">
      <c r="B9" s="784" t="s">
        <v>1475</v>
      </c>
      <c r="C9" s="786">
        <v>0.7</v>
      </c>
    </row>
    <row r="10" spans="1:3" ht="12" customHeight="1">
      <c r="B10" s="784" t="s">
        <v>1476</v>
      </c>
      <c r="C10" s="786">
        <v>0.5</v>
      </c>
    </row>
    <row r="11" spans="1:3" ht="13.5" thickBot="1">
      <c r="B11" s="787" t="s">
        <v>1477</v>
      </c>
      <c r="C11" s="788">
        <v>1.2</v>
      </c>
    </row>
    <row r="13" spans="1:3">
      <c r="B13" s="760" t="s">
        <v>2028</v>
      </c>
    </row>
    <row r="28" spans="2:2">
      <c r="B28" s="765" t="s">
        <v>2020</v>
      </c>
    </row>
    <row r="30" spans="2:2">
      <c r="B30" s="633" t="s">
        <v>971</v>
      </c>
    </row>
  </sheetData>
  <phoneticPr fontId="5" type="noConversion"/>
  <hyperlinks>
    <hyperlink ref="B30" location="Содержание!B79" display="к содержанию"/>
  </hyperlinks>
  <pageMargins left="0.75" right="0.75" top="1" bottom="1" header="0.5" footer="0.5"/>
  <headerFooter alignWithMargins="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workbookViewId="0">
      <selection activeCell="B28" sqref="B28"/>
    </sheetView>
  </sheetViews>
  <sheetFormatPr defaultColWidth="10.6640625" defaultRowHeight="12.75"/>
  <cols>
    <col min="1" max="1" width="11.33203125" style="759" bestFit="1" customWidth="1"/>
    <col min="2" max="2" width="27" style="759" customWidth="1"/>
    <col min="3" max="6" width="12" style="759" bestFit="1" customWidth="1"/>
    <col min="7" max="16384" width="10.6640625" style="759"/>
  </cols>
  <sheetData>
    <row r="2" spans="1:6">
      <c r="A2" s="759" t="s">
        <v>940</v>
      </c>
      <c r="B2" s="760" t="s">
        <v>2027</v>
      </c>
    </row>
    <row r="3" spans="1:6" ht="13.5" thickBot="1">
      <c r="B3" s="759" t="s">
        <v>1483</v>
      </c>
    </row>
    <row r="4" spans="1:6">
      <c r="B4" s="766"/>
      <c r="C4" s="789" t="s">
        <v>1466</v>
      </c>
      <c r="D4" s="789" t="s">
        <v>1468</v>
      </c>
      <c r="E4" s="789" t="s">
        <v>1467</v>
      </c>
      <c r="F4" s="789" t="s">
        <v>1990</v>
      </c>
    </row>
    <row r="5" spans="1:6">
      <c r="B5" s="768" t="s">
        <v>1471</v>
      </c>
      <c r="C5" s="790">
        <v>58.168018315331274</v>
      </c>
      <c r="D5" s="790">
        <v>58.48631297444765</v>
      </c>
      <c r="E5" s="790">
        <v>52.645130628425527</v>
      </c>
      <c r="F5" s="790">
        <v>40.291579917215095</v>
      </c>
    </row>
    <row r="6" spans="1:6">
      <c r="B6" s="768" t="s">
        <v>1478</v>
      </c>
      <c r="C6" s="790">
        <v>39.594318972625231</v>
      </c>
      <c r="D6" s="790">
        <v>39.166820573762287</v>
      </c>
      <c r="E6" s="790">
        <v>45.786244518341277</v>
      </c>
      <c r="F6" s="790">
        <v>58.512948574595569</v>
      </c>
    </row>
    <row r="7" spans="1:6" ht="13.5" thickBot="1">
      <c r="B7" s="770" t="s">
        <v>1477</v>
      </c>
      <c r="C7" s="791">
        <v>2.2376627120434915</v>
      </c>
      <c r="D7" s="791">
        <v>2.3468664517900604</v>
      </c>
      <c r="E7" s="791">
        <v>1.5686248532331939</v>
      </c>
      <c r="F7" s="791">
        <v>1.1954715081893366</v>
      </c>
    </row>
    <row r="10" spans="1:6">
      <c r="B10" s="760" t="s">
        <v>2027</v>
      </c>
    </row>
    <row r="26" spans="2:2">
      <c r="B26" s="765" t="s">
        <v>2020</v>
      </c>
    </row>
    <row r="28" spans="2:2">
      <c r="B28" s="633" t="s">
        <v>971</v>
      </c>
    </row>
  </sheetData>
  <phoneticPr fontId="5" type="noConversion"/>
  <hyperlinks>
    <hyperlink ref="B28" location="Содержание!B80" display="к содержанию"/>
  </hyperlinks>
  <pageMargins left="0.75" right="0.75" top="1" bottom="1" header="0.5" footer="0.5"/>
  <headerFooter alignWithMargins="0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topLeftCell="A10" workbookViewId="0">
      <selection activeCell="B30" sqref="B30"/>
    </sheetView>
  </sheetViews>
  <sheetFormatPr defaultColWidth="10.6640625" defaultRowHeight="12.75"/>
  <cols>
    <col min="1" max="1" width="10.6640625" style="759" customWidth="1"/>
    <col min="2" max="2" width="29.6640625" style="759" customWidth="1"/>
    <col min="3" max="5" width="11.5" style="759" bestFit="1" customWidth="1"/>
    <col min="6" max="6" width="12.83203125" style="759" bestFit="1" customWidth="1"/>
    <col min="7" max="16384" width="10.6640625" style="759"/>
  </cols>
  <sheetData>
    <row r="2" spans="1:6">
      <c r="A2" s="759" t="s">
        <v>940</v>
      </c>
      <c r="B2" s="760" t="s">
        <v>2029</v>
      </c>
    </row>
    <row r="3" spans="1:6" ht="13.5" thickBot="1">
      <c r="B3" s="792"/>
      <c r="C3" s="792"/>
      <c r="D3" s="792"/>
      <c r="E3" s="792"/>
      <c r="F3" s="792" t="s">
        <v>991</v>
      </c>
    </row>
    <row r="4" spans="1:6">
      <c r="B4" s="767"/>
      <c r="C4" s="793">
        <v>39083</v>
      </c>
      <c r="D4" s="793">
        <v>39173</v>
      </c>
      <c r="E4" s="793">
        <v>39264</v>
      </c>
      <c r="F4" s="793">
        <v>39356</v>
      </c>
    </row>
    <row r="5" spans="1:6">
      <c r="B5" s="794" t="s">
        <v>1469</v>
      </c>
      <c r="C5" s="795">
        <v>5991.7678089999999</v>
      </c>
      <c r="D5" s="795">
        <v>6573.8192499999996</v>
      </c>
      <c r="E5" s="795">
        <v>8232.4717309999996</v>
      </c>
      <c r="F5" s="795">
        <v>8701.6553960000001</v>
      </c>
    </row>
    <row r="6" spans="1:6" ht="25.5">
      <c r="B6" s="794" t="s">
        <v>1620</v>
      </c>
      <c r="C6" s="795">
        <v>290.633374</v>
      </c>
      <c r="D6" s="795">
        <v>397.039987</v>
      </c>
      <c r="E6" s="795">
        <v>386.90750600000001</v>
      </c>
      <c r="F6" s="795">
        <v>784.35867199999996</v>
      </c>
    </row>
    <row r="7" spans="1:6" ht="26.25" thickBot="1">
      <c r="B7" s="796" t="s">
        <v>1470</v>
      </c>
      <c r="C7" s="797">
        <v>299.14780500000001</v>
      </c>
      <c r="D7" s="797">
        <v>333.301356</v>
      </c>
      <c r="E7" s="797">
        <v>392.53880600000002</v>
      </c>
      <c r="F7" s="797">
        <v>454.73359900000003</v>
      </c>
    </row>
    <row r="8" spans="1:6">
      <c r="B8" s="798" t="s">
        <v>1484</v>
      </c>
    </row>
    <row r="10" spans="1:6">
      <c r="B10" s="760" t="s">
        <v>2029</v>
      </c>
    </row>
    <row r="28" spans="2:2">
      <c r="B28" s="765" t="s">
        <v>2020</v>
      </c>
    </row>
    <row r="30" spans="2:2">
      <c r="B30" s="633" t="s">
        <v>971</v>
      </c>
    </row>
  </sheetData>
  <phoneticPr fontId="5" type="noConversion"/>
  <hyperlinks>
    <hyperlink ref="B30" location="Содержание!B81" display="к содержанию"/>
  </hyperlinks>
  <pageMargins left="0.75" right="0.75" top="1" bottom="1" header="0.5" footer="0.5"/>
  <headerFooter alignWithMargins="0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B24" sqref="B24"/>
    </sheetView>
  </sheetViews>
  <sheetFormatPr defaultColWidth="10.6640625" defaultRowHeight="12.75"/>
  <cols>
    <col min="1" max="1" width="11.33203125" style="759" bestFit="1" customWidth="1"/>
    <col min="2" max="2" width="22.33203125" style="759" customWidth="1"/>
    <col min="3" max="16384" width="10.6640625" style="759"/>
  </cols>
  <sheetData>
    <row r="2" spans="1:6">
      <c r="A2" s="759" t="s">
        <v>940</v>
      </c>
      <c r="B2" s="760" t="s">
        <v>1635</v>
      </c>
    </row>
    <row r="3" spans="1:6">
      <c r="B3" s="759" t="s">
        <v>1488</v>
      </c>
    </row>
    <row r="4" spans="1:6" ht="13.5" thickBot="1"/>
    <row r="5" spans="1:6" ht="13.5" thickBot="1">
      <c r="B5" s="799"/>
      <c r="C5" s="800" t="s">
        <v>1467</v>
      </c>
      <c r="D5" s="800" t="s">
        <v>1485</v>
      </c>
      <c r="E5" s="800" t="s">
        <v>1486</v>
      </c>
      <c r="F5" s="801" t="s">
        <v>1990</v>
      </c>
    </row>
    <row r="6" spans="1:6" ht="39" thickBot="1">
      <c r="B6" s="802" t="s">
        <v>1487</v>
      </c>
      <c r="C6" s="803">
        <v>1.3405260444063378</v>
      </c>
      <c r="D6" s="803">
        <v>1.1944552628215328</v>
      </c>
      <c r="E6" s="803">
        <v>0.88634787199125353</v>
      </c>
      <c r="F6" s="804">
        <v>1.0112024780991453</v>
      </c>
    </row>
    <row r="8" spans="1:6">
      <c r="B8" s="760" t="s">
        <v>1635</v>
      </c>
    </row>
    <row r="22" spans="2:2">
      <c r="B22" s="765" t="s">
        <v>2020</v>
      </c>
    </row>
    <row r="24" spans="2:2">
      <c r="B24" s="633" t="s">
        <v>971</v>
      </c>
    </row>
  </sheetData>
  <phoneticPr fontId="5" type="noConversion"/>
  <hyperlinks>
    <hyperlink ref="B24" location="Содержание!B82" display="к содержанию"/>
  </hyperlinks>
  <pageMargins left="0.75" right="0.75" top="1" bottom="1" header="0.5" footer="0.5"/>
  <headerFooter alignWithMargins="0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topLeftCell="A7" workbookViewId="0">
      <selection activeCell="B26" sqref="B26"/>
    </sheetView>
  </sheetViews>
  <sheetFormatPr defaultColWidth="10.6640625" defaultRowHeight="12.75"/>
  <cols>
    <col min="1" max="1" width="14" style="759" customWidth="1"/>
    <col min="2" max="2" width="20.83203125" style="759" customWidth="1"/>
    <col min="3" max="16384" width="10.6640625" style="759"/>
  </cols>
  <sheetData>
    <row r="2" spans="1:6">
      <c r="A2" s="759" t="s">
        <v>940</v>
      </c>
      <c r="B2" s="760" t="s">
        <v>1489</v>
      </c>
    </row>
    <row r="3" spans="1:6">
      <c r="B3" s="760" t="s">
        <v>1490</v>
      </c>
    </row>
    <row r="4" spans="1:6" ht="13.5" thickBot="1">
      <c r="B4" s="759" t="s">
        <v>1488</v>
      </c>
    </row>
    <row r="5" spans="1:6" ht="13.5" thickBot="1">
      <c r="B5" s="805"/>
      <c r="C5" s="806" t="s">
        <v>1466</v>
      </c>
      <c r="D5" s="806" t="s">
        <v>1468</v>
      </c>
      <c r="E5" s="806" t="s">
        <v>1467</v>
      </c>
      <c r="F5" s="807" t="s">
        <v>1990</v>
      </c>
    </row>
    <row r="6" spans="1:6" ht="13.5" thickBot="1">
      <c r="B6" s="808" t="s">
        <v>1491</v>
      </c>
      <c r="C6" s="809">
        <v>195.38583482297332</v>
      </c>
      <c r="D6" s="809">
        <v>243.67680741452889</v>
      </c>
      <c r="E6" s="809">
        <v>200.43112253050256</v>
      </c>
      <c r="F6" s="810">
        <v>137.6648044865876</v>
      </c>
    </row>
    <row r="7" spans="1:6">
      <c r="B7" s="811" t="s">
        <v>1492</v>
      </c>
      <c r="C7" s="812"/>
      <c r="D7" s="812"/>
      <c r="E7" s="812"/>
      <c r="F7" s="812"/>
    </row>
    <row r="9" spans="1:6">
      <c r="B9" s="760" t="s">
        <v>1489</v>
      </c>
    </row>
    <row r="10" spans="1:6">
      <c r="B10" s="760" t="s">
        <v>1619</v>
      </c>
    </row>
    <row r="24" spans="2:2">
      <c r="B24" s="765" t="s">
        <v>2020</v>
      </c>
    </row>
    <row r="26" spans="2:2">
      <c r="B26" s="633" t="s">
        <v>971</v>
      </c>
    </row>
  </sheetData>
  <phoneticPr fontId="5" type="noConversion"/>
  <hyperlinks>
    <hyperlink ref="B26" location="Содержание!B83" display="к содержанию"/>
  </hyperlinks>
  <pageMargins left="0.75" right="0.75" top="1" bottom="1" header="0.5" footer="0.5"/>
  <headerFooter alignWithMargins="0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workbookViewId="0">
      <selection activeCell="B17" sqref="B17"/>
    </sheetView>
  </sheetViews>
  <sheetFormatPr defaultColWidth="10.6640625" defaultRowHeight="12.75"/>
  <cols>
    <col min="1" max="1" width="13.5" style="759" customWidth="1"/>
    <col min="2" max="2" width="30.5" style="759" customWidth="1"/>
    <col min="3" max="8" width="11.83203125" style="759" bestFit="1" customWidth="1"/>
    <col min="9" max="16384" width="10.6640625" style="759"/>
  </cols>
  <sheetData>
    <row r="2" spans="1:9">
      <c r="A2" s="759" t="s">
        <v>940</v>
      </c>
      <c r="B2" s="760" t="s">
        <v>1545</v>
      </c>
    </row>
    <row r="3" spans="1:9" ht="13.5" thickBot="1">
      <c r="B3" s="759" t="s">
        <v>1488</v>
      </c>
    </row>
    <row r="4" spans="1:9" ht="13.5" thickBot="1">
      <c r="B4" s="1079" t="s">
        <v>1493</v>
      </c>
      <c r="C4" s="1082" t="s">
        <v>1471</v>
      </c>
      <c r="D4" s="1083"/>
      <c r="E4" s="1084" t="s">
        <v>1478</v>
      </c>
      <c r="F4" s="1085"/>
      <c r="G4" s="1084" t="s">
        <v>1477</v>
      </c>
      <c r="H4" s="1085"/>
      <c r="I4" s="1079" t="s">
        <v>1494</v>
      </c>
    </row>
    <row r="5" spans="1:9" ht="13.5" thickBot="1">
      <c r="B5" s="1081"/>
      <c r="C5" s="813">
        <v>39083</v>
      </c>
      <c r="D5" s="814">
        <v>39356</v>
      </c>
      <c r="E5" s="815">
        <v>39083</v>
      </c>
      <c r="F5" s="815">
        <v>39356</v>
      </c>
      <c r="G5" s="815">
        <v>39083</v>
      </c>
      <c r="H5" s="815">
        <v>39356</v>
      </c>
      <c r="I5" s="1080"/>
    </row>
    <row r="6" spans="1:9" ht="13.5" thickBot="1">
      <c r="B6" s="816" t="s">
        <v>1061</v>
      </c>
      <c r="C6" s="817" t="s">
        <v>1495</v>
      </c>
      <c r="D6" s="764" t="s">
        <v>1496</v>
      </c>
      <c r="E6" s="817" t="s">
        <v>1497</v>
      </c>
      <c r="F6" s="764" t="s">
        <v>1498</v>
      </c>
      <c r="G6" s="817" t="s">
        <v>1499</v>
      </c>
      <c r="H6" s="764" t="s">
        <v>1500</v>
      </c>
      <c r="I6" s="764">
        <v>100</v>
      </c>
    </row>
    <row r="7" spans="1:9" ht="13.5" thickBot="1">
      <c r="B7" s="816" t="s">
        <v>980</v>
      </c>
      <c r="C7" s="817" t="s">
        <v>1501</v>
      </c>
      <c r="D7" s="764" t="s">
        <v>1502</v>
      </c>
      <c r="E7" s="817" t="s">
        <v>1503</v>
      </c>
      <c r="F7" s="764" t="s">
        <v>1504</v>
      </c>
      <c r="G7" s="817" t="s">
        <v>1505</v>
      </c>
      <c r="H7" s="764" t="s">
        <v>1506</v>
      </c>
      <c r="I7" s="764">
        <v>100</v>
      </c>
    </row>
    <row r="8" spans="1:9" ht="13.5" thickBot="1">
      <c r="B8" s="816" t="s">
        <v>981</v>
      </c>
      <c r="C8" s="817" t="s">
        <v>1507</v>
      </c>
      <c r="D8" s="764" t="s">
        <v>1508</v>
      </c>
      <c r="E8" s="817" t="s">
        <v>1509</v>
      </c>
      <c r="F8" s="764" t="s">
        <v>1510</v>
      </c>
      <c r="G8" s="817" t="s">
        <v>1511</v>
      </c>
      <c r="H8" s="764" t="s">
        <v>1512</v>
      </c>
      <c r="I8" s="764">
        <v>100</v>
      </c>
    </row>
    <row r="9" spans="1:9" ht="13.5" thickBot="1">
      <c r="B9" s="816" t="s">
        <v>985</v>
      </c>
      <c r="C9" s="817" t="s">
        <v>1513</v>
      </c>
      <c r="D9" s="764" t="s">
        <v>1514</v>
      </c>
      <c r="E9" s="817" t="s">
        <v>1515</v>
      </c>
      <c r="F9" s="764" t="s">
        <v>1516</v>
      </c>
      <c r="G9" s="817" t="s">
        <v>1517</v>
      </c>
      <c r="H9" s="764" t="s">
        <v>1518</v>
      </c>
      <c r="I9" s="764">
        <v>100</v>
      </c>
    </row>
    <row r="10" spans="1:9" ht="13.5" thickBot="1">
      <c r="B10" s="816" t="s">
        <v>987</v>
      </c>
      <c r="C10" s="817" t="s">
        <v>1519</v>
      </c>
      <c r="D10" s="764" t="s">
        <v>1520</v>
      </c>
      <c r="E10" s="817" t="s">
        <v>1521</v>
      </c>
      <c r="F10" s="764" t="s">
        <v>1522</v>
      </c>
      <c r="G10" s="817" t="s">
        <v>1523</v>
      </c>
      <c r="H10" s="764" t="s">
        <v>1524</v>
      </c>
      <c r="I10" s="764">
        <v>100</v>
      </c>
    </row>
    <row r="11" spans="1:9" ht="13.5" thickBot="1">
      <c r="B11" s="816" t="s">
        <v>1525</v>
      </c>
      <c r="C11" s="817" t="s">
        <v>1526</v>
      </c>
      <c r="D11" s="764" t="s">
        <v>1527</v>
      </c>
      <c r="E11" s="817" t="s">
        <v>1528</v>
      </c>
      <c r="F11" s="764" t="s">
        <v>1529</v>
      </c>
      <c r="G11" s="817" t="s">
        <v>1530</v>
      </c>
      <c r="H11" s="764" t="s">
        <v>1531</v>
      </c>
      <c r="I11" s="764">
        <v>100</v>
      </c>
    </row>
    <row r="12" spans="1:9" ht="13.5" thickBot="1">
      <c r="B12" s="816" t="s">
        <v>1532</v>
      </c>
      <c r="C12" s="817" t="s">
        <v>1533</v>
      </c>
      <c r="D12" s="764" t="s">
        <v>1534</v>
      </c>
      <c r="E12" s="817" t="s">
        <v>1535</v>
      </c>
      <c r="F12" s="764" t="s">
        <v>1536</v>
      </c>
      <c r="G12" s="817" t="s">
        <v>1537</v>
      </c>
      <c r="H12" s="764" t="s">
        <v>1538</v>
      </c>
      <c r="I12" s="764">
        <v>100</v>
      </c>
    </row>
    <row r="13" spans="1:9" ht="13.5" thickBot="1">
      <c r="B13" s="818" t="s">
        <v>1539</v>
      </c>
      <c r="C13" s="819" t="s">
        <v>1540</v>
      </c>
      <c r="D13" s="820" t="s">
        <v>1541</v>
      </c>
      <c r="E13" s="819" t="s">
        <v>1542</v>
      </c>
      <c r="F13" s="820" t="s">
        <v>1543</v>
      </c>
      <c r="G13" s="819" t="s">
        <v>1544</v>
      </c>
      <c r="H13" s="820" t="s">
        <v>1530</v>
      </c>
      <c r="I13" s="820">
        <v>100</v>
      </c>
    </row>
    <row r="15" spans="1:9">
      <c r="B15" s="765" t="s">
        <v>2020</v>
      </c>
    </row>
    <row r="16" spans="1:9">
      <c r="B16" s="1" t="s">
        <v>1151</v>
      </c>
    </row>
    <row r="17" spans="2:2">
      <c r="B17" s="633" t="s">
        <v>971</v>
      </c>
    </row>
  </sheetData>
  <mergeCells count="5">
    <mergeCell ref="I4:I5"/>
    <mergeCell ref="B4:B5"/>
    <mergeCell ref="C4:D4"/>
    <mergeCell ref="E4:F4"/>
    <mergeCell ref="G4:H4"/>
  </mergeCells>
  <phoneticPr fontId="5" type="noConversion"/>
  <hyperlinks>
    <hyperlink ref="B17" location="Содержание!B84" display="к содержанию"/>
  </hyperlinks>
  <pageMargins left="0.75" right="0.75" top="1" bottom="1" header="0.5" footer="0.5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topLeftCell="A28" workbookViewId="0">
      <selection activeCell="B32" sqref="B32"/>
    </sheetView>
  </sheetViews>
  <sheetFormatPr defaultColWidth="10.6640625" defaultRowHeight="12.75"/>
  <cols>
    <col min="1" max="1" width="11.83203125" style="759" customWidth="1"/>
    <col min="2" max="2" width="23.1640625" style="759" customWidth="1"/>
    <col min="3" max="3" width="12.33203125" style="759" customWidth="1"/>
    <col min="4" max="4" width="12.1640625" style="759" customWidth="1"/>
    <col min="5" max="16384" width="10.6640625" style="759"/>
  </cols>
  <sheetData>
    <row r="2" spans="1:4">
      <c r="A2" s="759" t="s">
        <v>940</v>
      </c>
      <c r="B2" s="760" t="s">
        <v>2031</v>
      </c>
    </row>
    <row r="3" spans="1:4">
      <c r="B3" s="759" t="s">
        <v>1488</v>
      </c>
    </row>
    <row r="4" spans="1:4" ht="13.5" thickBot="1"/>
    <row r="5" spans="1:4">
      <c r="B5" s="821" t="s">
        <v>1546</v>
      </c>
      <c r="C5" s="822" t="s">
        <v>1486</v>
      </c>
      <c r="D5" s="823" t="s">
        <v>1990</v>
      </c>
    </row>
    <row r="6" spans="1:4">
      <c r="B6" s="769" t="s">
        <v>1061</v>
      </c>
      <c r="C6" s="824">
        <v>4.9140872783091902</v>
      </c>
      <c r="D6" s="825">
        <v>5.1573214990353184</v>
      </c>
    </row>
    <row r="7" spans="1:4">
      <c r="B7" s="769" t="s">
        <v>1547</v>
      </c>
      <c r="C7" s="824">
        <v>5.7540432769280105</v>
      </c>
      <c r="D7" s="825">
        <v>5.9200120095796231</v>
      </c>
    </row>
    <row r="8" spans="1:4">
      <c r="B8" s="769" t="s">
        <v>981</v>
      </c>
      <c r="C8" s="824">
        <v>8.6413028589627316</v>
      </c>
      <c r="D8" s="825">
        <v>7.3610590919679835</v>
      </c>
    </row>
    <row r="9" spans="1:4">
      <c r="B9" s="769" t="s">
        <v>985</v>
      </c>
      <c r="C9" s="824">
        <v>4.7068838263788697</v>
      </c>
      <c r="D9" s="825">
        <v>6.4880502709938765</v>
      </c>
    </row>
    <row r="10" spans="1:4">
      <c r="B10" s="769" t="s">
        <v>987</v>
      </c>
      <c r="C10" s="824">
        <v>6.0572029887857077</v>
      </c>
      <c r="D10" s="825">
        <v>6.8535066806473779</v>
      </c>
    </row>
    <row r="11" spans="1:4">
      <c r="B11" s="769" t="s">
        <v>1525</v>
      </c>
      <c r="C11" s="824">
        <v>2.5965676337039794</v>
      </c>
      <c r="D11" s="825">
        <v>2.8646642895169858</v>
      </c>
    </row>
    <row r="12" spans="1:4" ht="13.5" thickBot="1">
      <c r="B12" s="771" t="s">
        <v>1532</v>
      </c>
      <c r="C12" s="826">
        <v>4.4752636511595272</v>
      </c>
      <c r="D12" s="827">
        <v>4.5085086729720194</v>
      </c>
    </row>
    <row r="14" spans="1:4">
      <c r="B14" s="760" t="s">
        <v>2031</v>
      </c>
    </row>
    <row r="30" spans="2:2">
      <c r="B30" s="765" t="s">
        <v>2020</v>
      </c>
    </row>
    <row r="32" spans="2:2">
      <c r="B32" s="633" t="s">
        <v>971</v>
      </c>
    </row>
  </sheetData>
  <phoneticPr fontId="5" type="noConversion"/>
  <hyperlinks>
    <hyperlink ref="B32" location="Содержание!B85" display="к содержанию"/>
  </hyperlinks>
  <pageMargins left="0.75" right="0.75" top="1" bottom="1" header="0.5" footer="0.5"/>
  <headerFooter alignWithMargins="0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G23" sqref="G23"/>
    </sheetView>
  </sheetViews>
  <sheetFormatPr defaultColWidth="10.6640625" defaultRowHeight="12.75"/>
  <cols>
    <col min="1" max="1" width="10.6640625" style="759" customWidth="1"/>
    <col min="2" max="2" width="27.5" style="759" customWidth="1"/>
    <col min="3" max="10" width="11.83203125" style="759" bestFit="1" customWidth="1"/>
    <col min="11" max="16384" width="10.6640625" style="759"/>
  </cols>
  <sheetData>
    <row r="2" spans="1:10">
      <c r="A2" s="759" t="s">
        <v>940</v>
      </c>
      <c r="B2" s="760" t="s">
        <v>1641</v>
      </c>
    </row>
    <row r="3" spans="1:10" ht="13.5" thickBot="1"/>
    <row r="4" spans="1:10" ht="13.5" thickBot="1">
      <c r="B4" s="828"/>
      <c r="C4" s="829" t="s">
        <v>1461</v>
      </c>
      <c r="D4" s="829" t="s">
        <v>1462</v>
      </c>
      <c r="E4" s="829" t="s">
        <v>1463</v>
      </c>
      <c r="F4" s="829" t="s">
        <v>1464</v>
      </c>
      <c r="G4" s="829" t="s">
        <v>1465</v>
      </c>
      <c r="H4" s="829" t="s">
        <v>1466</v>
      </c>
      <c r="I4" s="829" t="s">
        <v>1467</v>
      </c>
      <c r="J4" s="829" t="s">
        <v>1990</v>
      </c>
    </row>
    <row r="5" spans="1:10" ht="38.25">
      <c r="B5" s="830" t="s">
        <v>1548</v>
      </c>
      <c r="C5" s="831">
        <v>7.2</v>
      </c>
      <c r="D5" s="831">
        <v>15.2</v>
      </c>
      <c r="E5" s="831">
        <v>30</v>
      </c>
      <c r="F5" s="831">
        <v>58.3</v>
      </c>
      <c r="G5" s="831">
        <v>122.1</v>
      </c>
      <c r="H5" s="831">
        <v>261.3</v>
      </c>
      <c r="I5" s="831">
        <v>674.5</v>
      </c>
      <c r="J5" s="831">
        <v>907.5</v>
      </c>
    </row>
    <row r="6" spans="1:10" ht="26.25" customHeight="1" thickBot="1">
      <c r="B6" s="832" t="s">
        <v>1549</v>
      </c>
      <c r="C6" s="771">
        <v>2.5</v>
      </c>
      <c r="D6" s="771">
        <v>2.9</v>
      </c>
      <c r="E6" s="771">
        <v>4.2</v>
      </c>
      <c r="F6" s="771">
        <v>5.4</v>
      </c>
      <c r="G6" s="771">
        <v>6.7</v>
      </c>
      <c r="H6" s="771">
        <v>8.5</v>
      </c>
      <c r="I6" s="771">
        <v>11.2</v>
      </c>
      <c r="J6" s="771">
        <v>10.4</v>
      </c>
    </row>
    <row r="9" spans="1:10">
      <c r="B9" s="760" t="s">
        <v>1641</v>
      </c>
    </row>
    <row r="23" spans="2:2">
      <c r="B23" s="765" t="s">
        <v>2020</v>
      </c>
    </row>
    <row r="25" spans="2:2">
      <c r="B25" s="633" t="s">
        <v>971</v>
      </c>
    </row>
  </sheetData>
  <phoneticPr fontId="5" type="noConversion"/>
  <hyperlinks>
    <hyperlink ref="B25" location="Содержание!B86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3"/>
  <sheetViews>
    <sheetView workbookViewId="0">
      <selection activeCell="G26" sqref="G26"/>
    </sheetView>
  </sheetViews>
  <sheetFormatPr defaultColWidth="10.6640625" defaultRowHeight="12.75"/>
  <cols>
    <col min="1" max="1" width="10.6640625" style="759" customWidth="1"/>
    <col min="2" max="2" width="18.33203125" style="759" customWidth="1"/>
    <col min="3" max="16384" width="10.6640625" style="759"/>
  </cols>
  <sheetData>
    <row r="2" spans="1:3">
      <c r="A2" s="759" t="s">
        <v>940</v>
      </c>
      <c r="B2" s="760" t="s">
        <v>2032</v>
      </c>
    </row>
    <row r="3" spans="1:3">
      <c r="B3" s="759" t="s">
        <v>1553</v>
      </c>
    </row>
    <row r="4" spans="1:3" ht="13.5" thickBot="1"/>
    <row r="5" spans="1:3">
      <c r="B5" s="833" t="s">
        <v>1550</v>
      </c>
      <c r="C5" s="834">
        <v>21.3</v>
      </c>
    </row>
    <row r="6" spans="1:3">
      <c r="B6" s="835" t="s">
        <v>1551</v>
      </c>
      <c r="C6" s="836">
        <v>77.900000000000006</v>
      </c>
    </row>
    <row r="7" spans="1:3" ht="13.5" thickBot="1">
      <c r="B7" s="837" t="s">
        <v>1552</v>
      </c>
      <c r="C7" s="838">
        <v>0.8</v>
      </c>
    </row>
    <row r="9" spans="1:3">
      <c r="B9" s="760" t="s">
        <v>2032</v>
      </c>
    </row>
    <row r="21" spans="2:2">
      <c r="B21" s="765" t="s">
        <v>2020</v>
      </c>
    </row>
    <row r="23" spans="2:2">
      <c r="B23" s="633" t="s">
        <v>971</v>
      </c>
    </row>
  </sheetData>
  <phoneticPr fontId="5" type="noConversion"/>
  <hyperlinks>
    <hyperlink ref="B23" location="Содержание!B87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workbookViewId="0">
      <selection activeCell="E27" sqref="E27"/>
    </sheetView>
  </sheetViews>
  <sheetFormatPr defaultColWidth="10.6640625" defaultRowHeight="12.75"/>
  <cols>
    <col min="1" max="1" width="10.6640625" style="759" customWidth="1"/>
    <col min="2" max="2" width="17.5" style="759" customWidth="1"/>
    <col min="3" max="3" width="14.1640625" style="759" customWidth="1"/>
    <col min="4" max="10" width="11.83203125" style="759" bestFit="1" customWidth="1"/>
    <col min="11" max="16384" width="10.6640625" style="759"/>
  </cols>
  <sheetData>
    <row r="2" spans="1:9">
      <c r="A2" s="759" t="s">
        <v>940</v>
      </c>
      <c r="B2" s="760" t="s">
        <v>1554</v>
      </c>
    </row>
    <row r="3" spans="1:9" ht="13.5" thickBot="1"/>
    <row r="4" spans="1:9" ht="13.5" thickBot="1">
      <c r="B4" s="839" t="s">
        <v>1461</v>
      </c>
      <c r="C4" s="806" t="s">
        <v>1462</v>
      </c>
      <c r="D4" s="806" t="s">
        <v>1463</v>
      </c>
      <c r="E4" s="806" t="s">
        <v>1464</v>
      </c>
      <c r="F4" s="806" t="s">
        <v>1465</v>
      </c>
      <c r="G4" s="806" t="s">
        <v>1466</v>
      </c>
      <c r="H4" s="806" t="s">
        <v>1467</v>
      </c>
      <c r="I4" s="807" t="s">
        <v>1990</v>
      </c>
    </row>
    <row r="5" spans="1:9" ht="13.5" thickBot="1">
      <c r="B5" s="840">
        <v>20.6</v>
      </c>
      <c r="C5" s="841">
        <v>19.5</v>
      </c>
      <c r="D5" s="841">
        <v>23.1</v>
      </c>
      <c r="E5" s="841">
        <v>21.1</v>
      </c>
      <c r="F5" s="841">
        <v>24.4</v>
      </c>
      <c r="G5" s="841">
        <v>26.4</v>
      </c>
      <c r="H5" s="841">
        <v>32.299999999999997</v>
      </c>
      <c r="I5" s="842">
        <v>38</v>
      </c>
    </row>
    <row r="8" spans="1:9">
      <c r="B8" s="760" t="s">
        <v>1554</v>
      </c>
    </row>
    <row r="23" spans="2:2">
      <c r="B23" s="765" t="s">
        <v>2020</v>
      </c>
    </row>
    <row r="25" spans="2:2">
      <c r="B25" s="633" t="s">
        <v>971</v>
      </c>
    </row>
  </sheetData>
  <phoneticPr fontId="5" type="noConversion"/>
  <hyperlinks>
    <hyperlink ref="B25" location="Содержание!B88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2:V31"/>
  <sheetViews>
    <sheetView topLeftCell="A10" workbookViewId="0">
      <selection activeCell="B31" sqref="B31"/>
    </sheetView>
  </sheetViews>
  <sheetFormatPr defaultRowHeight="12.75"/>
  <cols>
    <col min="1" max="1" width="10.33203125" style="1" bestFit="1" customWidth="1"/>
    <col min="2" max="2" width="9.33203125" style="1"/>
    <col min="3" max="3" width="9.5" style="1" customWidth="1"/>
    <col min="4" max="6" width="9.6640625" style="1" customWidth="1"/>
    <col min="7" max="7" width="9.5" style="1" customWidth="1"/>
    <col min="8" max="8" width="9.6640625" style="1" customWidth="1"/>
    <col min="9" max="11" width="9.5" style="1" customWidth="1"/>
    <col min="12" max="12" width="9.6640625" style="1" customWidth="1"/>
    <col min="13" max="13" width="9.5" style="1" customWidth="1"/>
    <col min="14" max="16384" width="9.33203125" style="1"/>
  </cols>
  <sheetData>
    <row r="2" spans="1:22">
      <c r="A2" s="1" t="s">
        <v>940</v>
      </c>
      <c r="B2" s="26" t="s">
        <v>1894</v>
      </c>
    </row>
    <row r="3" spans="1:22" ht="14.25" customHeight="1">
      <c r="B3" s="26" t="s">
        <v>949</v>
      </c>
      <c r="C3" s="2"/>
      <c r="D3" s="2"/>
      <c r="E3" s="2"/>
      <c r="F3" s="2"/>
      <c r="G3" s="2"/>
      <c r="H3" s="2"/>
      <c r="K3" s="15"/>
      <c r="L3" s="15"/>
      <c r="M3" s="15"/>
      <c r="N3" s="15"/>
      <c r="O3" s="15"/>
      <c r="P3" s="15"/>
      <c r="Q3" s="22"/>
      <c r="R3" s="22"/>
      <c r="S3" s="15"/>
      <c r="T3" s="15"/>
      <c r="U3" s="15"/>
      <c r="V3" s="15"/>
    </row>
    <row r="4" spans="1:22" ht="13.5" thickBot="1">
      <c r="C4" s="2"/>
      <c r="D4" s="2"/>
      <c r="E4" s="2"/>
      <c r="F4" s="2"/>
      <c r="G4" s="2"/>
      <c r="H4" s="2"/>
      <c r="K4" s="15"/>
      <c r="L4" s="15"/>
      <c r="M4" s="15"/>
      <c r="N4" s="15"/>
      <c r="O4" s="15"/>
      <c r="P4" s="15"/>
      <c r="Q4" s="22"/>
      <c r="R4" s="22"/>
      <c r="S4" s="15"/>
      <c r="T4" s="15"/>
      <c r="U4" s="15"/>
      <c r="V4" s="15"/>
    </row>
    <row r="5" spans="1:22" ht="13.5" thickBot="1">
      <c r="B5" s="723" t="s">
        <v>2067</v>
      </c>
      <c r="C5" s="723" t="s">
        <v>800</v>
      </c>
      <c r="D5" s="723" t="s">
        <v>901</v>
      </c>
      <c r="E5" s="723" t="s">
        <v>874</v>
      </c>
      <c r="F5" s="723" t="s">
        <v>2074</v>
      </c>
      <c r="G5" s="723" t="s">
        <v>802</v>
      </c>
      <c r="H5" s="2"/>
    </row>
    <row r="6" spans="1:22">
      <c r="B6" s="721" t="s">
        <v>794</v>
      </c>
      <c r="C6" s="722">
        <v>9.5559156639190341</v>
      </c>
      <c r="D6" s="722">
        <v>3.69</v>
      </c>
      <c r="E6" s="722">
        <v>7.8</v>
      </c>
      <c r="F6" s="722">
        <v>7.3668377760488255</v>
      </c>
      <c r="G6" s="722">
        <v>10.1</v>
      </c>
      <c r="H6" s="2"/>
    </row>
    <row r="7" spans="1:22">
      <c r="B7" s="670" t="s">
        <v>795</v>
      </c>
      <c r="C7" s="672">
        <v>9.426951723414712</v>
      </c>
      <c r="D7" s="672">
        <v>4.4779999999999998</v>
      </c>
      <c r="E7" s="672">
        <v>8.0999999999999943</v>
      </c>
      <c r="F7" s="672">
        <v>8.4828484049662904</v>
      </c>
      <c r="G7" s="672">
        <v>13</v>
      </c>
      <c r="H7" s="2"/>
    </row>
    <row r="8" spans="1:22" ht="13.5" thickBot="1">
      <c r="B8" s="671" t="s">
        <v>796</v>
      </c>
      <c r="C8" s="673">
        <v>12.344819708477276</v>
      </c>
      <c r="D8" s="673">
        <v>5.0939999999999994</v>
      </c>
      <c r="E8" s="673">
        <v>11.2</v>
      </c>
      <c r="F8" s="673">
        <v>9.3493235155376482</v>
      </c>
      <c r="G8" s="673">
        <v>14.4</v>
      </c>
      <c r="H8" s="2"/>
    </row>
    <row r="9" spans="1:22" ht="13.5" customHeight="1"/>
    <row r="10" spans="1:22">
      <c r="B10" s="26" t="s">
        <v>930</v>
      </c>
    </row>
    <row r="11" spans="1:22">
      <c r="B11" s="26" t="s">
        <v>949</v>
      </c>
    </row>
    <row r="27" spans="1:8">
      <c r="A27" s="11"/>
      <c r="B27" s="85" t="s">
        <v>950</v>
      </c>
      <c r="C27" s="2"/>
      <c r="D27" s="2"/>
      <c r="E27" s="2"/>
      <c r="F27" s="2"/>
      <c r="G27" s="2"/>
      <c r="H27" s="2"/>
    </row>
    <row r="28" spans="1:8">
      <c r="A28" s="11"/>
      <c r="B28" s="85"/>
      <c r="C28" s="2"/>
      <c r="D28" s="2"/>
      <c r="E28" s="2"/>
      <c r="F28" s="2"/>
      <c r="G28" s="2"/>
      <c r="H28" s="2"/>
    </row>
    <row r="29" spans="1:8">
      <c r="B29" s="1" t="s">
        <v>1895</v>
      </c>
    </row>
    <row r="31" spans="1:8">
      <c r="B31" s="633" t="s">
        <v>971</v>
      </c>
    </row>
  </sheetData>
  <phoneticPr fontId="5" type="noConversion"/>
  <hyperlinks>
    <hyperlink ref="B31" location="Содержание!B9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5"/>
  <sheetViews>
    <sheetView workbookViewId="0">
      <selection activeCell="J25" sqref="J25"/>
    </sheetView>
  </sheetViews>
  <sheetFormatPr defaultColWidth="10.6640625" defaultRowHeight="12.75"/>
  <cols>
    <col min="1" max="1" width="10.6640625" style="759" customWidth="1"/>
    <col min="2" max="2" width="17.33203125" style="759" customWidth="1"/>
    <col min="3" max="3" width="19.83203125" style="759" customWidth="1"/>
    <col min="4" max="4" width="16.5" style="759" bestFit="1" customWidth="1"/>
    <col min="5" max="16384" width="10.6640625" style="759"/>
  </cols>
  <sheetData>
    <row r="2" spans="1:4">
      <c r="A2" s="759" t="s">
        <v>940</v>
      </c>
      <c r="B2" s="760" t="s">
        <v>2033</v>
      </c>
    </row>
    <row r="3" spans="1:4" ht="13.5" thickBot="1"/>
    <row r="4" spans="1:4" ht="39" thickBot="1">
      <c r="B4" s="843"/>
      <c r="C4" s="844" t="s">
        <v>1555</v>
      </c>
      <c r="D4" s="845" t="s">
        <v>1556</v>
      </c>
    </row>
    <row r="5" spans="1:4">
      <c r="B5" s="846" t="s">
        <v>1485</v>
      </c>
      <c r="C5" s="847">
        <v>21.452047301251014</v>
      </c>
      <c r="D5" s="848">
        <v>78.547952698748986</v>
      </c>
    </row>
    <row r="6" spans="1:4">
      <c r="B6" s="849" t="s">
        <v>1486</v>
      </c>
      <c r="C6" s="850">
        <v>33.098356175227892</v>
      </c>
      <c r="D6" s="851">
        <v>66.901643824772108</v>
      </c>
    </row>
    <row r="7" spans="1:4" ht="13.5" thickBot="1">
      <c r="B7" s="852" t="s">
        <v>1990</v>
      </c>
      <c r="C7" s="853">
        <v>33.032188835009066</v>
      </c>
      <c r="D7" s="854">
        <v>66.967811164990934</v>
      </c>
    </row>
    <row r="8" spans="1:4">
      <c r="B8" s="855" t="s">
        <v>1557</v>
      </c>
      <c r="C8" s="855"/>
      <c r="D8" s="855"/>
    </row>
    <row r="9" spans="1:4" ht="13.5" customHeight="1"/>
    <row r="10" spans="1:4">
      <c r="B10" s="760" t="s">
        <v>2033</v>
      </c>
    </row>
    <row r="23" spans="2:2">
      <c r="B23" s="765" t="s">
        <v>2020</v>
      </c>
    </row>
    <row r="25" spans="2:2">
      <c r="B25" s="633" t="s">
        <v>971</v>
      </c>
    </row>
  </sheetData>
  <phoneticPr fontId="5" type="noConversion"/>
  <hyperlinks>
    <hyperlink ref="B25" location="Содержание!B89" display="к содержанию"/>
  </hyperlinks>
  <pageMargins left="0.75" right="0.75" top="1" bottom="1" header="0.5" footer="0.5"/>
  <headerFooter alignWithMargins="0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opLeftCell="A7" workbookViewId="0">
      <selection activeCell="H27" sqref="H27"/>
    </sheetView>
  </sheetViews>
  <sheetFormatPr defaultColWidth="10.6640625" defaultRowHeight="12.75"/>
  <cols>
    <col min="1" max="1" width="10.6640625" style="759" customWidth="1"/>
    <col min="2" max="2" width="11.83203125" style="759" bestFit="1" customWidth="1"/>
    <col min="3" max="3" width="15.33203125" style="759" bestFit="1" customWidth="1"/>
    <col min="4" max="4" width="16.5" style="759" bestFit="1" customWidth="1"/>
    <col min="5" max="5" width="13" style="759" bestFit="1" customWidth="1"/>
    <col min="6" max="16384" width="10.6640625" style="759"/>
  </cols>
  <sheetData>
    <row r="2" spans="1:5">
      <c r="A2" s="759" t="s">
        <v>940</v>
      </c>
      <c r="B2" s="760" t="s">
        <v>1561</v>
      </c>
    </row>
    <row r="3" spans="1:5" ht="13.5" thickBot="1"/>
    <row r="4" spans="1:5" ht="13.5" thickBot="1">
      <c r="B4" s="856"/>
      <c r="C4" s="857" t="s">
        <v>1558</v>
      </c>
      <c r="D4" s="857" t="s">
        <v>1559</v>
      </c>
      <c r="E4" s="845" t="s">
        <v>1560</v>
      </c>
    </row>
    <row r="5" spans="1:5">
      <c r="B5" s="858" t="s">
        <v>1485</v>
      </c>
      <c r="C5" s="859">
        <v>4</v>
      </c>
      <c r="D5" s="859">
        <v>5</v>
      </c>
      <c r="E5" s="860">
        <v>7</v>
      </c>
    </row>
    <row r="6" spans="1:5">
      <c r="B6" s="861" t="s">
        <v>1486</v>
      </c>
      <c r="C6" s="862">
        <v>5</v>
      </c>
      <c r="D6" s="862">
        <v>4</v>
      </c>
      <c r="E6" s="836">
        <v>8</v>
      </c>
    </row>
    <row r="7" spans="1:5" ht="13.5" thickBot="1">
      <c r="B7" s="863" t="s">
        <v>1990</v>
      </c>
      <c r="C7" s="864">
        <v>5</v>
      </c>
      <c r="D7" s="864">
        <v>5</v>
      </c>
      <c r="E7" s="838">
        <v>11</v>
      </c>
    </row>
    <row r="9" spans="1:5">
      <c r="B9" s="865" t="s">
        <v>1562</v>
      </c>
    </row>
    <row r="11" spans="1:5">
      <c r="B11" s="760" t="s">
        <v>1561</v>
      </c>
    </row>
    <row r="27" spans="2:2">
      <c r="B27" s="866" t="s">
        <v>1402</v>
      </c>
    </row>
    <row r="29" spans="2:2">
      <c r="B29" s="633" t="s">
        <v>971</v>
      </c>
    </row>
  </sheetData>
  <phoneticPr fontId="5" type="noConversion"/>
  <hyperlinks>
    <hyperlink ref="B29" location="Содержание!B90" display="к содержанию"/>
  </hyperlinks>
  <pageMargins left="0.75" right="0.75" top="1" bottom="1" header="0.5" footer="0.5"/>
  <headerFooter alignWithMargins="0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topLeftCell="A7" workbookViewId="0">
      <selection activeCell="I21" sqref="I21"/>
    </sheetView>
  </sheetViews>
  <sheetFormatPr defaultColWidth="10.6640625" defaultRowHeight="12.75"/>
  <cols>
    <col min="1" max="1" width="11.83203125" style="759" customWidth="1"/>
    <col min="2" max="2" width="37.83203125" style="759" customWidth="1"/>
    <col min="3" max="3" width="12.1640625" style="759" customWidth="1"/>
    <col min="4" max="5" width="12" style="759" customWidth="1"/>
    <col min="6" max="6" width="11.6640625" style="759" customWidth="1"/>
    <col min="7" max="7" width="12.1640625" style="759" customWidth="1"/>
    <col min="8" max="9" width="11.83203125" style="759" bestFit="1" customWidth="1"/>
    <col min="10" max="16384" width="10.6640625" style="759"/>
  </cols>
  <sheetData>
    <row r="2" spans="1:9">
      <c r="A2" s="759" t="s">
        <v>940</v>
      </c>
      <c r="B2" s="760" t="s">
        <v>1563</v>
      </c>
    </row>
    <row r="3" spans="1:9" ht="13.5" thickBot="1"/>
    <row r="4" spans="1:9" ht="13.5" thickBot="1">
      <c r="B4" s="772"/>
      <c r="C4" s="773" t="s">
        <v>1464</v>
      </c>
      <c r="D4" s="773" t="s">
        <v>1465</v>
      </c>
      <c r="E4" s="773" t="s">
        <v>1466</v>
      </c>
      <c r="F4" s="773" t="s">
        <v>1467</v>
      </c>
      <c r="G4" s="773" t="s">
        <v>643</v>
      </c>
      <c r="H4" s="773" t="s">
        <v>1485</v>
      </c>
      <c r="I4" s="773" t="s">
        <v>1990</v>
      </c>
    </row>
    <row r="5" spans="1:9" ht="25.5" customHeight="1" thickBot="1">
      <c r="B5" s="779" t="s">
        <v>1564</v>
      </c>
      <c r="C5" s="867">
        <v>57.8</v>
      </c>
      <c r="D5" s="867">
        <v>56.1</v>
      </c>
      <c r="E5" s="867">
        <v>57.1</v>
      </c>
      <c r="F5" s="867">
        <v>53.7</v>
      </c>
      <c r="G5" s="867">
        <v>56.2</v>
      </c>
      <c r="H5" s="867">
        <v>55.3</v>
      </c>
      <c r="I5" s="867">
        <v>50.8</v>
      </c>
    </row>
    <row r="6" spans="1:9" ht="38.25" customHeight="1" thickBot="1">
      <c r="B6" s="779" t="s">
        <v>1565</v>
      </c>
      <c r="C6" s="867">
        <v>88.8</v>
      </c>
      <c r="D6" s="867">
        <v>77.400000000000006</v>
      </c>
      <c r="E6" s="867">
        <v>79.900000000000006</v>
      </c>
      <c r="F6" s="868">
        <v>71.098894272580452</v>
      </c>
      <c r="G6" s="868">
        <v>70.044454576541668</v>
      </c>
      <c r="H6" s="868">
        <v>69.900000000000006</v>
      </c>
      <c r="I6" s="868">
        <v>69.8</v>
      </c>
    </row>
    <row r="7" spans="1:9" ht="26.25" customHeight="1" thickBot="1">
      <c r="B7" s="779" t="s">
        <v>1567</v>
      </c>
      <c r="C7" s="867">
        <v>143.33000000000001</v>
      </c>
      <c r="D7" s="867">
        <v>130</v>
      </c>
      <c r="E7" s="867">
        <v>133.77000000000001</v>
      </c>
      <c r="F7" s="867">
        <v>127</v>
      </c>
      <c r="G7" s="867">
        <v>123.71</v>
      </c>
      <c r="H7" s="867">
        <v>123.84</v>
      </c>
      <c r="I7" s="867">
        <v>122.31</v>
      </c>
    </row>
    <row r="9" spans="1:9">
      <c r="B9" s="760" t="s">
        <v>1563</v>
      </c>
    </row>
    <row r="26" spans="2:2">
      <c r="B26" s="869" t="s">
        <v>1566</v>
      </c>
    </row>
    <row r="28" spans="2:2">
      <c r="B28" s="633" t="s">
        <v>971</v>
      </c>
    </row>
  </sheetData>
  <phoneticPr fontId="5" type="noConversion"/>
  <hyperlinks>
    <hyperlink ref="B28" location="Содержание!B91" display="к содержанию"/>
  </hyperlinks>
  <pageMargins left="0.75" right="0.75" top="1" bottom="1" header="0.5" footer="0.5"/>
  <headerFooter alignWithMargins="0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4"/>
  <sheetViews>
    <sheetView topLeftCell="A7" workbookViewId="0">
      <selection activeCell="G24" sqref="G24"/>
    </sheetView>
  </sheetViews>
  <sheetFormatPr defaultColWidth="10.6640625" defaultRowHeight="12.75"/>
  <cols>
    <col min="1" max="1" width="11.6640625" style="759" customWidth="1"/>
    <col min="2" max="2" width="44.5" style="759" customWidth="1"/>
    <col min="3" max="16384" width="10.6640625" style="759"/>
  </cols>
  <sheetData>
    <row r="2" spans="1:3">
      <c r="A2" s="759" t="s">
        <v>940</v>
      </c>
      <c r="B2" s="760" t="s">
        <v>1651</v>
      </c>
    </row>
    <row r="3" spans="1:3" ht="13.5" thickBot="1"/>
    <row r="4" spans="1:3">
      <c r="B4" s="767" t="s">
        <v>1713</v>
      </c>
      <c r="C4" s="767">
        <v>29.4</v>
      </c>
    </row>
    <row r="5" spans="1:3">
      <c r="B5" s="769" t="s">
        <v>1568</v>
      </c>
      <c r="C5" s="769">
        <v>15.8</v>
      </c>
    </row>
    <row r="6" spans="1:3">
      <c r="B6" s="769" t="s">
        <v>1569</v>
      </c>
      <c r="C6" s="769">
        <v>10.199999999999999</v>
      </c>
    </row>
    <row r="7" spans="1:3">
      <c r="B7" s="769" t="s">
        <v>1570</v>
      </c>
      <c r="C7" s="769">
        <v>13.2</v>
      </c>
    </row>
    <row r="8" spans="1:3" ht="25.5">
      <c r="B8" s="768" t="s">
        <v>1571</v>
      </c>
      <c r="C8" s="769">
        <v>5.0999999999999996</v>
      </c>
    </row>
    <row r="9" spans="1:3">
      <c r="B9" s="769" t="s">
        <v>1572</v>
      </c>
      <c r="C9" s="769">
        <v>3.1</v>
      </c>
    </row>
    <row r="10" spans="1:3">
      <c r="B10" s="769" t="s">
        <v>1712</v>
      </c>
      <c r="C10" s="769">
        <v>3.9</v>
      </c>
    </row>
    <row r="11" spans="1:3" ht="13.5" thickBot="1">
      <c r="B11" s="771" t="s">
        <v>1532</v>
      </c>
      <c r="C11" s="771">
        <v>20.100000000000001</v>
      </c>
    </row>
    <row r="13" spans="1:3">
      <c r="B13" s="760" t="s">
        <v>1651</v>
      </c>
    </row>
    <row r="14" spans="1:3">
      <c r="B14" s="760"/>
    </row>
    <row r="32" spans="2:2">
      <c r="B32" s="866" t="s">
        <v>2020</v>
      </c>
    </row>
    <row r="34" spans="2:2">
      <c r="B34" s="633" t="s">
        <v>971</v>
      </c>
    </row>
  </sheetData>
  <phoneticPr fontId="5" type="noConversion"/>
  <hyperlinks>
    <hyperlink ref="B34" location="Содержание!B92" display="к содержанию"/>
  </hyperlinks>
  <pageMargins left="0.75" right="0.75" top="1" bottom="1" header="0.5" footer="0.5"/>
  <headerFooter alignWithMargins="0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workbookViewId="0">
      <selection activeCell="A9" sqref="A9"/>
    </sheetView>
  </sheetViews>
  <sheetFormatPr defaultColWidth="10.6640625" defaultRowHeight="12.75"/>
  <cols>
    <col min="1" max="1" width="10.6640625" style="759" customWidth="1"/>
    <col min="2" max="2" width="22.1640625" style="759" customWidth="1"/>
    <col min="3" max="12" width="11.83203125" style="759" bestFit="1" customWidth="1"/>
    <col min="13" max="16384" width="10.6640625" style="759"/>
  </cols>
  <sheetData>
    <row r="2" spans="1:12">
      <c r="A2" s="759" t="s">
        <v>940</v>
      </c>
      <c r="B2" s="760" t="s">
        <v>1653</v>
      </c>
    </row>
    <row r="3" spans="1:12" ht="13.5" thickBot="1"/>
    <row r="4" spans="1:12" ht="13.5" thickBot="1">
      <c r="B4" s="856"/>
      <c r="C4" s="800" t="s">
        <v>1574</v>
      </c>
      <c r="D4" s="800" t="s">
        <v>1461</v>
      </c>
      <c r="E4" s="800" t="s">
        <v>1462</v>
      </c>
      <c r="F4" s="800" t="s">
        <v>1463</v>
      </c>
      <c r="G4" s="800" t="s">
        <v>1464</v>
      </c>
      <c r="H4" s="800" t="s">
        <v>1465</v>
      </c>
      <c r="I4" s="800" t="s">
        <v>1466</v>
      </c>
      <c r="J4" s="800" t="s">
        <v>1467</v>
      </c>
      <c r="K4" s="800" t="s">
        <v>1575</v>
      </c>
      <c r="L4" s="801" t="s">
        <v>1990</v>
      </c>
    </row>
    <row r="5" spans="1:12" ht="51.75" thickBot="1">
      <c r="B5" s="802" t="s">
        <v>1573</v>
      </c>
      <c r="C5" s="870">
        <v>23.1</v>
      </c>
      <c r="D5" s="870">
        <v>10.5</v>
      </c>
      <c r="E5" s="870">
        <v>10.199999999999999</v>
      </c>
      <c r="F5" s="870">
        <v>18</v>
      </c>
      <c r="G5" s="870">
        <v>17.600000000000001</v>
      </c>
      <c r="H5" s="870">
        <v>18.5</v>
      </c>
      <c r="I5" s="870">
        <v>26.5</v>
      </c>
      <c r="J5" s="870">
        <v>20.8</v>
      </c>
      <c r="K5" s="870">
        <v>24.5</v>
      </c>
      <c r="L5" s="871">
        <v>21.7</v>
      </c>
    </row>
    <row r="8" spans="1:12">
      <c r="B8" s="760" t="s">
        <v>1653</v>
      </c>
    </row>
    <row r="22" spans="2:2">
      <c r="B22" s="866" t="s">
        <v>2020</v>
      </c>
    </row>
    <row r="24" spans="2:2">
      <c r="B24" s="633" t="s">
        <v>971</v>
      </c>
    </row>
  </sheetData>
  <phoneticPr fontId="5" type="noConversion"/>
  <hyperlinks>
    <hyperlink ref="B24" location="Содержание!B93" display="к содержанию"/>
  </hyperlinks>
  <pageMargins left="0.75" right="0.75" top="1" bottom="1" header="0.5" footer="0.5"/>
  <headerFooter alignWithMargins="0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5"/>
  <sheetViews>
    <sheetView workbookViewId="0">
      <selection activeCell="H13" sqref="H13"/>
    </sheetView>
  </sheetViews>
  <sheetFormatPr defaultColWidth="10.6640625" defaultRowHeight="12.75"/>
  <cols>
    <col min="1" max="1" width="11.33203125" style="759" bestFit="1" customWidth="1"/>
    <col min="2" max="2" width="32.83203125" style="759" customWidth="1"/>
    <col min="3" max="4" width="11.83203125" style="759" bestFit="1" customWidth="1"/>
    <col min="5" max="16384" width="10.6640625" style="759"/>
  </cols>
  <sheetData>
    <row r="2" spans="1:4">
      <c r="A2" s="759" t="s">
        <v>940</v>
      </c>
      <c r="B2" s="760" t="s">
        <v>1655</v>
      </c>
    </row>
    <row r="3" spans="1:4" ht="13.5" thickBot="1"/>
    <row r="4" spans="1:4" ht="13.5" thickBot="1">
      <c r="B4" s="805"/>
      <c r="C4" s="806" t="s">
        <v>1468</v>
      </c>
      <c r="D4" s="807" t="s">
        <v>1990</v>
      </c>
    </row>
    <row r="5" spans="1:4" ht="38.25">
      <c r="B5" s="872" t="s">
        <v>1576</v>
      </c>
      <c r="C5" s="873">
        <v>13.7</v>
      </c>
      <c r="D5" s="874">
        <v>16.2</v>
      </c>
    </row>
    <row r="6" spans="1:4" ht="39" thickBot="1">
      <c r="B6" s="875" t="s">
        <v>1577</v>
      </c>
      <c r="C6" s="876">
        <v>46.2</v>
      </c>
      <c r="D6" s="877">
        <v>56.7</v>
      </c>
    </row>
    <row r="8" spans="1:4">
      <c r="B8" s="760" t="s">
        <v>1655</v>
      </c>
    </row>
    <row r="23" spans="2:2">
      <c r="B23" s="866" t="s">
        <v>2020</v>
      </c>
    </row>
    <row r="25" spans="2:2">
      <c r="B25" s="633" t="s">
        <v>971</v>
      </c>
    </row>
  </sheetData>
  <phoneticPr fontId="5" type="noConversion"/>
  <hyperlinks>
    <hyperlink ref="B25" location="Содержание!B94" display="к содержанию"/>
  </hyperlinks>
  <pageMargins left="0.75" right="0.75" top="1" bottom="1" header="0.5" footer="0.5"/>
  <headerFooter alignWithMargins="0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workbookViewId="0">
      <selection activeCell="B27" sqref="B27"/>
    </sheetView>
  </sheetViews>
  <sheetFormatPr defaultColWidth="10.6640625" defaultRowHeight="12.75"/>
  <cols>
    <col min="1" max="1" width="10.6640625" style="759" customWidth="1"/>
    <col min="2" max="9" width="11.83203125" style="759" bestFit="1" customWidth="1"/>
    <col min="10" max="16384" width="10.6640625" style="759"/>
  </cols>
  <sheetData>
    <row r="2" spans="1:9">
      <c r="A2" s="759" t="s">
        <v>940</v>
      </c>
      <c r="B2" s="760" t="s">
        <v>1578</v>
      </c>
    </row>
    <row r="3" spans="1:9" ht="13.5" thickBot="1"/>
    <row r="4" spans="1:9" ht="13.5" thickBot="1">
      <c r="B4" s="839" t="s">
        <v>1461</v>
      </c>
      <c r="C4" s="806" t="s">
        <v>1462</v>
      </c>
      <c r="D4" s="806" t="s">
        <v>1463</v>
      </c>
      <c r="E4" s="806" t="s">
        <v>1464</v>
      </c>
      <c r="F4" s="806" t="s">
        <v>1465</v>
      </c>
      <c r="G4" s="806" t="s">
        <v>1466</v>
      </c>
      <c r="H4" s="806" t="s">
        <v>1467</v>
      </c>
      <c r="I4" s="807" t="s">
        <v>1990</v>
      </c>
    </row>
    <row r="5" spans="1:9" ht="13.5" thickBot="1">
      <c r="B5" s="878">
        <v>56.8</v>
      </c>
      <c r="C5" s="879">
        <v>72.099999999999994</v>
      </c>
      <c r="D5" s="879">
        <v>68</v>
      </c>
      <c r="E5" s="879">
        <v>64.8</v>
      </c>
      <c r="F5" s="879">
        <v>60.6</v>
      </c>
      <c r="G5" s="879">
        <v>67.900000000000006</v>
      </c>
      <c r="H5" s="879">
        <v>59.8</v>
      </c>
      <c r="I5" s="880">
        <v>59</v>
      </c>
    </row>
    <row r="8" spans="1:9">
      <c r="B8" s="760" t="s">
        <v>1578</v>
      </c>
    </row>
    <row r="24" spans="2:2">
      <c r="B24" s="881" t="s">
        <v>1579</v>
      </c>
    </row>
    <row r="25" spans="2:2">
      <c r="B25" s="866" t="s">
        <v>2020</v>
      </c>
    </row>
    <row r="27" spans="2:2">
      <c r="B27" s="633" t="s">
        <v>971</v>
      </c>
    </row>
  </sheetData>
  <phoneticPr fontId="5" type="noConversion"/>
  <hyperlinks>
    <hyperlink ref="B27" location="Содержание!B95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X25"/>
  <sheetViews>
    <sheetView workbookViewId="0">
      <selection activeCell="J16" sqref="J16"/>
    </sheetView>
  </sheetViews>
  <sheetFormatPr defaultColWidth="10.6640625" defaultRowHeight="12.75"/>
  <cols>
    <col min="1" max="1" width="14.1640625" style="759" customWidth="1"/>
    <col min="2" max="2" width="23.1640625" style="759" customWidth="1"/>
    <col min="3" max="3" width="11.83203125" style="759" customWidth="1"/>
    <col min="4" max="4" width="12.1640625" style="759" customWidth="1"/>
    <col min="5" max="76" width="11.6640625" style="759" customWidth="1"/>
    <col min="77" max="16384" width="10.6640625" style="759"/>
  </cols>
  <sheetData>
    <row r="2" spans="1:76">
      <c r="A2" s="759" t="s">
        <v>940</v>
      </c>
      <c r="B2" s="760" t="s">
        <v>1658</v>
      </c>
    </row>
    <row r="3" spans="1:76" ht="13.5" thickBot="1"/>
    <row r="4" spans="1:76" ht="13.5" thickBot="1">
      <c r="B4" s="856"/>
      <c r="C4" s="882">
        <v>36892</v>
      </c>
      <c r="D4" s="882">
        <v>36923</v>
      </c>
      <c r="E4" s="882">
        <v>36951</v>
      </c>
      <c r="F4" s="882">
        <v>36982</v>
      </c>
      <c r="G4" s="882">
        <v>37012</v>
      </c>
      <c r="H4" s="882">
        <v>37043</v>
      </c>
      <c r="I4" s="882">
        <v>37073</v>
      </c>
      <c r="J4" s="882">
        <v>37104</v>
      </c>
      <c r="K4" s="882">
        <v>37135</v>
      </c>
      <c r="L4" s="882">
        <v>37165</v>
      </c>
      <c r="M4" s="882">
        <v>37196</v>
      </c>
      <c r="N4" s="882">
        <v>37226</v>
      </c>
      <c r="O4" s="882">
        <v>37257</v>
      </c>
      <c r="P4" s="882">
        <v>37288</v>
      </c>
      <c r="Q4" s="882">
        <v>37316</v>
      </c>
      <c r="R4" s="882">
        <v>37347</v>
      </c>
      <c r="S4" s="882">
        <v>37377</v>
      </c>
      <c r="T4" s="882">
        <v>37408</v>
      </c>
      <c r="U4" s="882">
        <v>37438</v>
      </c>
      <c r="V4" s="882">
        <v>37469</v>
      </c>
      <c r="W4" s="882">
        <v>37500</v>
      </c>
      <c r="X4" s="882">
        <v>37530</v>
      </c>
      <c r="Y4" s="882">
        <v>37561</v>
      </c>
      <c r="Z4" s="882">
        <v>37591</v>
      </c>
      <c r="AA4" s="882">
        <v>37622</v>
      </c>
      <c r="AB4" s="882">
        <v>37653</v>
      </c>
      <c r="AC4" s="882">
        <v>37681</v>
      </c>
      <c r="AD4" s="882">
        <v>37712</v>
      </c>
      <c r="AE4" s="882">
        <v>37742</v>
      </c>
      <c r="AF4" s="882">
        <v>37773</v>
      </c>
      <c r="AG4" s="882">
        <v>37803</v>
      </c>
      <c r="AH4" s="882">
        <v>37834</v>
      </c>
      <c r="AI4" s="882">
        <v>37865</v>
      </c>
      <c r="AJ4" s="882">
        <v>37895</v>
      </c>
      <c r="AK4" s="882">
        <v>37926</v>
      </c>
      <c r="AL4" s="882">
        <v>37956</v>
      </c>
      <c r="AM4" s="882">
        <v>37987</v>
      </c>
      <c r="AN4" s="882">
        <v>38018</v>
      </c>
      <c r="AO4" s="882">
        <v>38047</v>
      </c>
      <c r="AP4" s="882">
        <v>38078</v>
      </c>
      <c r="AQ4" s="882">
        <v>38108</v>
      </c>
      <c r="AR4" s="882">
        <v>38139</v>
      </c>
      <c r="AS4" s="882">
        <v>38169</v>
      </c>
      <c r="AT4" s="882">
        <v>38200</v>
      </c>
      <c r="AU4" s="882">
        <v>38231</v>
      </c>
      <c r="AV4" s="882">
        <v>38261</v>
      </c>
      <c r="AW4" s="882">
        <v>38292</v>
      </c>
      <c r="AX4" s="882">
        <v>38322</v>
      </c>
      <c r="AY4" s="882">
        <v>38353</v>
      </c>
      <c r="AZ4" s="882">
        <v>38384</v>
      </c>
      <c r="BA4" s="882">
        <v>38412</v>
      </c>
      <c r="BB4" s="882">
        <v>38443</v>
      </c>
      <c r="BC4" s="882">
        <v>38473</v>
      </c>
      <c r="BD4" s="882">
        <v>38504</v>
      </c>
      <c r="BE4" s="882">
        <v>38534</v>
      </c>
      <c r="BF4" s="882">
        <v>38565</v>
      </c>
      <c r="BG4" s="882">
        <v>38596</v>
      </c>
      <c r="BH4" s="882">
        <v>38626</v>
      </c>
      <c r="BI4" s="882">
        <v>38657</v>
      </c>
      <c r="BJ4" s="882">
        <v>38687</v>
      </c>
      <c r="BK4" s="882">
        <v>38718</v>
      </c>
      <c r="BL4" s="882">
        <v>38749</v>
      </c>
      <c r="BM4" s="882">
        <v>38777</v>
      </c>
      <c r="BN4" s="882">
        <v>38808</v>
      </c>
      <c r="BO4" s="882">
        <v>38838</v>
      </c>
      <c r="BP4" s="882">
        <v>38869</v>
      </c>
      <c r="BQ4" s="882">
        <v>38899</v>
      </c>
      <c r="BR4" s="882">
        <v>38930</v>
      </c>
      <c r="BS4" s="882">
        <v>38961</v>
      </c>
      <c r="BT4" s="882">
        <v>38991</v>
      </c>
      <c r="BU4" s="882">
        <v>39083</v>
      </c>
      <c r="BV4" s="882">
        <v>39173</v>
      </c>
      <c r="BW4" s="882">
        <v>39264</v>
      </c>
      <c r="BX4" s="883">
        <v>39356</v>
      </c>
    </row>
    <row r="5" spans="1:76" ht="25.5">
      <c r="B5" s="872" t="s">
        <v>1580</v>
      </c>
      <c r="C5" s="884">
        <v>0.953206997</v>
      </c>
      <c r="D5" s="884">
        <v>1.3671633999999999</v>
      </c>
      <c r="E5" s="884">
        <v>1.606771806</v>
      </c>
      <c r="F5" s="884">
        <v>1.6174900139999999</v>
      </c>
      <c r="G5" s="884">
        <v>1.331381071</v>
      </c>
      <c r="H5" s="884">
        <v>1.055239671</v>
      </c>
      <c r="I5" s="884">
        <v>0.98072463200000004</v>
      </c>
      <c r="J5" s="884">
        <v>0.63378595500000001</v>
      </c>
      <c r="K5" s="884">
        <v>0.83667994300000004</v>
      </c>
      <c r="L5" s="884">
        <v>1.1592905819999999</v>
      </c>
      <c r="M5" s="884">
        <v>1.1169338289999999</v>
      </c>
      <c r="N5" s="884">
        <v>0.81817598899999999</v>
      </c>
      <c r="O5" s="884">
        <v>0.78300418599999999</v>
      </c>
      <c r="P5" s="884">
        <v>0.73479634000000005</v>
      </c>
      <c r="Q5" s="884">
        <v>0.68999280200000002</v>
      </c>
      <c r="R5" s="884">
        <v>0.60684961400000004</v>
      </c>
      <c r="S5" s="884">
        <v>0.64629416699999997</v>
      </c>
      <c r="T5" s="884">
        <v>0.58094631900000004</v>
      </c>
      <c r="U5" s="884">
        <v>0.203878062</v>
      </c>
      <c r="V5" s="884">
        <v>0.54959271300000001</v>
      </c>
      <c r="W5" s="884">
        <v>0.59532434700000003</v>
      </c>
      <c r="X5" s="884">
        <v>0.57605823700000003</v>
      </c>
      <c r="Y5" s="884">
        <v>0.60356588600000005</v>
      </c>
      <c r="Z5" s="884">
        <v>0.26985197399999999</v>
      </c>
      <c r="AA5" s="884">
        <v>0.259596997</v>
      </c>
      <c r="AB5" s="884">
        <v>0.55537878799999996</v>
      </c>
      <c r="AC5" s="884">
        <v>0.22686972799999999</v>
      </c>
      <c r="AD5" s="884">
        <v>4.6737976000000001E-2</v>
      </c>
      <c r="AE5" s="884">
        <v>0.14724743900000001</v>
      </c>
      <c r="AF5" s="884">
        <v>0.14641579199999999</v>
      </c>
      <c r="AG5" s="884">
        <v>6.9530282999999998E-2</v>
      </c>
      <c r="AH5" s="884">
        <v>0.128089276</v>
      </c>
      <c r="AI5" s="884">
        <v>9.4593379999999994E-3</v>
      </c>
      <c r="AJ5" s="884">
        <v>0.190008028</v>
      </c>
      <c r="AK5" s="884">
        <v>0.17825268</v>
      </c>
      <c r="AL5" s="884">
        <v>0.18434893499999999</v>
      </c>
      <c r="AM5" s="884">
        <v>3.7061007999999999E-2</v>
      </c>
      <c r="AN5" s="884">
        <v>6.4130478000000005E-2</v>
      </c>
      <c r="AO5" s="884">
        <v>1.1382846E-2</v>
      </c>
      <c r="AP5" s="884">
        <v>0.18548938300000001</v>
      </c>
      <c r="AQ5" s="884">
        <v>0.11114110000000001</v>
      </c>
      <c r="AR5" s="884">
        <v>0.21699564599999999</v>
      </c>
      <c r="AS5" s="884">
        <v>0.26816962300000002</v>
      </c>
      <c r="AT5" s="884">
        <v>0.113317061</v>
      </c>
      <c r="AU5" s="884">
        <v>0.110297116</v>
      </c>
      <c r="AV5" s="884">
        <v>7.6803400999999993E-2</v>
      </c>
      <c r="AW5" s="884">
        <v>0.13034873299999999</v>
      </c>
      <c r="AX5" s="884">
        <v>0.32621797600000002</v>
      </c>
      <c r="AY5" s="884">
        <v>0.28207825600000003</v>
      </c>
      <c r="AZ5" s="884">
        <v>0.257441525</v>
      </c>
      <c r="BA5" s="884">
        <v>9.3355817999999993E-2</v>
      </c>
      <c r="BB5" s="884">
        <v>7.6893400000000001E-2</v>
      </c>
      <c r="BC5" s="884">
        <v>2.5824878999999999E-2</v>
      </c>
      <c r="BD5" s="884">
        <v>1.9187611E-2</v>
      </c>
      <c r="BE5" s="884">
        <v>3.3193932000000002E-2</v>
      </c>
      <c r="BF5" s="884">
        <v>4.9153417999999997E-2</v>
      </c>
      <c r="BG5" s="884">
        <v>1.6017673E-2</v>
      </c>
      <c r="BH5" s="884">
        <v>4.0698839000000001E-2</v>
      </c>
      <c r="BI5" s="884">
        <v>3.4614720000000002E-2</v>
      </c>
      <c r="BJ5" s="884">
        <v>4.0328938000000002E-2</v>
      </c>
      <c r="BK5" s="884">
        <v>4.3031847999999998E-2</v>
      </c>
      <c r="BL5" s="884">
        <v>9.1699188000000001E-2</v>
      </c>
      <c r="BM5" s="884">
        <v>9.3339942999999995E-2</v>
      </c>
      <c r="BN5" s="884">
        <v>0.146678059</v>
      </c>
      <c r="BO5" s="884">
        <v>0.20675982400000001</v>
      </c>
      <c r="BP5" s="884">
        <v>0.125554415</v>
      </c>
      <c r="BQ5" s="884">
        <v>0.189327304</v>
      </c>
      <c r="BR5" s="884">
        <v>5.0440261E-2</v>
      </c>
      <c r="BS5" s="884">
        <v>8.5915764000000006E-2</v>
      </c>
      <c r="BT5" s="884">
        <v>0.19191143399999999</v>
      </c>
      <c r="BU5" s="884">
        <v>7.2690536E-2</v>
      </c>
      <c r="BV5" s="884">
        <v>6.5482815E-2</v>
      </c>
      <c r="BW5" s="884">
        <v>3.0088957E-2</v>
      </c>
      <c r="BX5" s="885">
        <v>2.5796699999999999E-2</v>
      </c>
    </row>
    <row r="6" spans="1:76" ht="26.25" thickBot="1">
      <c r="B6" s="875" t="s">
        <v>1581</v>
      </c>
      <c r="C6" s="886">
        <v>0.206502504</v>
      </c>
      <c r="D6" s="886">
        <v>0.21961292299999999</v>
      </c>
      <c r="E6" s="886">
        <v>0.26057307200000002</v>
      </c>
      <c r="F6" s="886">
        <v>0.22716435300000001</v>
      </c>
      <c r="G6" s="886">
        <v>0.18518922400000001</v>
      </c>
      <c r="H6" s="886">
        <v>0.193793778</v>
      </c>
      <c r="I6" s="886">
        <v>0.18699657</v>
      </c>
      <c r="J6" s="886">
        <v>0.13355266499999999</v>
      </c>
      <c r="K6" s="886">
        <v>0.18275498500000001</v>
      </c>
      <c r="L6" s="886">
        <v>0.24106191900000001</v>
      </c>
      <c r="M6" s="886">
        <v>0.25594524699999999</v>
      </c>
      <c r="N6" s="886">
        <v>0.18391686900000001</v>
      </c>
      <c r="O6" s="886">
        <v>0.17369963599999999</v>
      </c>
      <c r="P6" s="886">
        <v>0.16445615899999999</v>
      </c>
      <c r="Q6" s="886">
        <v>0.158580005</v>
      </c>
      <c r="R6" s="886">
        <v>0.14847395199999999</v>
      </c>
      <c r="S6" s="886">
        <v>0.17742875799999999</v>
      </c>
      <c r="T6" s="886">
        <v>0.16212643700000001</v>
      </c>
      <c r="U6" s="886">
        <v>5.6262596999999998E-2</v>
      </c>
      <c r="V6" s="886">
        <v>0.15131676699999999</v>
      </c>
      <c r="W6" s="886">
        <v>0.17393488400000001</v>
      </c>
      <c r="X6" s="886">
        <v>0.16779503600000001</v>
      </c>
      <c r="Y6" s="886">
        <v>0.180836833</v>
      </c>
      <c r="Z6" s="886">
        <v>8.3551180000000003E-2</v>
      </c>
      <c r="AA6" s="886">
        <v>9.2385890999999998E-2</v>
      </c>
      <c r="AB6" s="886">
        <v>0.17881079699999999</v>
      </c>
      <c r="AC6" s="886">
        <v>7.1074663999999996E-2</v>
      </c>
      <c r="AD6" s="886">
        <v>1.5179855000000001E-2</v>
      </c>
      <c r="AE6" s="886">
        <v>4.8105595000000001E-2</v>
      </c>
      <c r="AF6" s="886">
        <v>4.8446573999999999E-2</v>
      </c>
      <c r="AG6" s="886">
        <v>2.2533860999999999E-2</v>
      </c>
      <c r="AH6" s="886">
        <v>4.2551699999999998E-2</v>
      </c>
      <c r="AI6" s="886">
        <v>3.1008020000000002E-3</v>
      </c>
      <c r="AJ6" s="886">
        <v>6.2566020999999999E-2</v>
      </c>
      <c r="AK6" s="886">
        <v>5.8062177999999999E-2</v>
      </c>
      <c r="AL6" s="886">
        <v>6.3027082999999998E-2</v>
      </c>
      <c r="AM6" s="886">
        <v>1.4609221E-2</v>
      </c>
      <c r="AN6" s="886">
        <v>2.5173238000000001E-2</v>
      </c>
      <c r="AO6" s="886">
        <v>4.8069979999999998E-3</v>
      </c>
      <c r="AP6" s="886">
        <v>8.1910316999999996E-2</v>
      </c>
      <c r="AQ6" s="886">
        <v>4.6581821000000002E-2</v>
      </c>
      <c r="AR6" s="886">
        <v>9.2962191E-2</v>
      </c>
      <c r="AS6" s="886">
        <v>0.11379107099999999</v>
      </c>
      <c r="AT6" s="886">
        <v>4.8004186999999997E-2</v>
      </c>
      <c r="AU6" s="886">
        <v>4.7715386999999998E-2</v>
      </c>
      <c r="AV6" s="886">
        <v>3.4052230000000003E-2</v>
      </c>
      <c r="AW6" s="886">
        <v>5.8183094999999997E-2</v>
      </c>
      <c r="AX6" s="886">
        <v>0.155878713</v>
      </c>
      <c r="AY6" s="886">
        <v>0.13813402599999999</v>
      </c>
      <c r="AZ6" s="886">
        <v>0.12729916199999999</v>
      </c>
      <c r="BA6" s="886">
        <v>4.7560831999999997E-2</v>
      </c>
      <c r="BB6" s="886">
        <v>3.8606844000000001E-2</v>
      </c>
      <c r="BC6" s="886">
        <v>1.3150178E-2</v>
      </c>
      <c r="BD6" s="886">
        <v>9.3170149999999997E-3</v>
      </c>
      <c r="BE6" s="886">
        <v>1.3936838999999999E-2</v>
      </c>
      <c r="BF6" s="886">
        <v>1.9441897999999999E-2</v>
      </c>
      <c r="BG6" s="886">
        <v>6.3786349999999997E-3</v>
      </c>
      <c r="BH6" s="886">
        <v>1.6184123000000002E-2</v>
      </c>
      <c r="BI6" s="886">
        <v>1.3841264000000001E-2</v>
      </c>
      <c r="BJ6" s="886">
        <v>1.6472483E-2</v>
      </c>
      <c r="BK6" s="886">
        <v>1.8187267E-2</v>
      </c>
      <c r="BL6" s="886">
        <v>3.9775642999999999E-2</v>
      </c>
      <c r="BM6" s="886">
        <v>4.1120535999999999E-2</v>
      </c>
      <c r="BN6" s="886">
        <v>6.5402837000000005E-2</v>
      </c>
      <c r="BO6" s="886">
        <v>9.2864369000000002E-2</v>
      </c>
      <c r="BP6" s="886">
        <v>5.4213365999999999E-2</v>
      </c>
      <c r="BQ6" s="886">
        <v>7.8474305999999994E-2</v>
      </c>
      <c r="BR6" s="886">
        <v>2.1330373E-2</v>
      </c>
      <c r="BS6" s="886">
        <v>3.6883761000000001E-2</v>
      </c>
      <c r="BT6" s="886">
        <v>8.0799591000000004E-2</v>
      </c>
      <c r="BU6" s="886">
        <v>2.6899480999999999E-2</v>
      </c>
      <c r="BV6" s="886">
        <v>2.4699722E-2</v>
      </c>
      <c r="BW6" s="886">
        <v>1.1121472E-2</v>
      </c>
      <c r="BX6" s="887">
        <v>9.2548549999999993E-3</v>
      </c>
    </row>
    <row r="8" spans="1:76">
      <c r="B8" s="760" t="s">
        <v>1658</v>
      </c>
    </row>
    <row r="24" spans="2:2">
      <c r="B24" s="866" t="s">
        <v>2020</v>
      </c>
    </row>
    <row r="25" spans="2:2">
      <c r="B25" s="633" t="s">
        <v>971</v>
      </c>
    </row>
  </sheetData>
  <phoneticPr fontId="5" type="noConversion"/>
  <hyperlinks>
    <hyperlink ref="B25" location="Содержание!B96" display="к содержанию"/>
  </hyperlinks>
  <pageMargins left="0.75" right="0.75" top="1" bottom="1" header="0.5" footer="0.5"/>
  <headerFooter alignWithMargins="0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workbookViewId="0">
      <selection activeCell="K19" sqref="K19"/>
    </sheetView>
  </sheetViews>
  <sheetFormatPr defaultColWidth="10.6640625" defaultRowHeight="12.75"/>
  <cols>
    <col min="1" max="1" width="11.33203125" style="759" bestFit="1" customWidth="1"/>
    <col min="2" max="2" width="7.33203125" style="759" customWidth="1"/>
    <col min="3" max="3" width="20" style="759" customWidth="1"/>
    <col min="4" max="4" width="10.6640625" style="759" customWidth="1"/>
    <col min="5" max="5" width="16.1640625" style="759" bestFit="1" customWidth="1"/>
    <col min="6" max="6" width="10.6640625" style="759" customWidth="1"/>
    <col min="7" max="7" width="10" style="759" bestFit="1" customWidth="1"/>
    <col min="8" max="16384" width="10.6640625" style="759"/>
  </cols>
  <sheetData>
    <row r="2" spans="1:8">
      <c r="A2" s="759" t="s">
        <v>940</v>
      </c>
      <c r="B2" s="760" t="s">
        <v>1660</v>
      </c>
    </row>
    <row r="3" spans="1:8" ht="13.5" thickBot="1">
      <c r="B3" s="759" t="s">
        <v>991</v>
      </c>
    </row>
    <row r="4" spans="1:8" ht="51.75" thickBot="1">
      <c r="B4" s="888"/>
      <c r="C4" s="889" t="s">
        <v>1582</v>
      </c>
      <c r="D4" s="889" t="s">
        <v>1721</v>
      </c>
      <c r="E4" s="890" t="s">
        <v>1025</v>
      </c>
      <c r="F4" s="889" t="s">
        <v>1583</v>
      </c>
      <c r="G4" s="889" t="s">
        <v>1584</v>
      </c>
      <c r="H4" s="889" t="s">
        <v>1585</v>
      </c>
    </row>
    <row r="5" spans="1:8" ht="13.5" thickBot="1">
      <c r="B5" s="891">
        <v>1</v>
      </c>
      <c r="C5" s="817">
        <v>2</v>
      </c>
      <c r="D5" s="817" t="s">
        <v>1586</v>
      </c>
      <c r="E5" s="817" t="s">
        <v>1587</v>
      </c>
      <c r="F5" s="817" t="s">
        <v>1588</v>
      </c>
      <c r="G5" s="817" t="s">
        <v>1589</v>
      </c>
      <c r="H5" s="817" t="s">
        <v>1590</v>
      </c>
    </row>
    <row r="6" spans="1:8" ht="13.5" thickBot="1">
      <c r="B6" s="892">
        <v>1</v>
      </c>
      <c r="C6" s="893" t="s">
        <v>1591</v>
      </c>
      <c r="D6" s="894">
        <v>1655</v>
      </c>
      <c r="E6" s="894">
        <v>1272.8</v>
      </c>
      <c r="F6" s="895">
        <v>382.2</v>
      </c>
      <c r="G6" s="895">
        <v>74.7</v>
      </c>
      <c r="H6" s="895" t="s">
        <v>1592</v>
      </c>
    </row>
    <row r="7" spans="1:8" ht="13.5" thickBot="1">
      <c r="B7" s="892">
        <v>2</v>
      </c>
      <c r="C7" s="893" t="s">
        <v>1593</v>
      </c>
      <c r="D7" s="894">
        <v>2461.9</v>
      </c>
      <c r="E7" s="894">
        <v>2072.3000000000002</v>
      </c>
      <c r="F7" s="895">
        <v>389.5</v>
      </c>
      <c r="G7" s="894">
        <v>1347.5</v>
      </c>
      <c r="H7" s="895" t="s">
        <v>1594</v>
      </c>
    </row>
    <row r="8" spans="1:8" ht="13.5" thickBot="1">
      <c r="B8" s="892">
        <v>3</v>
      </c>
      <c r="C8" s="893" t="s">
        <v>1595</v>
      </c>
      <c r="D8" s="894">
        <v>3024</v>
      </c>
      <c r="E8" s="894">
        <v>3132.5</v>
      </c>
      <c r="F8" s="895">
        <v>-108.6</v>
      </c>
      <c r="G8" s="894">
        <v>2014.8</v>
      </c>
      <c r="H8" s="895" t="s">
        <v>1596</v>
      </c>
    </row>
    <row r="9" spans="1:8" ht="13.5" thickBot="1">
      <c r="B9" s="892">
        <v>4</v>
      </c>
      <c r="C9" s="893" t="s">
        <v>1597</v>
      </c>
      <c r="D9" s="894">
        <v>3603.8</v>
      </c>
      <c r="E9" s="894">
        <v>3951.6</v>
      </c>
      <c r="F9" s="895">
        <v>-347.8</v>
      </c>
      <c r="G9" s="894">
        <v>2937.5</v>
      </c>
      <c r="H9" s="895" t="s">
        <v>1598</v>
      </c>
    </row>
    <row r="10" spans="1:8" ht="13.5" thickBot="1">
      <c r="B10" s="892">
        <v>5</v>
      </c>
      <c r="C10" s="893" t="s">
        <v>1235</v>
      </c>
      <c r="D10" s="894">
        <v>4548.1000000000004</v>
      </c>
      <c r="E10" s="894">
        <v>5151.3</v>
      </c>
      <c r="F10" s="895">
        <v>-603.29999999999995</v>
      </c>
      <c r="G10" s="894">
        <v>3768.4</v>
      </c>
      <c r="H10" s="895" t="s">
        <v>1599</v>
      </c>
    </row>
    <row r="11" spans="1:8" ht="13.5" thickBot="1">
      <c r="B11" s="892">
        <v>6</v>
      </c>
      <c r="C11" s="893" t="s">
        <v>1600</v>
      </c>
      <c r="D11" s="894">
        <v>6582.7</v>
      </c>
      <c r="E11" s="894">
        <v>4942.7</v>
      </c>
      <c r="F11" s="894">
        <v>1640</v>
      </c>
      <c r="G11" s="894">
        <v>5862.2</v>
      </c>
      <c r="H11" s="895" t="s">
        <v>1601</v>
      </c>
    </row>
    <row r="12" spans="1:8" ht="13.5" thickBot="1">
      <c r="B12" s="892"/>
      <c r="C12" s="893" t="s">
        <v>1602</v>
      </c>
      <c r="D12" s="894">
        <v>11130.8</v>
      </c>
      <c r="E12" s="894">
        <v>10094.1</v>
      </c>
      <c r="F12" s="894">
        <v>1036.7</v>
      </c>
      <c r="G12" s="894">
        <v>9630.5</v>
      </c>
      <c r="H12" s="895" t="s">
        <v>1538</v>
      </c>
    </row>
    <row r="14" spans="1:8">
      <c r="B14" s="866" t="s">
        <v>2020</v>
      </c>
    </row>
    <row r="15" spans="1:8">
      <c r="B15" s="633" t="s">
        <v>971</v>
      </c>
    </row>
  </sheetData>
  <phoneticPr fontId="5" type="noConversion"/>
  <hyperlinks>
    <hyperlink ref="B15" location="Содержание!B97" display="к содержанию"/>
  </hyperlinks>
  <pageMargins left="0.75" right="0.75" top="1" bottom="1" header="0.5" footer="0.5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B12" sqref="B12"/>
    </sheetView>
  </sheetViews>
  <sheetFormatPr defaultColWidth="10.6640625" defaultRowHeight="12.75"/>
  <cols>
    <col min="1" max="1" width="11.83203125" style="759" customWidth="1"/>
    <col min="2" max="2" width="42.5" style="759" customWidth="1"/>
    <col min="3" max="14" width="11.83203125" style="759" bestFit="1" customWidth="1"/>
    <col min="15" max="16384" width="10.6640625" style="759"/>
  </cols>
  <sheetData>
    <row r="2" spans="1:14">
      <c r="A2" s="896" t="s">
        <v>940</v>
      </c>
      <c r="B2" s="760" t="s">
        <v>1662</v>
      </c>
    </row>
    <row r="3" spans="1:14" ht="13.5" thickBot="1"/>
    <row r="4" spans="1:14" ht="13.5" thickBot="1">
      <c r="B4" s="856"/>
      <c r="C4" s="800" t="s">
        <v>1465</v>
      </c>
      <c r="D4" s="800" t="s">
        <v>2160</v>
      </c>
      <c r="E4" s="800" t="s">
        <v>63</v>
      </c>
      <c r="F4" s="800" t="s">
        <v>1603</v>
      </c>
      <c r="G4" s="800" t="s">
        <v>1466</v>
      </c>
      <c r="H4" s="800" t="s">
        <v>1604</v>
      </c>
      <c r="I4" s="800" t="s">
        <v>1605</v>
      </c>
      <c r="J4" s="882">
        <v>38991</v>
      </c>
      <c r="K4" s="882">
        <v>39083</v>
      </c>
      <c r="L4" s="882">
        <v>39173</v>
      </c>
      <c r="M4" s="882">
        <v>39264</v>
      </c>
      <c r="N4" s="883">
        <v>39356</v>
      </c>
    </row>
    <row r="5" spans="1:14">
      <c r="B5" s="897" t="s">
        <v>1606</v>
      </c>
      <c r="C5" s="859">
        <v>1.03</v>
      </c>
      <c r="D5" s="859">
        <v>1.1819999999999999</v>
      </c>
      <c r="E5" s="859">
        <v>1.1200000000000001</v>
      </c>
      <c r="F5" s="859">
        <v>1</v>
      </c>
      <c r="G5" s="859">
        <v>1</v>
      </c>
      <c r="H5" s="859">
        <v>1.1499999999999999</v>
      </c>
      <c r="I5" s="859">
        <v>1.2</v>
      </c>
      <c r="J5" s="859">
        <v>1.08</v>
      </c>
      <c r="K5" s="859">
        <v>1.18</v>
      </c>
      <c r="L5" s="859">
        <v>1.36</v>
      </c>
      <c r="M5" s="859">
        <v>1.1299999999999999</v>
      </c>
      <c r="N5" s="860">
        <v>0.99299999999999999</v>
      </c>
    </row>
    <row r="6" spans="1:14">
      <c r="B6" s="835" t="s">
        <v>1607</v>
      </c>
      <c r="C6" s="862">
        <v>0.5</v>
      </c>
      <c r="D6" s="862">
        <v>0.5</v>
      </c>
      <c r="E6" s="862">
        <v>0.5</v>
      </c>
      <c r="F6" s="862">
        <v>0.5</v>
      </c>
      <c r="G6" s="862">
        <v>0.5</v>
      </c>
      <c r="H6" s="862">
        <v>0.5</v>
      </c>
      <c r="I6" s="862">
        <v>0.5</v>
      </c>
      <c r="J6" s="862">
        <v>0.5</v>
      </c>
      <c r="K6" s="862">
        <v>0.5</v>
      </c>
      <c r="L6" s="862">
        <v>0.5</v>
      </c>
      <c r="M6" s="862">
        <v>0.5</v>
      </c>
      <c r="N6" s="836">
        <v>0.5</v>
      </c>
    </row>
    <row r="7" spans="1:14">
      <c r="B7" s="835" t="s">
        <v>1608</v>
      </c>
      <c r="C7" s="862">
        <v>1.06</v>
      </c>
      <c r="D7" s="862">
        <v>1.18</v>
      </c>
      <c r="E7" s="862">
        <v>1.18</v>
      </c>
      <c r="F7" s="862">
        <v>1</v>
      </c>
      <c r="G7" s="862">
        <v>1</v>
      </c>
      <c r="H7" s="862">
        <v>1.04</v>
      </c>
      <c r="I7" s="862">
        <v>1.2</v>
      </c>
      <c r="J7" s="862">
        <v>1.43</v>
      </c>
      <c r="K7" s="862">
        <v>1.48</v>
      </c>
      <c r="L7" s="862">
        <v>1.72</v>
      </c>
      <c r="M7" s="862">
        <v>1.39</v>
      </c>
      <c r="N7" s="836">
        <v>1.363</v>
      </c>
    </row>
    <row r="8" spans="1:14" ht="13.5" thickBot="1">
      <c r="B8" s="837" t="s">
        <v>1609</v>
      </c>
      <c r="C8" s="864">
        <v>0.3</v>
      </c>
      <c r="D8" s="864">
        <v>0.3</v>
      </c>
      <c r="E8" s="864">
        <v>0.3</v>
      </c>
      <c r="F8" s="864">
        <v>0.3</v>
      </c>
      <c r="G8" s="864">
        <v>0.3</v>
      </c>
      <c r="H8" s="864">
        <v>0.3</v>
      </c>
      <c r="I8" s="864">
        <v>0.3</v>
      </c>
      <c r="J8" s="864">
        <v>0.3</v>
      </c>
      <c r="K8" s="864">
        <v>0.3</v>
      </c>
      <c r="L8" s="864">
        <v>0.3</v>
      </c>
      <c r="M8" s="864">
        <v>0.3</v>
      </c>
      <c r="N8" s="838">
        <v>0.3</v>
      </c>
    </row>
    <row r="10" spans="1:14">
      <c r="B10" s="760"/>
    </row>
    <row r="11" spans="1:14">
      <c r="B11" s="760" t="s">
        <v>1662</v>
      </c>
    </row>
    <row r="16" spans="1:14">
      <c r="C16" s="898"/>
      <c r="D16" s="898"/>
      <c r="E16" s="898"/>
      <c r="F16" s="898"/>
      <c r="G16" s="898"/>
      <c r="H16" s="898"/>
      <c r="I16" s="898"/>
    </row>
    <row r="26" spans="2:2">
      <c r="B26" s="869" t="s">
        <v>2020</v>
      </c>
    </row>
    <row r="27" spans="2:2">
      <c r="B27" s="633" t="s">
        <v>971</v>
      </c>
    </row>
  </sheetData>
  <phoneticPr fontId="5" type="noConversion"/>
  <hyperlinks>
    <hyperlink ref="B27" location="Содержание!B98" display="к содержанию"/>
  </hyperlinks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B13" sqref="B13"/>
    </sheetView>
  </sheetViews>
  <sheetFormatPr defaultRowHeight="12.75"/>
  <cols>
    <col min="1" max="1" width="10.33203125" bestFit="1" customWidth="1"/>
    <col min="2" max="2" width="23.6640625" customWidth="1"/>
    <col min="3" max="3" width="24.83203125" customWidth="1"/>
    <col min="4" max="4" width="24.33203125" customWidth="1"/>
    <col min="5" max="5" width="17.83203125" customWidth="1"/>
    <col min="6" max="6" width="19.5" customWidth="1"/>
  </cols>
  <sheetData>
    <row r="2" spans="1:6">
      <c r="A2" t="s">
        <v>940</v>
      </c>
      <c r="B2" s="43" t="s">
        <v>973</v>
      </c>
    </row>
    <row r="3" spans="1:6" ht="13.5" thickBot="1"/>
    <row r="4" spans="1:6" ht="15.75" customHeight="1" thickBot="1">
      <c r="B4" s="727" t="s">
        <v>933</v>
      </c>
      <c r="C4" s="727" t="s">
        <v>934</v>
      </c>
      <c r="D4" s="727" t="s">
        <v>935</v>
      </c>
      <c r="E4" s="727" t="s">
        <v>936</v>
      </c>
      <c r="F4" s="728" t="s">
        <v>953</v>
      </c>
    </row>
    <row r="5" spans="1:6">
      <c r="B5" s="724" t="s">
        <v>937</v>
      </c>
      <c r="C5" s="725">
        <v>1.26</v>
      </c>
      <c r="D5" s="725">
        <v>1.5</v>
      </c>
      <c r="E5" s="725">
        <v>1.369</v>
      </c>
      <c r="F5" s="726">
        <v>1.4</v>
      </c>
    </row>
    <row r="6" spans="1:6" ht="25.5">
      <c r="B6" s="664" t="s">
        <v>938</v>
      </c>
      <c r="C6" s="666">
        <v>1.8</v>
      </c>
      <c r="D6" s="666">
        <v>2.1</v>
      </c>
      <c r="E6" s="666">
        <v>1.95</v>
      </c>
      <c r="F6" s="668">
        <v>1.93</v>
      </c>
    </row>
    <row r="7" spans="1:6" ht="26.25" thickBot="1">
      <c r="B7" s="665" t="s">
        <v>939</v>
      </c>
      <c r="C7" s="667">
        <v>103</v>
      </c>
      <c r="D7" s="667">
        <v>130</v>
      </c>
      <c r="E7" s="667">
        <v>113.35</v>
      </c>
      <c r="F7" s="669">
        <v>112</v>
      </c>
    </row>
    <row r="8" spans="1:6">
      <c r="B8" s="58"/>
    </row>
    <row r="9" spans="1:6">
      <c r="B9" s="85" t="s">
        <v>951</v>
      </c>
    </row>
    <row r="10" spans="1:6">
      <c r="B10" s="1"/>
    </row>
    <row r="11" spans="1:6" ht="13.5">
      <c r="B11" s="57" t="s">
        <v>952</v>
      </c>
    </row>
    <row r="13" spans="1:6">
      <c r="B13" s="633" t="s">
        <v>971</v>
      </c>
    </row>
  </sheetData>
  <phoneticPr fontId="9" type="noConversion"/>
  <hyperlinks>
    <hyperlink ref="B13" location="Содержание!B10" display="к содержанию"/>
  </hyperlinks>
  <pageMargins left="0.75" right="0.75" top="1" bottom="1" header="0.5" footer="0.5"/>
  <pageSetup paperSize="9" orientation="portrait" verticalDpi="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topLeftCell="A10" workbookViewId="0">
      <selection activeCell="H18" sqref="H18"/>
    </sheetView>
  </sheetViews>
  <sheetFormatPr defaultColWidth="10.6640625" defaultRowHeight="12.75"/>
  <cols>
    <col min="1" max="1" width="10.6640625" style="759" customWidth="1"/>
    <col min="2" max="2" width="21.6640625" style="759" customWidth="1"/>
    <col min="3" max="6" width="14.33203125" style="759" bestFit="1" customWidth="1"/>
    <col min="7" max="10" width="15.6640625" style="759" bestFit="1" customWidth="1"/>
    <col min="11" max="16384" width="10.6640625" style="759"/>
  </cols>
  <sheetData>
    <row r="2" spans="1:12">
      <c r="A2" s="896" t="s">
        <v>940</v>
      </c>
      <c r="B2" s="760" t="s">
        <v>1453</v>
      </c>
    </row>
    <row r="3" spans="1:12" ht="13.5" thickBot="1"/>
    <row r="4" spans="1:12" ht="13.5" thickBot="1">
      <c r="B4" s="856"/>
      <c r="C4" s="800" t="s">
        <v>1466</v>
      </c>
      <c r="D4" s="800" t="s">
        <v>1468</v>
      </c>
      <c r="E4" s="800" t="s">
        <v>1467</v>
      </c>
      <c r="F4" s="800" t="s">
        <v>1485</v>
      </c>
      <c r="G4" s="800" t="s">
        <v>1486</v>
      </c>
      <c r="H4" s="800" t="s">
        <v>749</v>
      </c>
      <c r="I4" s="800" t="s">
        <v>1450</v>
      </c>
      <c r="J4" s="801" t="s">
        <v>1990</v>
      </c>
      <c r="K4" s="792"/>
      <c r="L4" s="792"/>
    </row>
    <row r="5" spans="1:12" ht="38.25">
      <c r="B5" s="872" t="s">
        <v>1451</v>
      </c>
      <c r="C5" s="899">
        <v>0.11142391073091677</v>
      </c>
      <c r="D5" s="899">
        <v>0.28704501179189695</v>
      </c>
      <c r="E5" s="899">
        <v>0.1969382405259249</v>
      </c>
      <c r="F5" s="899">
        <v>0.33055286745071027</v>
      </c>
      <c r="G5" s="899">
        <v>0.32520322428385812</v>
      </c>
      <c r="H5" s="900">
        <v>0.36652826987466108</v>
      </c>
      <c r="I5" s="899">
        <v>0.35737882842259672</v>
      </c>
      <c r="J5" s="901">
        <v>0.33089892850588798</v>
      </c>
      <c r="K5" s="792"/>
      <c r="L5" s="792"/>
    </row>
    <row r="6" spans="1:12" ht="39" thickBot="1">
      <c r="B6" s="875" t="s">
        <v>1452</v>
      </c>
      <c r="C6" s="902">
        <v>0.2886207123056152</v>
      </c>
      <c r="D6" s="902">
        <v>0.26509706060469163</v>
      </c>
      <c r="E6" s="902">
        <v>0.30741910668236949</v>
      </c>
      <c r="F6" s="902">
        <v>0.24856789750472208</v>
      </c>
      <c r="G6" s="902">
        <v>0.22204115760746573</v>
      </c>
      <c r="H6" s="903">
        <v>0.1955742953472327</v>
      </c>
      <c r="I6" s="902">
        <v>0.19199029197800196</v>
      </c>
      <c r="J6" s="904">
        <v>0.2029442881480823</v>
      </c>
      <c r="K6" s="792"/>
      <c r="L6" s="792"/>
    </row>
    <row r="7" spans="1:12">
      <c r="B7" s="908"/>
      <c r="C7" s="812"/>
      <c r="D7" s="812"/>
      <c r="E7" s="812"/>
      <c r="F7" s="812"/>
      <c r="G7" s="812"/>
      <c r="H7" s="909"/>
      <c r="I7" s="812"/>
      <c r="J7" s="812"/>
      <c r="K7" s="792"/>
      <c r="L7" s="792"/>
    </row>
    <row r="8" spans="1:12">
      <c r="B8" s="910" t="s">
        <v>1623</v>
      </c>
      <c r="C8" s="812"/>
      <c r="D8" s="812"/>
      <c r="E8" s="812"/>
      <c r="F8" s="812"/>
      <c r="G8" s="812"/>
      <c r="H8" s="909"/>
      <c r="I8" s="812"/>
      <c r="J8" s="812"/>
      <c r="K8" s="792"/>
      <c r="L8" s="792"/>
    </row>
    <row r="9" spans="1:12">
      <c r="G9" s="905"/>
      <c r="H9" s="906"/>
      <c r="I9" s="792"/>
      <c r="J9" s="792"/>
      <c r="K9" s="792"/>
      <c r="L9" s="792"/>
    </row>
    <row r="10" spans="1:12">
      <c r="B10" s="760" t="s">
        <v>1664</v>
      </c>
      <c r="G10" s="905"/>
      <c r="H10" s="906"/>
      <c r="I10" s="792"/>
      <c r="J10" s="792"/>
      <c r="K10" s="792"/>
      <c r="L10" s="792"/>
    </row>
    <row r="11" spans="1:12">
      <c r="G11" s="905"/>
      <c r="H11" s="906"/>
      <c r="I11" s="792"/>
      <c r="J11" s="792"/>
      <c r="K11" s="792"/>
      <c r="L11" s="792"/>
    </row>
    <row r="12" spans="1:12">
      <c r="G12" s="905"/>
      <c r="H12" s="906"/>
      <c r="I12" s="792"/>
      <c r="J12" s="792"/>
      <c r="K12" s="792"/>
      <c r="L12" s="792"/>
    </row>
    <row r="13" spans="1:12">
      <c r="G13" s="905"/>
      <c r="H13" s="906"/>
      <c r="I13" s="792"/>
      <c r="J13" s="792"/>
      <c r="K13" s="792"/>
      <c r="L13" s="792"/>
    </row>
    <row r="14" spans="1:12">
      <c r="G14" s="905"/>
      <c r="H14" s="906"/>
      <c r="I14" s="792"/>
      <c r="J14" s="792"/>
      <c r="K14" s="792"/>
      <c r="L14" s="792"/>
    </row>
    <row r="15" spans="1:12">
      <c r="G15" s="905"/>
      <c r="H15" s="906"/>
      <c r="I15" s="792"/>
      <c r="J15" s="792"/>
      <c r="K15" s="792"/>
      <c r="L15" s="792"/>
    </row>
    <row r="16" spans="1:12">
      <c r="G16" s="905"/>
      <c r="H16" s="906"/>
      <c r="I16" s="792"/>
      <c r="J16" s="792"/>
      <c r="K16" s="792"/>
      <c r="L16" s="792"/>
    </row>
    <row r="17" spans="2:12">
      <c r="G17" s="905"/>
      <c r="H17" s="906"/>
      <c r="I17" s="792"/>
      <c r="J17" s="792"/>
      <c r="K17" s="792"/>
      <c r="L17" s="792"/>
    </row>
    <row r="18" spans="2:12">
      <c r="G18" s="792"/>
      <c r="H18" s="792"/>
      <c r="I18" s="792"/>
      <c r="J18" s="792"/>
      <c r="K18" s="792"/>
      <c r="L18" s="792"/>
    </row>
    <row r="26" spans="2:12">
      <c r="B26" s="869" t="s">
        <v>1622</v>
      </c>
    </row>
    <row r="28" spans="2:12">
      <c r="B28" s="907" t="s">
        <v>1621</v>
      </c>
    </row>
    <row r="30" spans="2:12">
      <c r="B30" s="633" t="s">
        <v>971</v>
      </c>
    </row>
  </sheetData>
  <phoneticPr fontId="5" type="noConversion"/>
  <hyperlinks>
    <hyperlink ref="B30" location="Содержание!B99" display="к содержанию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topLeftCell="A4" workbookViewId="0">
      <selection activeCell="K20" sqref="K20"/>
    </sheetView>
  </sheetViews>
  <sheetFormatPr defaultColWidth="10.6640625" defaultRowHeight="12.75"/>
  <cols>
    <col min="1" max="1" width="10.6640625" style="759" customWidth="1"/>
    <col min="2" max="2" width="30" style="759" customWidth="1"/>
    <col min="3" max="3" width="11.83203125" style="759" bestFit="1" customWidth="1"/>
    <col min="4" max="4" width="10.6640625" style="759" customWidth="1"/>
    <col min="5" max="5" width="11.6640625" style="759" customWidth="1"/>
    <col min="6" max="16384" width="10.6640625" style="759"/>
  </cols>
  <sheetData>
    <row r="2" spans="1:5">
      <c r="A2" s="896" t="s">
        <v>940</v>
      </c>
      <c r="B2" s="760" t="s">
        <v>1458</v>
      </c>
    </row>
    <row r="3" spans="1:5" ht="13.5" thickBot="1">
      <c r="B3" s="759" t="s">
        <v>1483</v>
      </c>
    </row>
    <row r="4" spans="1:5" ht="13.5" thickBot="1">
      <c r="B4" s="772"/>
      <c r="C4" s="911">
        <v>39173</v>
      </c>
      <c r="D4" s="857" t="s">
        <v>1610</v>
      </c>
      <c r="E4" s="845" t="s">
        <v>1611</v>
      </c>
    </row>
    <row r="5" spans="1:5" ht="38.25">
      <c r="B5" s="912" t="s">
        <v>1454</v>
      </c>
      <c r="C5" s="913">
        <v>9.1402893923566353</v>
      </c>
      <c r="D5" s="914">
        <v>10.331166825891772</v>
      </c>
      <c r="E5" s="915">
        <v>2.1744145629346274</v>
      </c>
    </row>
    <row r="6" spans="1:5" ht="12" customHeight="1">
      <c r="B6" s="916" t="s">
        <v>1455</v>
      </c>
      <c r="C6" s="917">
        <v>28.586383923744641</v>
      </c>
      <c r="D6" s="918">
        <v>41.18095046294421</v>
      </c>
      <c r="E6" s="919">
        <v>47.6159824144437</v>
      </c>
    </row>
    <row r="7" spans="1:5">
      <c r="B7" s="916" t="s">
        <v>1456</v>
      </c>
      <c r="C7" s="917">
        <v>32.928003444245121</v>
      </c>
      <c r="D7" s="918">
        <v>27.818277942480414</v>
      </c>
      <c r="E7" s="919">
        <v>18.570501039612182</v>
      </c>
    </row>
    <row r="8" spans="1:5" ht="38.25">
      <c r="B8" s="916" t="s">
        <v>1457</v>
      </c>
      <c r="C8" s="917">
        <v>26.38758702250108</v>
      </c>
      <c r="D8" s="918">
        <v>20.357427153094402</v>
      </c>
      <c r="E8" s="919">
        <v>19.326437705677275</v>
      </c>
    </row>
    <row r="9" spans="1:5" ht="13.5" thickBot="1">
      <c r="B9" s="920" t="s">
        <v>1532</v>
      </c>
      <c r="C9" s="921">
        <v>2.9577362171525219</v>
      </c>
      <c r="D9" s="922">
        <v>0.31217761558920076</v>
      </c>
      <c r="E9" s="923">
        <v>12.31266427733221</v>
      </c>
    </row>
    <row r="10" spans="1:5">
      <c r="C10" s="924"/>
      <c r="D10" s="924"/>
      <c r="E10" s="924"/>
    </row>
    <row r="11" spans="1:5">
      <c r="B11" s="760" t="s">
        <v>1458</v>
      </c>
    </row>
    <row r="26" spans="2:2">
      <c r="B26" s="925" t="s">
        <v>2020</v>
      </c>
    </row>
    <row r="28" spans="2:2">
      <c r="B28" s="633" t="s">
        <v>971</v>
      </c>
    </row>
  </sheetData>
  <phoneticPr fontId="5" type="noConversion"/>
  <hyperlinks>
    <hyperlink ref="B28" location="Содержание!B100" display="к содержанию"/>
  </hyperlinks>
  <pageMargins left="0.75" right="0.75" top="1" bottom="1" header="0.5" footer="0.5"/>
  <headerFooter alignWithMargins="0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topLeftCell="A7" zoomScale="90" workbookViewId="0">
      <selection activeCell="L18" sqref="L18"/>
    </sheetView>
  </sheetViews>
  <sheetFormatPr defaultColWidth="10.6640625" defaultRowHeight="12.75"/>
  <cols>
    <col min="1" max="1" width="12.1640625" style="759" bestFit="1" customWidth="1"/>
    <col min="2" max="2" width="13.83203125" style="759" customWidth="1"/>
    <col min="3" max="16384" width="10.6640625" style="759"/>
  </cols>
  <sheetData>
    <row r="2" spans="1:10">
      <c r="A2" s="896" t="s">
        <v>940</v>
      </c>
      <c r="B2" s="760" t="s">
        <v>1612</v>
      </c>
      <c r="C2" s="926"/>
      <c r="D2" s="926"/>
      <c r="E2" s="926"/>
      <c r="F2" s="926"/>
      <c r="G2" s="926"/>
      <c r="H2" s="926"/>
      <c r="I2" s="926"/>
      <c r="J2" s="926"/>
    </row>
    <row r="3" spans="1:10">
      <c r="A3" s="896"/>
      <c r="B3" s="759" t="s">
        <v>1616</v>
      </c>
      <c r="C3" s="926"/>
      <c r="D3" s="926"/>
      <c r="E3" s="926"/>
      <c r="F3" s="926"/>
      <c r="G3" s="926"/>
      <c r="H3" s="926"/>
      <c r="I3" s="926"/>
      <c r="J3" s="926"/>
    </row>
    <row r="4" spans="1:10" ht="13.5" thickBot="1">
      <c r="A4" s="896"/>
      <c r="C4" s="926"/>
      <c r="D4" s="926"/>
      <c r="E4" s="926"/>
      <c r="F4" s="926"/>
      <c r="G4" s="926"/>
      <c r="H4" s="926"/>
      <c r="I4" s="926"/>
      <c r="J4" s="926"/>
    </row>
    <row r="5" spans="1:10" ht="13.5" thickBot="1">
      <c r="B5" s="856"/>
      <c r="C5" s="800" t="s">
        <v>1466</v>
      </c>
      <c r="D5" s="800" t="s">
        <v>1468</v>
      </c>
      <c r="E5" s="800" t="s">
        <v>1467</v>
      </c>
      <c r="F5" s="800" t="s">
        <v>1485</v>
      </c>
      <c r="G5" s="800" t="s">
        <v>1486</v>
      </c>
      <c r="H5" s="800" t="s">
        <v>749</v>
      </c>
      <c r="I5" s="800" t="s">
        <v>1450</v>
      </c>
      <c r="J5" s="801" t="s">
        <v>1990</v>
      </c>
    </row>
    <row r="6" spans="1:10">
      <c r="B6" s="897" t="s">
        <v>1613</v>
      </c>
      <c r="C6" s="859">
        <v>4</v>
      </c>
      <c r="D6" s="859">
        <v>3</v>
      </c>
      <c r="E6" s="859">
        <v>3</v>
      </c>
      <c r="F6" s="859">
        <v>3</v>
      </c>
      <c r="G6" s="859">
        <v>5</v>
      </c>
      <c r="H6" s="859">
        <v>4</v>
      </c>
      <c r="I6" s="859">
        <v>5</v>
      </c>
      <c r="J6" s="860">
        <v>3</v>
      </c>
    </row>
    <row r="7" spans="1:10">
      <c r="B7" s="861" t="s">
        <v>1614</v>
      </c>
      <c r="C7" s="862">
        <v>18</v>
      </c>
      <c r="D7" s="862">
        <v>16</v>
      </c>
      <c r="E7" s="862">
        <v>18</v>
      </c>
      <c r="F7" s="862">
        <v>16</v>
      </c>
      <c r="G7" s="862">
        <v>12</v>
      </c>
      <c r="H7" s="862">
        <v>15</v>
      </c>
      <c r="I7" s="862">
        <v>14</v>
      </c>
      <c r="J7" s="836">
        <v>15</v>
      </c>
    </row>
    <row r="8" spans="1:10">
      <c r="B8" s="861" t="s">
        <v>1615</v>
      </c>
      <c r="C8" s="862">
        <v>10</v>
      </c>
      <c r="D8" s="862">
        <v>11</v>
      </c>
      <c r="E8" s="862">
        <v>6</v>
      </c>
      <c r="F8" s="862">
        <v>7</v>
      </c>
      <c r="G8" s="862">
        <v>8</v>
      </c>
      <c r="H8" s="862">
        <v>6</v>
      </c>
      <c r="I8" s="862">
        <v>5</v>
      </c>
      <c r="J8" s="836">
        <v>6</v>
      </c>
    </row>
    <row r="9" spans="1:10" ht="13.5" thickBot="1">
      <c r="B9" s="863" t="s">
        <v>1560</v>
      </c>
      <c r="C9" s="864">
        <v>2</v>
      </c>
      <c r="D9" s="864">
        <v>4</v>
      </c>
      <c r="E9" s="864">
        <v>6</v>
      </c>
      <c r="F9" s="864">
        <v>7</v>
      </c>
      <c r="G9" s="864">
        <v>8</v>
      </c>
      <c r="H9" s="864">
        <v>8</v>
      </c>
      <c r="I9" s="864">
        <v>9</v>
      </c>
      <c r="J9" s="838">
        <v>9</v>
      </c>
    </row>
    <row r="10" spans="1:10">
      <c r="B10" s="927" t="s">
        <v>1617</v>
      </c>
    </row>
    <row r="11" spans="1:10">
      <c r="C11" s="898"/>
      <c r="D11" s="898"/>
    </row>
    <row r="13" spans="1:10">
      <c r="B13" s="760" t="s">
        <v>2037</v>
      </c>
    </row>
    <row r="30" spans="1:2">
      <c r="A30" s="792"/>
      <c r="B30" s="866" t="s">
        <v>1618</v>
      </c>
    </row>
    <row r="31" spans="1:2">
      <c r="B31" s="633" t="s">
        <v>971</v>
      </c>
    </row>
  </sheetData>
  <phoneticPr fontId="5" type="noConversion"/>
  <hyperlinks>
    <hyperlink ref="B31" location="Содержание!B101" display="к содержанию"/>
  </hyperlinks>
  <pageMargins left="0.75" right="0.75" top="1" bottom="1" header="0.5" footer="0.5"/>
  <headerFooter alignWithMargins="0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workbookViewId="0">
      <selection activeCell="H14" sqref="H14"/>
    </sheetView>
  </sheetViews>
  <sheetFormatPr defaultColWidth="10.6640625" defaultRowHeight="12.75"/>
  <cols>
    <col min="1" max="1" width="11.5" style="759" customWidth="1"/>
    <col min="2" max="2" width="26.6640625" style="759" customWidth="1"/>
    <col min="3" max="5" width="12.6640625" style="759" bestFit="1" customWidth="1"/>
    <col min="6" max="7" width="14.83203125" style="759" bestFit="1" customWidth="1"/>
    <col min="8" max="8" width="17.1640625" style="759" bestFit="1" customWidth="1"/>
    <col min="9" max="9" width="11.83203125" style="759" bestFit="1" customWidth="1"/>
    <col min="10" max="16384" width="10.6640625" style="759"/>
  </cols>
  <sheetData>
    <row r="2" spans="1:8">
      <c r="A2" s="896" t="s">
        <v>940</v>
      </c>
      <c r="B2" s="760" t="s">
        <v>212</v>
      </c>
    </row>
    <row r="3" spans="1:8" ht="13.5" thickBot="1">
      <c r="B3" s="759" t="s">
        <v>213</v>
      </c>
    </row>
    <row r="4" spans="1:8" ht="13.5" thickBot="1">
      <c r="B4" s="772"/>
      <c r="C4" s="772">
        <v>2004</v>
      </c>
      <c r="D4" s="772">
        <v>2005</v>
      </c>
      <c r="E4" s="772">
        <v>2006</v>
      </c>
      <c r="F4" s="772" t="s">
        <v>214</v>
      </c>
      <c r="G4" s="772" t="s">
        <v>215</v>
      </c>
      <c r="H4" s="772" t="s">
        <v>216</v>
      </c>
    </row>
    <row r="5" spans="1:8">
      <c r="B5" s="929" t="s">
        <v>217</v>
      </c>
      <c r="C5" s="929">
        <v>65.28478279366297</v>
      </c>
      <c r="D5" s="929">
        <v>64.479382373660727</v>
      </c>
      <c r="E5" s="929">
        <v>66.857521305482763</v>
      </c>
      <c r="F5" s="929">
        <v>64.439951796337837</v>
      </c>
      <c r="G5" s="929">
        <v>63.3487119619491</v>
      </c>
      <c r="H5" s="929">
        <v>62.165889128543569</v>
      </c>
    </row>
    <row r="6" spans="1:8">
      <c r="B6" s="790" t="s">
        <v>218</v>
      </c>
      <c r="C6" s="790">
        <v>34.715217206337016</v>
      </c>
      <c r="D6" s="790">
        <v>35.520617626339281</v>
      </c>
      <c r="E6" s="790">
        <v>33.142478694517251</v>
      </c>
      <c r="F6" s="790">
        <v>35.56004820366217</v>
      </c>
      <c r="G6" s="790">
        <v>36.6512880380509</v>
      </c>
      <c r="H6" s="790">
        <v>37.834110871456431</v>
      </c>
    </row>
    <row r="7" spans="1:8">
      <c r="B7" s="790" t="s">
        <v>219</v>
      </c>
      <c r="C7" s="790">
        <v>52.597487345858255</v>
      </c>
      <c r="D7" s="790">
        <v>40.588905713023905</v>
      </c>
      <c r="E7" s="790">
        <v>38.451256326823362</v>
      </c>
      <c r="F7" s="790">
        <v>38.088254796616575</v>
      </c>
      <c r="G7" s="790">
        <v>36.985395583183717</v>
      </c>
      <c r="H7" s="790">
        <v>36.356306955537612</v>
      </c>
    </row>
    <row r="8" spans="1:8" ht="13.5" thickBot="1">
      <c r="B8" s="791" t="s">
        <v>220</v>
      </c>
      <c r="C8" s="791">
        <v>56.770243979749516</v>
      </c>
      <c r="D8" s="791">
        <v>58.103227926861209</v>
      </c>
      <c r="E8" s="791">
        <v>64.801606449177513</v>
      </c>
      <c r="F8" s="791">
        <v>70.889490328316199</v>
      </c>
      <c r="G8" s="791">
        <v>75.972573868711649</v>
      </c>
      <c r="H8" s="791">
        <v>69.372780063643262</v>
      </c>
    </row>
    <row r="9" spans="1:8">
      <c r="B9" s="930" t="s">
        <v>221</v>
      </c>
    </row>
    <row r="11" spans="1:8">
      <c r="B11" s="760" t="s">
        <v>2038</v>
      </c>
    </row>
    <row r="26" spans="2:2">
      <c r="B26" s="869" t="s">
        <v>1402</v>
      </c>
    </row>
    <row r="28" spans="2:2">
      <c r="B28" s="633" t="s">
        <v>971</v>
      </c>
    </row>
  </sheetData>
  <phoneticPr fontId="5" type="noConversion"/>
  <hyperlinks>
    <hyperlink ref="B28" location="Содержание!B102" display="к содержанию"/>
  </hyperlinks>
  <pageMargins left="0.75" right="0.75" top="1" bottom="1" header="0.5" footer="0.5"/>
  <headerFooter alignWithMargins="0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topLeftCell="A7" workbookViewId="0">
      <selection activeCell="H16" sqref="H16"/>
    </sheetView>
  </sheetViews>
  <sheetFormatPr defaultColWidth="10.6640625" defaultRowHeight="12.75"/>
  <cols>
    <col min="1" max="1" width="11.6640625" style="759" customWidth="1"/>
    <col min="2" max="2" width="30.33203125" style="759" customWidth="1"/>
    <col min="3" max="5" width="11.83203125" style="759" bestFit="1" customWidth="1"/>
    <col min="6" max="16384" width="10.6640625" style="759"/>
  </cols>
  <sheetData>
    <row r="2" spans="1:5">
      <c r="A2" s="896" t="s">
        <v>940</v>
      </c>
      <c r="B2" s="760" t="s">
        <v>2039</v>
      </c>
    </row>
    <row r="3" spans="1:5">
      <c r="B3" s="759" t="s">
        <v>255</v>
      </c>
    </row>
    <row r="4" spans="1:5" ht="13.5" thickBot="1"/>
    <row r="5" spans="1:5">
      <c r="B5" s="931"/>
      <c r="C5" s="932">
        <v>39173</v>
      </c>
      <c r="D5" s="933">
        <v>39264</v>
      </c>
      <c r="E5" s="932">
        <v>39356</v>
      </c>
    </row>
    <row r="6" spans="1:5" ht="15.75" customHeight="1">
      <c r="B6" s="934" t="s">
        <v>223</v>
      </c>
      <c r="C6" s="935">
        <v>3.0846491270040537</v>
      </c>
      <c r="D6" s="936">
        <v>2.8110633966042995</v>
      </c>
      <c r="E6" s="935">
        <v>2.1976923451300596</v>
      </c>
    </row>
    <row r="7" spans="1:5" ht="13.5" customHeight="1">
      <c r="B7" s="934" t="s">
        <v>224</v>
      </c>
      <c r="C7" s="935">
        <v>85.429828956799625</v>
      </c>
      <c r="D7" s="936">
        <v>84.773621304325374</v>
      </c>
      <c r="E7" s="935">
        <v>86.583696066826789</v>
      </c>
    </row>
    <row r="8" spans="1:5" ht="33.75" customHeight="1">
      <c r="B8" s="934" t="s">
        <v>225</v>
      </c>
      <c r="C8" s="935">
        <v>11.485521916196312</v>
      </c>
      <c r="D8" s="936">
        <v>12.415315299070324</v>
      </c>
      <c r="E8" s="935">
        <v>11.218611588043153</v>
      </c>
    </row>
    <row r="9" spans="1:5">
      <c r="B9" s="937" t="s">
        <v>226</v>
      </c>
      <c r="C9" s="935">
        <v>72.171820917322648</v>
      </c>
      <c r="D9" s="938">
        <v>92.149564541140862</v>
      </c>
      <c r="E9" s="935">
        <v>65.96646135144546</v>
      </c>
    </row>
    <row r="10" spans="1:5" ht="12" customHeight="1" thickBot="1">
      <c r="B10" s="939" t="s">
        <v>227</v>
      </c>
      <c r="C10" s="940">
        <v>27.828179082677341</v>
      </c>
      <c r="D10" s="941">
        <v>7.8504354588591365</v>
      </c>
      <c r="E10" s="942">
        <v>34.033538648554533</v>
      </c>
    </row>
    <row r="12" spans="1:5">
      <c r="B12" s="760" t="s">
        <v>2039</v>
      </c>
    </row>
    <row r="28" spans="2:2">
      <c r="B28" s="869" t="s">
        <v>256</v>
      </c>
    </row>
    <row r="30" spans="2:2">
      <c r="B30" s="633" t="s">
        <v>971</v>
      </c>
    </row>
  </sheetData>
  <phoneticPr fontId="5" type="noConversion"/>
  <hyperlinks>
    <hyperlink ref="B30" location="Содержание!B103" display="к содержанию"/>
  </hyperlinks>
  <pageMargins left="0.75" right="0.75" top="1" bottom="1" header="0.5" footer="0.5"/>
  <headerFooter alignWithMargins="0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0"/>
  <sheetViews>
    <sheetView topLeftCell="A13" workbookViewId="0">
      <selection activeCell="F30" sqref="F30"/>
    </sheetView>
  </sheetViews>
  <sheetFormatPr defaultColWidth="10.6640625" defaultRowHeight="12.75"/>
  <cols>
    <col min="1" max="1" width="14" style="759" customWidth="1"/>
    <col min="2" max="2" width="25.5" style="759" customWidth="1"/>
    <col min="3" max="4" width="14.83203125" style="759" bestFit="1" customWidth="1"/>
    <col min="5" max="5" width="11.5" style="759" bestFit="1" customWidth="1"/>
    <col min="6" max="6" width="17" style="792" customWidth="1"/>
    <col min="7" max="7" width="17.6640625" style="759" customWidth="1"/>
    <col min="8" max="10" width="11.5" style="759" bestFit="1" customWidth="1"/>
    <col min="11" max="11" width="25.33203125" style="759" customWidth="1"/>
    <col min="12" max="16384" width="10.6640625" style="759"/>
  </cols>
  <sheetData>
    <row r="2" spans="1:24">
      <c r="A2" s="896" t="s">
        <v>940</v>
      </c>
      <c r="B2" s="760" t="s">
        <v>258</v>
      </c>
    </row>
    <row r="3" spans="1:24" ht="13.5" thickBot="1">
      <c r="B3" s="943"/>
      <c r="C3" s="944"/>
      <c r="D3" s="944"/>
      <c r="E3" s="945"/>
      <c r="F3" s="945"/>
      <c r="G3" s="943"/>
      <c r="H3" s="944"/>
      <c r="I3" s="944"/>
      <c r="J3" s="945"/>
    </row>
    <row r="4" spans="1:24" ht="13.5" thickBot="1">
      <c r="B4" s="1090" t="s">
        <v>257</v>
      </c>
      <c r="C4" s="1086">
        <v>39173</v>
      </c>
      <c r="D4" s="1087"/>
      <c r="E4" s="1088">
        <v>39264</v>
      </c>
      <c r="F4" s="1087"/>
      <c r="G4" s="1088">
        <v>39356</v>
      </c>
      <c r="H4" s="1089"/>
      <c r="I4" s="944"/>
      <c r="J4" s="945"/>
    </row>
    <row r="5" spans="1:24" ht="24.75" thickBot="1">
      <c r="B5" s="1091"/>
      <c r="C5" s="953" t="s">
        <v>222</v>
      </c>
      <c r="D5" s="953" t="s">
        <v>234</v>
      </c>
      <c r="E5" s="953" t="s">
        <v>222</v>
      </c>
      <c r="F5" s="953" t="s">
        <v>234</v>
      </c>
      <c r="G5" s="953" t="s">
        <v>222</v>
      </c>
      <c r="H5" s="953" t="s">
        <v>234</v>
      </c>
      <c r="I5" s="944"/>
      <c r="J5" s="945"/>
    </row>
    <row r="6" spans="1:24">
      <c r="B6" s="950" t="s">
        <v>228</v>
      </c>
      <c r="C6" s="954">
        <v>16.694695943034997</v>
      </c>
      <c r="D6" s="954">
        <v>89.284975357884051</v>
      </c>
      <c r="E6" s="954">
        <v>16.104838922679846</v>
      </c>
      <c r="F6" s="954">
        <v>88.758321700848271</v>
      </c>
      <c r="G6" s="954">
        <v>14.821180286241203</v>
      </c>
      <c r="H6" s="954">
        <v>88.5093336659519</v>
      </c>
      <c r="I6" s="944"/>
      <c r="J6" s="945"/>
    </row>
    <row r="7" spans="1:24">
      <c r="B7" s="951" t="s">
        <v>229</v>
      </c>
      <c r="C7" s="955">
        <v>3.6879755324766386</v>
      </c>
      <c r="D7" s="955">
        <v>3.1549062252991456</v>
      </c>
      <c r="E7" s="955">
        <v>3.5617393588178849</v>
      </c>
      <c r="F7" s="955">
        <v>3.3656582196929028</v>
      </c>
      <c r="G7" s="955">
        <v>3.5553684028033787</v>
      </c>
      <c r="H7" s="955">
        <v>3.567997494745335</v>
      </c>
      <c r="I7" s="944"/>
      <c r="J7" s="945"/>
    </row>
    <row r="8" spans="1:24">
      <c r="B8" s="951" t="s">
        <v>230</v>
      </c>
      <c r="C8" s="955">
        <v>11.710582560808119</v>
      </c>
      <c r="D8" s="955">
        <v>5.1884857109392479</v>
      </c>
      <c r="E8" s="955">
        <v>10.824185207531482</v>
      </c>
      <c r="F8" s="955">
        <v>5.2622006872114246</v>
      </c>
      <c r="G8" s="955">
        <v>10.546213151243245</v>
      </c>
      <c r="H8" s="955">
        <v>5.3443000148616804</v>
      </c>
      <c r="I8" s="944"/>
      <c r="J8" s="945"/>
    </row>
    <row r="9" spans="1:24">
      <c r="B9" s="951" t="s">
        <v>231</v>
      </c>
      <c r="C9" s="955">
        <v>12.10067282686347</v>
      </c>
      <c r="D9" s="955">
        <v>1.6453092310271138</v>
      </c>
      <c r="E9" s="955">
        <v>11.782253986637574</v>
      </c>
      <c r="F9" s="955">
        <v>1.7733947170621711</v>
      </c>
      <c r="G9" s="955">
        <v>11.26534448449994</v>
      </c>
      <c r="H9" s="955">
        <v>1.7653553003120954</v>
      </c>
      <c r="I9" s="944"/>
      <c r="J9" s="945"/>
    </row>
    <row r="10" spans="1:24">
      <c r="B10" s="951" t="s">
        <v>232</v>
      </c>
      <c r="C10" s="955">
        <v>4.7363972210126732</v>
      </c>
      <c r="D10" s="955">
        <v>0.27184528664738877</v>
      </c>
      <c r="E10" s="955">
        <v>4.6581155694951368</v>
      </c>
      <c r="F10" s="955">
        <v>0.2997825620100934</v>
      </c>
      <c r="G10" s="955">
        <v>4.4133644049037333</v>
      </c>
      <c r="H10" s="955">
        <v>0.29272202288698751</v>
      </c>
    </row>
    <row r="11" spans="1:24">
      <c r="B11" s="951" t="s">
        <v>233</v>
      </c>
      <c r="C11" s="955">
        <v>51.06967591580409</v>
      </c>
      <c r="D11" s="955">
        <v>0.45447818820306474</v>
      </c>
      <c r="E11" s="955">
        <v>53.068866954838079</v>
      </c>
      <c r="F11" s="955">
        <v>0.54064211317513156</v>
      </c>
      <c r="G11" s="955">
        <v>55.398529270308494</v>
      </c>
      <c r="H11" s="955">
        <v>0.52029150124201184</v>
      </c>
    </row>
    <row r="12" spans="1:24" ht="13.5" thickBot="1">
      <c r="B12" s="952" t="s">
        <v>1494</v>
      </c>
      <c r="C12" s="956">
        <v>100</v>
      </c>
      <c r="D12" s="956">
        <v>100</v>
      </c>
      <c r="E12" s="956">
        <v>100</v>
      </c>
      <c r="F12" s="956">
        <v>100</v>
      </c>
      <c r="G12" s="956">
        <v>100</v>
      </c>
      <c r="H12" s="956">
        <v>100</v>
      </c>
    </row>
    <row r="13" spans="1:24">
      <c r="A13" s="792"/>
      <c r="B13" s="949" t="s">
        <v>259</v>
      </c>
    </row>
    <row r="14" spans="1:24">
      <c r="J14" s="946"/>
      <c r="K14" s="947"/>
      <c r="L14" s="792"/>
      <c r="M14" s="792"/>
      <c r="N14" s="792"/>
      <c r="O14" s="792"/>
      <c r="P14" s="792"/>
      <c r="Q14" s="792"/>
      <c r="R14" s="792"/>
      <c r="S14" s="792"/>
      <c r="T14" s="792"/>
      <c r="U14" s="792"/>
      <c r="V14" s="792"/>
      <c r="W14" s="792"/>
      <c r="X14" s="792"/>
    </row>
    <row r="15" spans="1:24">
      <c r="B15" s="760" t="s">
        <v>2040</v>
      </c>
    </row>
    <row r="19" spans="2:2" ht="47.25" customHeight="1"/>
    <row r="28" spans="2:2">
      <c r="B28" s="948" t="s">
        <v>260</v>
      </c>
    </row>
    <row r="30" spans="2:2">
      <c r="B30" s="633" t="s">
        <v>971</v>
      </c>
    </row>
  </sheetData>
  <mergeCells count="4">
    <mergeCell ref="C4:D4"/>
    <mergeCell ref="E4:F4"/>
    <mergeCell ref="G4:H4"/>
    <mergeCell ref="B4:B5"/>
  </mergeCells>
  <phoneticPr fontId="5" type="noConversion"/>
  <hyperlinks>
    <hyperlink ref="B30" location="Содержание!B104" display="к содержанию"/>
  </hyperlinks>
  <pageMargins left="0.75" right="0.75" top="1" bottom="1" header="0.5" footer="0.5"/>
  <headerFooter alignWithMargins="0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J24" sqref="J24"/>
    </sheetView>
  </sheetViews>
  <sheetFormatPr defaultColWidth="10.6640625" defaultRowHeight="12.75"/>
  <cols>
    <col min="1" max="1" width="12.5" style="759" customWidth="1"/>
    <col min="2" max="2" width="32" style="759" customWidth="1"/>
    <col min="3" max="5" width="11.5" style="759" bestFit="1" customWidth="1"/>
    <col min="6" max="16384" width="10.6640625" style="759"/>
  </cols>
  <sheetData>
    <row r="2" spans="1:5">
      <c r="A2" s="896" t="s">
        <v>940</v>
      </c>
      <c r="B2" s="760" t="s">
        <v>1671</v>
      </c>
    </row>
    <row r="3" spans="1:5" ht="13.5" thickBot="1">
      <c r="B3" s="759" t="s">
        <v>235</v>
      </c>
    </row>
    <row r="4" spans="1:5" ht="13.5" thickBot="1">
      <c r="B4" s="779"/>
      <c r="C4" s="957">
        <v>39173</v>
      </c>
      <c r="D4" s="957">
        <v>39264</v>
      </c>
      <c r="E4" s="957">
        <v>39356</v>
      </c>
    </row>
    <row r="5" spans="1:5" ht="13.5" thickBot="1">
      <c r="B5" s="816" t="s">
        <v>228</v>
      </c>
      <c r="C5" s="817">
        <v>132.6</v>
      </c>
      <c r="D5" s="817">
        <v>141.4</v>
      </c>
      <c r="E5" s="817">
        <v>135.24</v>
      </c>
    </row>
    <row r="6" spans="1:5" ht="13.5" thickBot="1">
      <c r="B6" s="816" t="s">
        <v>229</v>
      </c>
      <c r="C6" s="817">
        <v>829.1</v>
      </c>
      <c r="D6" s="817">
        <v>824.4</v>
      </c>
      <c r="E6" s="817">
        <v>804.79</v>
      </c>
    </row>
    <row r="7" spans="1:5" ht="13.5" thickBot="1">
      <c r="B7" s="816" t="s">
        <v>261</v>
      </c>
      <c r="C7" s="958">
        <v>1600.7</v>
      </c>
      <c r="D7" s="958">
        <v>1602.5</v>
      </c>
      <c r="E7" s="958">
        <v>1593.78</v>
      </c>
    </row>
    <row r="8" spans="1:5" ht="13.5" thickBot="1">
      <c r="B8" s="816" t="s">
        <v>231</v>
      </c>
      <c r="C8" s="958">
        <v>5216.1000000000004</v>
      </c>
      <c r="D8" s="958">
        <v>5175.8</v>
      </c>
      <c r="E8" s="958">
        <v>5153.8900000000003</v>
      </c>
    </row>
    <row r="9" spans="1:5" ht="13.5" thickBot="1">
      <c r="B9" s="816" t="s">
        <v>232</v>
      </c>
      <c r="C9" s="958">
        <v>12356.9</v>
      </c>
      <c r="D9" s="958">
        <v>12104.9</v>
      </c>
      <c r="E9" s="958">
        <v>12176.9</v>
      </c>
    </row>
    <row r="10" spans="1:5" ht="13.5" thickBot="1">
      <c r="B10" s="816" t="s">
        <v>233</v>
      </c>
      <c r="C10" s="958">
        <v>79695.399999999994</v>
      </c>
      <c r="D10" s="958">
        <v>76469.600000000006</v>
      </c>
      <c r="E10" s="958">
        <v>85995.15</v>
      </c>
    </row>
    <row r="11" spans="1:5" ht="13.5" thickBot="1">
      <c r="B11" s="816" t="s">
        <v>262</v>
      </c>
      <c r="C11" s="817">
        <v>709.2</v>
      </c>
      <c r="D11" s="817">
        <v>779</v>
      </c>
      <c r="E11" s="817">
        <v>807.65</v>
      </c>
    </row>
    <row r="13" spans="1:5">
      <c r="B13" s="777" t="s">
        <v>260</v>
      </c>
    </row>
    <row r="15" spans="1:5">
      <c r="B15" s="633" t="s">
        <v>971</v>
      </c>
    </row>
  </sheetData>
  <phoneticPr fontId="5" type="noConversion"/>
  <hyperlinks>
    <hyperlink ref="B15" location="Содержание!B105" display="к содержанию"/>
  </hyperlinks>
  <pageMargins left="0.75" right="0.75" top="1" bottom="1" header="0.5" footer="0.5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opLeftCell="A10" workbookViewId="0">
      <selection activeCell="F18" sqref="F18"/>
    </sheetView>
  </sheetViews>
  <sheetFormatPr defaultColWidth="10.6640625" defaultRowHeight="12.75"/>
  <cols>
    <col min="1" max="1" width="13.1640625" style="759" customWidth="1"/>
    <col min="2" max="2" width="24.83203125" style="759" customWidth="1"/>
    <col min="3" max="3" width="23.6640625" style="759" customWidth="1"/>
    <col min="4" max="4" width="18.83203125" style="759" customWidth="1"/>
    <col min="5" max="5" width="20.6640625" style="759" customWidth="1"/>
    <col min="6" max="6" width="21" style="759" customWidth="1"/>
    <col min="7" max="7" width="19.6640625" style="759" customWidth="1"/>
    <col min="8" max="8" width="18.33203125" style="759" bestFit="1" customWidth="1"/>
    <col min="9" max="9" width="11.6640625" style="759" bestFit="1" customWidth="1"/>
    <col min="10" max="16384" width="10.6640625" style="759"/>
  </cols>
  <sheetData>
    <row r="2" spans="1:7">
      <c r="A2" s="896" t="s">
        <v>940</v>
      </c>
      <c r="B2" s="959" t="s">
        <v>376</v>
      </c>
    </row>
    <row r="3" spans="1:7" ht="13.5" thickBot="1">
      <c r="A3" s="896"/>
      <c r="B3" s="959"/>
    </row>
    <row r="4" spans="1:7" ht="64.5" thickBot="1">
      <c r="B4" s="867" t="s">
        <v>2067</v>
      </c>
      <c r="C4" s="960" t="s">
        <v>240</v>
      </c>
      <c r="D4" s="960" t="s">
        <v>241</v>
      </c>
      <c r="E4" s="960" t="s">
        <v>242</v>
      </c>
      <c r="F4" s="960" t="s">
        <v>243</v>
      </c>
      <c r="G4" s="960" t="s">
        <v>244</v>
      </c>
    </row>
    <row r="5" spans="1:7">
      <c r="B5" s="961" t="s">
        <v>236</v>
      </c>
      <c r="C5" s="962">
        <v>18.457662329555159</v>
      </c>
      <c r="D5" s="962">
        <v>13.128363050973279</v>
      </c>
      <c r="E5" s="962">
        <v>76.327362617859677</v>
      </c>
      <c r="F5" s="962">
        <v>18.246372741219343</v>
      </c>
      <c r="G5" s="962">
        <v>47.934861623484572</v>
      </c>
    </row>
    <row r="6" spans="1:7">
      <c r="B6" s="963" t="s">
        <v>1928</v>
      </c>
      <c r="C6" s="964">
        <v>20.843002623805017</v>
      </c>
      <c r="D6" s="964">
        <v>11.142281660771115</v>
      </c>
      <c r="E6" s="964">
        <v>84.917566591476074</v>
      </c>
      <c r="F6" s="964">
        <v>14.323371871897162</v>
      </c>
      <c r="G6" s="964">
        <v>26.416592648501169</v>
      </c>
    </row>
    <row r="7" spans="1:7">
      <c r="B7" s="963" t="s">
        <v>237</v>
      </c>
      <c r="C7" s="964">
        <v>18.489441349651916</v>
      </c>
      <c r="D7" s="964">
        <v>8.4615269982393411</v>
      </c>
      <c r="E7" s="964">
        <v>87.171593441031121</v>
      </c>
      <c r="F7" s="964">
        <v>19.957129563768188</v>
      </c>
      <c r="G7" s="964">
        <v>42.029884906375649</v>
      </c>
    </row>
    <row r="8" spans="1:7">
      <c r="B8" s="963" t="s">
        <v>238</v>
      </c>
      <c r="C8" s="964">
        <v>20.622984483968608</v>
      </c>
      <c r="D8" s="964">
        <v>8.2625954530893484</v>
      </c>
      <c r="E8" s="964">
        <v>86.035311114881367</v>
      </c>
      <c r="F8" s="964">
        <v>19.901146474108266</v>
      </c>
      <c r="G8" s="964">
        <v>44.057797886495273</v>
      </c>
    </row>
    <row r="9" spans="1:7">
      <c r="B9" s="963" t="s">
        <v>239</v>
      </c>
      <c r="C9" s="964">
        <v>20.307046123478266</v>
      </c>
      <c r="D9" s="964">
        <v>6.630508700384417</v>
      </c>
      <c r="E9" s="964">
        <v>88.017214722677721</v>
      </c>
      <c r="F9" s="964">
        <v>25.083910914661733</v>
      </c>
      <c r="G9" s="964">
        <v>38.31121385132414</v>
      </c>
    </row>
    <row r="10" spans="1:7" ht="13.5" thickBot="1">
      <c r="B10" s="965" t="s">
        <v>1929</v>
      </c>
      <c r="C10" s="966">
        <v>19.757090309632485</v>
      </c>
      <c r="D10" s="966">
        <v>7.0449179602729357</v>
      </c>
      <c r="E10" s="966">
        <v>87.304490897013451</v>
      </c>
      <c r="F10" s="966">
        <v>24.606619898510061</v>
      </c>
      <c r="G10" s="966">
        <v>32.994447458662648</v>
      </c>
    </row>
    <row r="12" spans="1:7">
      <c r="B12" s="959" t="s">
        <v>376</v>
      </c>
    </row>
    <row r="31" spans="2:2">
      <c r="B31" s="967" t="s">
        <v>2020</v>
      </c>
    </row>
    <row r="32" spans="2:2">
      <c r="B32" s="633" t="s">
        <v>971</v>
      </c>
    </row>
  </sheetData>
  <phoneticPr fontId="1" type="noConversion"/>
  <hyperlinks>
    <hyperlink ref="B32" location="Содержание!B106" display="к содержанию"/>
  </hyperlinks>
  <pageMargins left="0.75" right="0.75" top="1" bottom="1" header="0.5" footer="0.5"/>
  <pageSetup paperSize="9" scale="75" orientation="landscape" r:id="rId1"/>
  <headerFooter alignWithMargins="0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workbookViewId="0">
      <selection activeCell="B11" sqref="B11"/>
    </sheetView>
  </sheetViews>
  <sheetFormatPr defaultColWidth="10.6640625" defaultRowHeight="12.75"/>
  <cols>
    <col min="1" max="1" width="13.33203125" style="759" customWidth="1"/>
    <col min="2" max="2" width="32.83203125" style="759" customWidth="1"/>
    <col min="3" max="8" width="11.5" style="759" bestFit="1" customWidth="1"/>
    <col min="9" max="16384" width="10.6640625" style="759"/>
  </cols>
  <sheetData>
    <row r="2" spans="1:8">
      <c r="A2" s="896" t="s">
        <v>940</v>
      </c>
      <c r="B2" s="760" t="s">
        <v>267</v>
      </c>
    </row>
    <row r="3" spans="1:8" ht="13.5" thickBot="1"/>
    <row r="4" spans="1:8" ht="13.5" thickBot="1">
      <c r="B4" s="968"/>
      <c r="C4" s="969">
        <v>37622</v>
      </c>
      <c r="D4" s="969">
        <v>37987</v>
      </c>
      <c r="E4" s="969">
        <v>38353</v>
      </c>
      <c r="F4" s="969">
        <v>38718</v>
      </c>
      <c r="G4" s="970">
        <v>39083</v>
      </c>
      <c r="H4" s="969">
        <v>39356</v>
      </c>
    </row>
    <row r="5" spans="1:8" ht="26.25" thickBot="1">
      <c r="B5" s="781" t="s">
        <v>268</v>
      </c>
      <c r="C5" s="817" t="s">
        <v>269</v>
      </c>
      <c r="D5" s="817" t="s">
        <v>270</v>
      </c>
      <c r="E5" s="817" t="s">
        <v>271</v>
      </c>
      <c r="F5" s="817" t="s">
        <v>272</v>
      </c>
      <c r="G5" s="764" t="s">
        <v>273</v>
      </c>
      <c r="H5" s="817" t="s">
        <v>274</v>
      </c>
    </row>
    <row r="6" spans="1:8" ht="26.25" thickBot="1">
      <c r="B6" s="781" t="s">
        <v>275</v>
      </c>
      <c r="C6" s="817" t="s">
        <v>276</v>
      </c>
      <c r="D6" s="817" t="s">
        <v>277</v>
      </c>
      <c r="E6" s="817" t="s">
        <v>278</v>
      </c>
      <c r="F6" s="817" t="s">
        <v>279</v>
      </c>
      <c r="G6" s="764" t="s">
        <v>280</v>
      </c>
      <c r="H6" s="817" t="s">
        <v>281</v>
      </c>
    </row>
    <row r="7" spans="1:8" ht="39" thickBot="1">
      <c r="B7" s="971" t="s">
        <v>288</v>
      </c>
      <c r="C7" s="972" t="s">
        <v>282</v>
      </c>
      <c r="D7" s="972" t="s">
        <v>283</v>
      </c>
      <c r="E7" s="972" t="s">
        <v>284</v>
      </c>
      <c r="F7" s="972" t="s">
        <v>285</v>
      </c>
      <c r="G7" s="928" t="s">
        <v>286</v>
      </c>
      <c r="H7" s="972" t="s">
        <v>287</v>
      </c>
    </row>
    <row r="9" spans="1:8">
      <c r="B9" s="869" t="s">
        <v>2020</v>
      </c>
    </row>
    <row r="11" spans="1:8">
      <c r="B11" s="633" t="s">
        <v>971</v>
      </c>
    </row>
  </sheetData>
  <phoneticPr fontId="5" type="noConversion"/>
  <hyperlinks>
    <hyperlink ref="B11" location="Содержание!B107" display="к содержанию"/>
  </hyperlinks>
  <pageMargins left="0.75" right="0.75" top="1" bottom="1" header="0.5" footer="0.5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8"/>
  <sheetViews>
    <sheetView topLeftCell="A7" workbookViewId="0">
      <selection activeCell="H14" sqref="H14"/>
    </sheetView>
  </sheetViews>
  <sheetFormatPr defaultColWidth="10.6640625" defaultRowHeight="12.75"/>
  <cols>
    <col min="1" max="1" width="12.5" style="759" customWidth="1"/>
    <col min="2" max="2" width="37.33203125" style="759" customWidth="1"/>
    <col min="3" max="16384" width="10.6640625" style="759"/>
  </cols>
  <sheetData>
    <row r="2" spans="1:3">
      <c r="A2" s="896" t="s">
        <v>940</v>
      </c>
      <c r="B2" s="760" t="s">
        <v>266</v>
      </c>
    </row>
    <row r="3" spans="1:3">
      <c r="B3" s="759" t="s">
        <v>1488</v>
      </c>
    </row>
    <row r="4" spans="1:3" ht="13.5" thickBot="1"/>
    <row r="5" spans="1:3" ht="25.5">
      <c r="B5" s="766" t="s">
        <v>263</v>
      </c>
      <c r="C5" s="973">
        <v>5.8</v>
      </c>
    </row>
    <row r="6" spans="1:3">
      <c r="B6" s="768" t="s">
        <v>264</v>
      </c>
      <c r="C6" s="974">
        <v>1.7</v>
      </c>
    </row>
    <row r="7" spans="1:3">
      <c r="B7" s="768" t="s">
        <v>1532</v>
      </c>
      <c r="C7" s="974">
        <v>12</v>
      </c>
    </row>
    <row r="8" spans="1:3">
      <c r="B8" s="768" t="s">
        <v>1469</v>
      </c>
      <c r="C8" s="974">
        <v>31.8</v>
      </c>
    </row>
    <row r="9" spans="1:3" ht="26.25" thickBot="1">
      <c r="B9" s="770" t="s">
        <v>265</v>
      </c>
      <c r="C9" s="975">
        <v>48.7</v>
      </c>
    </row>
    <row r="12" spans="1:3">
      <c r="B12" s="760" t="s">
        <v>266</v>
      </c>
    </row>
    <row r="26" spans="1:2">
      <c r="A26" s="792"/>
      <c r="B26" s="765" t="s">
        <v>2020</v>
      </c>
    </row>
    <row r="28" spans="1:2">
      <c r="B28" s="633" t="s">
        <v>971</v>
      </c>
    </row>
  </sheetData>
  <phoneticPr fontId="5" type="noConversion"/>
  <hyperlinks>
    <hyperlink ref="B28" location="Содержание!B108" display="к содержанию"/>
  </hyperlinks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3" baseType="lpstr">
      <vt:lpstr>Содержание</vt:lpstr>
      <vt:lpstr>График 1.1.1</vt:lpstr>
      <vt:lpstr>График 1.1.2</vt:lpstr>
      <vt:lpstr>График 1.1.3</vt:lpstr>
      <vt:lpstr>График 1.1.4</vt:lpstr>
      <vt:lpstr>График 1.1.5</vt:lpstr>
      <vt:lpstr>График 1.1.6</vt:lpstr>
      <vt:lpstr>График 1.1.7</vt:lpstr>
      <vt:lpstr>Таблица 1.2.1</vt:lpstr>
      <vt:lpstr>График 1.2.1</vt:lpstr>
      <vt:lpstr>График 1.2.2</vt:lpstr>
      <vt:lpstr>График 1.2.3</vt:lpstr>
      <vt:lpstr>График 1.2.4</vt:lpstr>
      <vt:lpstr>График 1.2.5</vt:lpstr>
      <vt:lpstr>График 1.2.6</vt:lpstr>
      <vt:lpstr>График 1.2.7</vt:lpstr>
      <vt:lpstr>График 1.3.1</vt:lpstr>
      <vt:lpstr>График 1.3.2</vt:lpstr>
      <vt:lpstr>График 2.1.1</vt:lpstr>
      <vt:lpstr>График 2.1.2</vt:lpstr>
      <vt:lpstr>График 2.1.3</vt:lpstr>
      <vt:lpstr>График 2.1.4</vt:lpstr>
      <vt:lpstr>График 2.1.5</vt:lpstr>
      <vt:lpstr>График 2.1.6</vt:lpstr>
      <vt:lpstr>График 2.1.7</vt:lpstr>
      <vt:lpstr>График 2.1.8</vt:lpstr>
      <vt:lpstr>График 2.1.9</vt:lpstr>
      <vt:lpstr>График 2.1.10</vt:lpstr>
      <vt:lpstr>График 2.1.11</vt:lpstr>
      <vt:lpstr>Таблица 2.2.1</vt:lpstr>
      <vt:lpstr>График 2.2.1</vt:lpstr>
      <vt:lpstr>График 2.2.2</vt:lpstr>
      <vt:lpstr>Таблица 2.2.2</vt:lpstr>
      <vt:lpstr>График 2.2.3</vt:lpstr>
      <vt:lpstr>График 2.2.4</vt:lpstr>
      <vt:lpstr>График 2.3.1</vt:lpstr>
      <vt:lpstr>График 2.4.1</vt:lpstr>
      <vt:lpstr>Таблица 2.4.1</vt:lpstr>
      <vt:lpstr>График 2.4.2</vt:lpstr>
      <vt:lpstr>График 2.4.3</vt:lpstr>
      <vt:lpstr>Таблица 2.5.1</vt:lpstr>
      <vt:lpstr>График 2.5.1</vt:lpstr>
      <vt:lpstr>Таблица 2.5.2</vt:lpstr>
      <vt:lpstr>График 2.6.1</vt:lpstr>
      <vt:lpstr>График 2.6.2</vt:lpstr>
      <vt:lpstr>График 2.6.3</vt:lpstr>
      <vt:lpstr>График 3.1.1</vt:lpstr>
      <vt:lpstr>График 3.1.2</vt:lpstr>
      <vt:lpstr>График 3.1.3</vt:lpstr>
      <vt:lpstr>График 3.1.4</vt:lpstr>
      <vt:lpstr>График 3.2.1.1</vt:lpstr>
      <vt:lpstr>График 3.2.1.2</vt:lpstr>
      <vt:lpstr>График 3.2.1.3</vt:lpstr>
      <vt:lpstr>График 3.2.1.4</vt:lpstr>
      <vt:lpstr>Таблица 3.2.1.1</vt:lpstr>
      <vt:lpstr>График 3.2.2.1</vt:lpstr>
      <vt:lpstr>Таблица 3.2.3.1</vt:lpstr>
      <vt:lpstr>График 3.2.3.1</vt:lpstr>
      <vt:lpstr>График 3.2.3.2</vt:lpstr>
      <vt:lpstr>Таблица 3.2.3.2</vt:lpstr>
      <vt:lpstr>График 4.1.1</vt:lpstr>
      <vt:lpstr>График 4.1.2</vt:lpstr>
      <vt:lpstr>График 4.2.1</vt:lpstr>
      <vt:lpstr>Таблица 4.2.1</vt:lpstr>
      <vt:lpstr>График 4.2.2</vt:lpstr>
      <vt:lpstr>Таблица 5.1.1</vt:lpstr>
      <vt:lpstr>График 5.1.1</vt:lpstr>
      <vt:lpstr>График 5.1.2</vt:lpstr>
      <vt:lpstr>График 5.2.1</vt:lpstr>
      <vt:lpstr>График 5.2.2</vt:lpstr>
      <vt:lpstr>График 5.2.3</vt:lpstr>
      <vt:lpstr>График 5.2.4</vt:lpstr>
      <vt:lpstr>График 5.2.5</vt:lpstr>
      <vt:lpstr>График 5.2.6</vt:lpstr>
      <vt:lpstr>Таблица 5.2.1</vt:lpstr>
      <vt:lpstr>График 5.2.7</vt:lpstr>
      <vt:lpstr>График 5.2.8</vt:lpstr>
      <vt:lpstr>График 5.2.9</vt:lpstr>
      <vt:lpstr>График 5.2.10</vt:lpstr>
      <vt:lpstr>График 5.2.11</vt:lpstr>
      <vt:lpstr>График 5.2.12</vt:lpstr>
      <vt:lpstr>График 5.2.13</vt:lpstr>
      <vt:lpstr>График 5.2.14</vt:lpstr>
      <vt:lpstr>График 5.2.15</vt:lpstr>
      <vt:lpstr>График 5.2.16</vt:lpstr>
      <vt:lpstr>График 5.3.1</vt:lpstr>
      <vt:lpstr>График 5.3.2</vt:lpstr>
      <vt:lpstr>Таблица 5.3.1</vt:lpstr>
      <vt:lpstr>График 5.4.1</vt:lpstr>
      <vt:lpstr>График 5.4.2</vt:lpstr>
      <vt:lpstr>График 5.4.3</vt:lpstr>
      <vt:lpstr>График 5.4.4</vt:lpstr>
      <vt:lpstr>График 5.4.5</vt:lpstr>
      <vt:lpstr>График 5.4.6</vt:lpstr>
      <vt:lpstr>График 5.4.7</vt:lpstr>
      <vt:lpstr>Таблица 5.4.1</vt:lpstr>
      <vt:lpstr>График 5.4.8</vt:lpstr>
      <vt:lpstr>Таблица 5.4.2</vt:lpstr>
      <vt:lpstr>График 5.4.9</vt:lpstr>
      <vt:lpstr>Таблица 5.5.1</vt:lpstr>
      <vt:lpstr>График 5.5.1</vt:lpstr>
      <vt:lpstr>График 5.5.2</vt:lpstr>
      <vt:lpstr>График 5.5.3</vt:lpstr>
      <vt:lpstr>Таблица 5.5.3</vt:lpstr>
      <vt:lpstr>Таблица 5.5.4</vt:lpstr>
      <vt:lpstr>График 6.1.1.1</vt:lpstr>
      <vt:lpstr>График 6.1.1.2</vt:lpstr>
      <vt:lpstr>График 6.1.1.3</vt:lpstr>
      <vt:lpstr>График 6.1.2.1</vt:lpstr>
      <vt:lpstr>График 6.1.2.2</vt:lpstr>
      <vt:lpstr>График 6.1.2.3</vt:lpstr>
      <vt:lpstr>График 6.1.3.1</vt:lpstr>
      <vt:lpstr>График 6.1.3.2</vt:lpstr>
      <vt:lpstr>График 6.1.3.3</vt:lpstr>
      <vt:lpstr>График 6.1.3.4</vt:lpstr>
      <vt:lpstr>График 6.1.3.5</vt:lpstr>
      <vt:lpstr>График 6.1.3.6</vt:lpstr>
      <vt:lpstr>График 6.2.1</vt:lpstr>
      <vt:lpstr>График 6.2.2</vt:lpstr>
      <vt:lpstr>График 6.2.3</vt:lpstr>
      <vt:lpstr>График 6.2.4</vt:lpstr>
      <vt:lpstr>График 6.3.1</vt:lpstr>
      <vt:lpstr>График 6.3.2</vt:lpstr>
      <vt:lpstr>Таблица 6.3.1</vt:lpstr>
      <vt:lpstr>График 7.1.1.1</vt:lpstr>
      <vt:lpstr>График 7.1.1.2</vt:lpstr>
      <vt:lpstr>Таблица 7.1.1.1</vt:lpstr>
      <vt:lpstr>График 7.1.1.3</vt:lpstr>
      <vt:lpstr>Таблица 7.1.1.2</vt:lpstr>
      <vt:lpstr>Таблица 7.1.1.3</vt:lpstr>
      <vt:lpstr>Таблица 7.1.1.4</vt:lpstr>
      <vt:lpstr>'Таблица 1.2.1'!_ftn1</vt:lpstr>
      <vt:lpstr>'Таблица 1.2.1'!_ftnref1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Дима</cp:lastModifiedBy>
  <cp:lastPrinted>2007-11-27T07:16:12Z</cp:lastPrinted>
  <dcterms:created xsi:type="dcterms:W3CDTF">2007-10-31T15:59:32Z</dcterms:created>
  <dcterms:modified xsi:type="dcterms:W3CDTF">2019-12-12T09:04:25Z</dcterms:modified>
</cp:coreProperties>
</file>