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8555" windowHeight="12015" activeTab="8"/>
  </bookViews>
  <sheets>
    <sheet name="01.04.08" sheetId="1" r:id="rId1"/>
    <sheet name="01.05.08" sheetId="2" r:id="rId2"/>
    <sheet name="01.06.08" sheetId="3" r:id="rId3"/>
    <sheet name="01.07.08" sheetId="4" r:id="rId4"/>
    <sheet name="01.08.08" sheetId="5" r:id="rId5"/>
    <sheet name="01.09.08" sheetId="6" r:id="rId6"/>
    <sheet name="01.10.08" sheetId="7" r:id="rId7"/>
    <sheet name="01.11.08" sheetId="8" r:id="rId8"/>
    <sheet name="01.12.08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z">#REF!</definedName>
    <definedName name="Z_0723B199_A6CE_41D9_937D_B01D2E28BC19_.wvu.Cols" localSheetId="0" hidden="1">'01.04.08'!$J:$J</definedName>
    <definedName name="Z_0723B199_A6CE_41D9_937D_B01D2E28BC19_.wvu.Cols" localSheetId="1" hidden="1">'01.05.08'!$J:$J</definedName>
    <definedName name="Z_0723B199_A6CE_41D9_937D_B01D2E28BC19_.wvu.Cols" localSheetId="2" hidden="1">'01.06.08'!$J:$J</definedName>
    <definedName name="Z_0723B199_A6CE_41D9_937D_B01D2E28BC19_.wvu.Cols" localSheetId="3" hidden="1">'01.07.08'!$K:$K</definedName>
    <definedName name="Z_0723B199_A6CE_41D9_937D_B01D2E28BC19_.wvu.Cols" localSheetId="4" hidden="1">'01.08.08'!$K:$K</definedName>
    <definedName name="Z_0723B199_A6CE_41D9_937D_B01D2E28BC19_.wvu.Cols" localSheetId="5" hidden="1">'01.09.08'!$L:$L</definedName>
    <definedName name="Z_0723B199_A6CE_41D9_937D_B01D2E28BC19_.wvu.Cols" localSheetId="6" hidden="1">'01.10.08'!$L:$L</definedName>
    <definedName name="Z_0723B199_A6CE_41D9_937D_B01D2E28BC19_.wvu.Cols" localSheetId="7" hidden="1">'01.11.08'!$L:$L</definedName>
    <definedName name="Z_0723B199_A6CE_41D9_937D_B01D2E28BC19_.wvu.Cols" localSheetId="8" hidden="1">'01.12.08'!$L:$L</definedName>
    <definedName name="Z_0723B199_A6CE_41D9_937D_B01D2E28BC19_.wvu.PrintArea" localSheetId="0" hidden="1">'01.04.08'!$A$1:$I$10</definedName>
    <definedName name="Z_0723B199_A6CE_41D9_937D_B01D2E28BC19_.wvu.PrintArea" localSheetId="1" hidden="1">'01.05.08'!$A$1:$I$18</definedName>
    <definedName name="Z_0723B199_A6CE_41D9_937D_B01D2E28BC19_.wvu.PrintArea" localSheetId="2" hidden="1">'01.06.08'!$A$1:$I$18</definedName>
    <definedName name="Z_0723B199_A6CE_41D9_937D_B01D2E28BC19_.wvu.PrintArea" localSheetId="3" hidden="1">'01.07.08'!$A$1:$J$18</definedName>
    <definedName name="Z_0723B199_A6CE_41D9_937D_B01D2E28BC19_.wvu.PrintArea" localSheetId="4" hidden="1">'01.08.08'!$A$1:$J$18</definedName>
    <definedName name="Z_0723B199_A6CE_41D9_937D_B01D2E28BC19_.wvu.PrintArea" localSheetId="5" hidden="1">'01.09.08'!$A$1:$K$17</definedName>
    <definedName name="Z_0723B199_A6CE_41D9_937D_B01D2E28BC19_.wvu.PrintArea" localSheetId="6" hidden="1">'01.10.08'!$A$6:$K$22</definedName>
    <definedName name="Z_0723B199_A6CE_41D9_937D_B01D2E28BC19_.wvu.PrintArea" localSheetId="7" hidden="1">'01.11.08'!$A$6:$K$23</definedName>
    <definedName name="Z_0723B199_A6CE_41D9_937D_B01D2E28BC19_.wvu.PrintArea" localSheetId="8" hidden="1">'01.12.08'!$A$6:$K$23</definedName>
    <definedName name="Z_ECD2BD8B_9756_42B3_8153_45306E5E7C04_.wvu.Cols" localSheetId="0" hidden="1">'01.04.08'!$J:$J</definedName>
    <definedName name="Z_ECD2BD8B_9756_42B3_8153_45306E5E7C04_.wvu.Cols" localSheetId="1" hidden="1">'01.05.08'!$J:$J</definedName>
    <definedName name="Z_ECD2BD8B_9756_42B3_8153_45306E5E7C04_.wvu.Cols" localSheetId="2" hidden="1">'01.06.08'!$J:$J</definedName>
    <definedName name="Z_ECD2BD8B_9756_42B3_8153_45306E5E7C04_.wvu.Cols" localSheetId="3" hidden="1">'01.07.08'!$K:$K</definedName>
    <definedName name="Z_ECD2BD8B_9756_42B3_8153_45306E5E7C04_.wvu.Cols" localSheetId="4" hidden="1">'01.08.08'!$K:$K</definedName>
    <definedName name="Z_ECD2BD8B_9756_42B3_8153_45306E5E7C04_.wvu.Cols" localSheetId="5" hidden="1">'01.09.08'!$L:$L</definedName>
    <definedName name="Z_ECD2BD8B_9756_42B3_8153_45306E5E7C04_.wvu.Cols" localSheetId="6" hidden="1">'01.10.08'!$L:$L</definedName>
    <definedName name="Z_ECD2BD8B_9756_42B3_8153_45306E5E7C04_.wvu.Cols" localSheetId="7" hidden="1">'01.11.08'!$L:$L</definedName>
    <definedName name="Z_ECD2BD8B_9756_42B3_8153_45306E5E7C04_.wvu.Cols" localSheetId="8" hidden="1">'01.12.08'!$L:$L</definedName>
    <definedName name="Z_ECD2BD8B_9756_42B3_8153_45306E5E7C04_.wvu.PrintArea" localSheetId="0" hidden="1">'01.04.08'!$A$1:$I$10</definedName>
    <definedName name="Z_ECD2BD8B_9756_42B3_8153_45306E5E7C04_.wvu.PrintArea" localSheetId="1" hidden="1">'01.05.08'!$A$1:$I$18</definedName>
    <definedName name="Z_ECD2BD8B_9756_42B3_8153_45306E5E7C04_.wvu.PrintArea" localSheetId="2" hidden="1">'01.06.08'!$A$1:$I$18</definedName>
    <definedName name="Z_ECD2BD8B_9756_42B3_8153_45306E5E7C04_.wvu.PrintArea" localSheetId="3" hidden="1">'01.07.08'!$A$1:$J$18</definedName>
    <definedName name="Z_ECD2BD8B_9756_42B3_8153_45306E5E7C04_.wvu.PrintArea" localSheetId="4" hidden="1">'01.08.08'!$A$1:$J$18</definedName>
    <definedName name="Z_ECD2BD8B_9756_42B3_8153_45306E5E7C04_.wvu.PrintArea" localSheetId="5" hidden="1">'01.09.08'!$A$1:$K$17</definedName>
    <definedName name="Z_ECD2BD8B_9756_42B3_8153_45306E5E7C04_.wvu.PrintArea" localSheetId="6" hidden="1">'01.10.08'!$A$6:$K$22</definedName>
    <definedName name="Z_ECD2BD8B_9756_42B3_8153_45306E5E7C04_.wvu.PrintArea" localSheetId="7" hidden="1">'01.11.08'!$A$6:$K$23</definedName>
    <definedName name="Z_ECD2BD8B_9756_42B3_8153_45306E5E7C04_.wvu.PrintArea" localSheetId="8" hidden="1">'01.12.08'!$A$6:$K$23</definedName>
    <definedName name="дата">#REF!</definedName>
    <definedName name="_xlnm.Print_Area" localSheetId="0">'01.04.08'!$A$1:$I$13</definedName>
    <definedName name="_xlnm.Print_Area" localSheetId="1">'01.05.08'!$A$1:$I$18</definedName>
    <definedName name="_xlnm.Print_Area" localSheetId="2">'01.06.08'!$A$1:$I$18</definedName>
    <definedName name="_xlnm.Print_Area" localSheetId="3">'01.07.08'!$A$1:$J$18</definedName>
    <definedName name="_xlnm.Print_Area" localSheetId="4">'01.08.08'!$A$1:$J$18</definedName>
    <definedName name="_xlnm.Print_Area" localSheetId="5">'01.09.08'!$A$1:$K$16</definedName>
    <definedName name="_xlnm.Print_Area" localSheetId="6">'01.10.08'!$A$6:$K$20</definedName>
    <definedName name="_xlnm.Print_Area" localSheetId="7">'01.11.08'!$A$6:$K$21</definedName>
    <definedName name="_xlnm.Print_Area" localSheetId="8">'01.12.08'!$A$6:$K$21</definedName>
  </definedNames>
  <calcPr fullCalcOnLoad="1"/>
</workbook>
</file>

<file path=xl/sharedStrings.xml><?xml version="1.0" encoding="utf-8"?>
<sst xmlns="http://schemas.openxmlformats.org/spreadsheetml/2006/main" count="222" uniqueCount="50">
  <si>
    <t xml:space="preserve">Сведения о выполнении пруденциальных нормативов </t>
  </si>
  <si>
    <t>управляющими инвестиционным портфелем РК, совмещающих деятельность с брокерской и дилерской деятельностью с правом ведения счетов клиента в качестве номинального держателя и отдельные виды банковских операций, факторинговые, форфейтинговые операции и опер</t>
  </si>
  <si>
    <t xml:space="preserve"> по состоянию на "01" апреля 2008 года</t>
  </si>
  <si>
    <t>Наименование организации</t>
  </si>
  <si>
    <t>Достаточность собственного капитала</t>
  </si>
  <si>
    <t>Максимальный размер риска на одного заемщика</t>
  </si>
  <si>
    <t>Выполнение нормативов</t>
  </si>
  <si>
    <t>Собственный капитал, 
тыс. тенге</t>
  </si>
  <si>
    <t>Сумма активов, условных и возможных обязательств, производных финансовых инструментов, взвешенные по степени кредитного риска и операционного риска, тыс. тенге</t>
  </si>
  <si>
    <t>Коэффициент достаточности собственного капитала 
(К1=строка 3/ строка 4)</t>
  </si>
  <si>
    <t>Сумма максимального риска на одного заемщика, тыс. тенге</t>
  </si>
  <si>
    <t>Коэффициент максимального риска на одного заемщика (К3= строка 6/строка 3)</t>
  </si>
  <si>
    <t>К1 (К1&gt;0,10)</t>
  </si>
  <si>
    <t>К3 (K3&lt;0,25)</t>
  </si>
  <si>
    <t>АО "Астана Финанс"</t>
  </si>
  <si>
    <t>АО "Казкоммерц Инвест"</t>
  </si>
  <si>
    <t>АО «Финансовая компания «REAL-INVEST.kz»</t>
  </si>
  <si>
    <t>АО "КАЗЭКСПОРТАСТЫК-СЕКЬЮРИТИЗ"</t>
  </si>
  <si>
    <t>Итого:</t>
  </si>
  <si>
    <t>-</t>
  </si>
  <si>
    <t>Не выполняют:</t>
  </si>
  <si>
    <t>Выполняют:</t>
  </si>
  <si>
    <t>Сумма максимального риска на одного заемщика</t>
  </si>
  <si>
    <t>Коэффициент достаточности собственного капитала (К1=строка 3/ строка 4)</t>
  </si>
  <si>
    <t>Сумма активов, условных и возможных обязательств, производных финансовых инструментов, взвешенные по степени кредитного и операционного рисков</t>
  </si>
  <si>
    <t>Собственный капитал</t>
  </si>
  <si>
    <t>(тыс.тенге)</t>
  </si>
  <si>
    <t xml:space="preserve"> по состоянию на 1 мая 2008 года</t>
  </si>
  <si>
    <t>управляющих инвестиционным портфелем Республики Казахстан, совмещающих деятельность с брокерско и (или) дилерской и отдельными видами банковских операций</t>
  </si>
  <si>
    <t xml:space="preserve"> по состоянию на 1 июня 2008 года</t>
  </si>
  <si>
    <t>Коэффициент максимального риска на одного заемщика (К3= строка 7/строка 3)</t>
  </si>
  <si>
    <t>Коэффициент достаточности собственного капитала
 (К1=строка 3/ (строка 4-строка 5))</t>
  </si>
  <si>
    <t>Сумма общих резервов (провизий), не включенных в расчет собственного капитала,
тыс. тенге</t>
  </si>
  <si>
    <t>Сумма активов, условных и возможных обязательств, производных финансовых инструментов, взвешенные по степени кредитного и операционного рисков,
 тыс. тенге</t>
  </si>
  <si>
    <t>Расчетный собственный капитал,
тыс. тенге</t>
  </si>
  <si>
    <t xml:space="preserve"> </t>
  </si>
  <si>
    <t xml:space="preserve"> по состоянию на 1 июля 2008 года</t>
  </si>
  <si>
    <t>управляющих инвестиционным портфелем Республики Казахстан, совмещающих деятельность с брокерской и (или) дилерской и отдельными видами банковских операций</t>
  </si>
  <si>
    <t xml:space="preserve"> по состоянию на 1 августа 2008 года</t>
  </si>
  <si>
    <t>Сумма превышения совокупной суммы инвестиций брокера и/или дилера над размером собственного капитала</t>
  </si>
  <si>
    <t xml:space="preserve"> по состоянию на 1 сентября 2008 года</t>
  </si>
  <si>
    <t>Коэффициент максимального риска на одного заемщика (К3= графа 8/графа 3)</t>
  </si>
  <si>
    <t>Коэффициент достаточности собственного капитала
 (К1=графа 3/ (графа 4-графа 5))</t>
  </si>
  <si>
    <t>Сумма превышения совокупной суммы инвестиций брокера и/или дилера над размером собственного капитала, тыс. тенге</t>
  </si>
  <si>
    <t>№ п/п</t>
  </si>
  <si>
    <t xml:space="preserve"> по состоянию на 1 октября 2008 года</t>
  </si>
  <si>
    <t xml:space="preserve"> по состоянию на 1 ноября 2008 года</t>
  </si>
  <si>
    <t>Коэффициент максимального размера риска на одного заемщика (К3= графа 8/графа 3)</t>
  </si>
  <si>
    <t>Сумма максимального размера риска на одного заемщика, тыс. тенге</t>
  </si>
  <si>
    <t xml:space="preserve"> по состоянию на 1 декабря 2008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</si>
</sst>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71" formatCode="_-* #,##0.00_р_._-;\-* #,##0.00_р_._-;_-* &quot;-&quot;??_р_._-;_-@_-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4" formatCode="_(* #,##0_);_(* \(#,##0\);_(* &quot;-&quot;??_);_(@_)"/>
    <numFmt numFmtId="185" formatCode="_-* #,##0.000_р_._-;\-* #,##0.000_р_._-;_-* &quot;-&quot;??_р_._-;_-@_-"/>
    <numFmt numFmtId="196" formatCode="#,##0.000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Cyr"/>
      <family val="0"/>
    </font>
    <font>
      <sz val="10"/>
      <name val="Times New Roman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 Cyr"/>
      <family val="0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185" fontId="5" fillId="0" borderId="0" xfId="68" applyNumberFormat="1" applyFont="1" applyFill="1" applyAlignment="1" applyProtection="1">
      <alignment horizontal="center" wrapText="1"/>
      <protection/>
    </xf>
    <xf numFmtId="0" fontId="3" fillId="0" borderId="0" xfId="54" applyFont="1">
      <alignment/>
      <protection/>
    </xf>
    <xf numFmtId="185" fontId="5" fillId="0" borderId="0" xfId="68" applyNumberFormat="1" applyFont="1" applyFill="1" applyBorder="1" applyAlignment="1" applyProtection="1">
      <alignment horizontal="center" wrapText="1"/>
      <protection/>
    </xf>
    <xf numFmtId="185" fontId="5" fillId="0" borderId="10" xfId="68" applyNumberFormat="1" applyFont="1" applyFill="1" applyBorder="1" applyAlignment="1" applyProtection="1">
      <alignment horizontal="center" vertical="center" wrapText="1"/>
      <protection/>
    </xf>
    <xf numFmtId="185" fontId="6" fillId="0" borderId="10" xfId="68" applyNumberFormat="1" applyFont="1" applyFill="1" applyBorder="1" applyAlignment="1" applyProtection="1">
      <alignment horizontal="center" vertical="center" wrapText="1"/>
      <protection/>
    </xf>
    <xf numFmtId="185" fontId="7" fillId="0" borderId="10" xfId="68" applyNumberFormat="1" applyFont="1" applyFill="1" applyBorder="1" applyAlignment="1" applyProtection="1">
      <alignment horizontal="center" vertical="center" wrapText="1"/>
      <protection/>
    </xf>
    <xf numFmtId="0" fontId="6" fillId="0" borderId="10" xfId="68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>
      <alignment horizontal="left" vertical="center" wrapText="1"/>
    </xf>
    <xf numFmtId="3" fontId="8" fillId="33" borderId="10" xfId="68" applyNumberFormat="1" applyFont="1" applyFill="1" applyBorder="1" applyAlignment="1" applyProtection="1">
      <alignment horizontal="center" vertical="center" wrapText="1"/>
      <protection/>
    </xf>
    <xf numFmtId="4" fontId="6" fillId="33" borderId="10" xfId="53" applyNumberFormat="1" applyFont="1" applyFill="1" applyBorder="1" applyAlignment="1" applyProtection="1">
      <alignment horizontal="center" vertical="center" wrapText="1"/>
      <protection/>
    </xf>
    <xf numFmtId="3" fontId="6" fillId="33" borderId="11" xfId="53" applyNumberFormat="1" applyFont="1" applyFill="1" applyBorder="1" applyAlignment="1" applyProtection="1">
      <alignment horizontal="center" vertical="center" wrapText="1"/>
      <protection/>
    </xf>
    <xf numFmtId="4" fontId="8" fillId="33" borderId="11" xfId="68" applyNumberFormat="1" applyFont="1" applyFill="1" applyBorder="1" applyAlignment="1" applyProtection="1">
      <alignment horizontal="center" vertical="center" wrapText="1"/>
      <protection/>
    </xf>
    <xf numFmtId="185" fontId="7" fillId="33" borderId="10" xfId="68" applyNumberFormat="1" applyFont="1" applyFill="1" applyBorder="1" applyAlignment="1" applyProtection="1">
      <alignment horizontal="center" vertical="center" wrapText="1"/>
      <protection/>
    </xf>
    <xf numFmtId="0" fontId="3" fillId="0" borderId="0" xfId="54" applyFont="1" applyFill="1">
      <alignment/>
      <protection/>
    </xf>
    <xf numFmtId="184" fontId="6" fillId="33" borderId="11" xfId="65" applyNumberFormat="1" applyFont="1" applyFill="1" applyBorder="1" applyAlignment="1" applyProtection="1">
      <alignment horizontal="center" vertical="center" wrapText="1"/>
      <protection/>
    </xf>
    <xf numFmtId="185" fontId="5" fillId="0" borderId="12" xfId="68" applyNumberFormat="1" applyFont="1" applyFill="1" applyBorder="1" applyAlignment="1" applyProtection="1">
      <alignment horizontal="left" vertical="center" wrapText="1"/>
      <protection/>
    </xf>
    <xf numFmtId="185" fontId="5" fillId="0" borderId="13" xfId="68" applyNumberFormat="1" applyFont="1" applyFill="1" applyBorder="1" applyAlignment="1" applyProtection="1">
      <alignment horizontal="left" vertical="center" wrapText="1"/>
      <protection/>
    </xf>
    <xf numFmtId="3" fontId="5" fillId="0" borderId="10" xfId="68" applyNumberFormat="1" applyFont="1" applyFill="1" applyBorder="1" applyAlignment="1" applyProtection="1">
      <alignment horizontal="center" vertical="center" wrapText="1"/>
      <protection/>
    </xf>
    <xf numFmtId="0" fontId="6" fillId="0" borderId="0" xfId="54" applyFont="1" applyAlignment="1">
      <alignment horizontal="center"/>
      <protection/>
    </xf>
    <xf numFmtId="185" fontId="6" fillId="0" borderId="14" xfId="68" applyNumberFormat="1" applyFont="1" applyFill="1" applyBorder="1" applyAlignment="1" applyProtection="1">
      <alignment horizontal="center"/>
      <protection/>
    </xf>
    <xf numFmtId="185" fontId="6" fillId="0" borderId="11" xfId="68" applyNumberFormat="1" applyFont="1" applyFill="1" applyBorder="1" applyAlignment="1" applyProtection="1">
      <alignment horizontal="center"/>
      <protection/>
    </xf>
    <xf numFmtId="0" fontId="6" fillId="0" borderId="0" xfId="54" applyFont="1" applyAlignment="1">
      <alignment horizontal="center" wrapText="1"/>
      <protection/>
    </xf>
    <xf numFmtId="185" fontId="5" fillId="0" borderId="0" xfId="68" applyNumberFormat="1" applyFont="1" applyFill="1" applyAlignment="1" applyProtection="1">
      <alignment horizontal="center" wrapText="1"/>
      <protection/>
    </xf>
    <xf numFmtId="0" fontId="5" fillId="0" borderId="0" xfId="54" applyFont="1" applyAlignment="1">
      <alignment horizontal="center" wrapText="1"/>
      <protection/>
    </xf>
    <xf numFmtId="185" fontId="5" fillId="0" borderId="0" xfId="68" applyNumberFormat="1" applyFont="1" applyFill="1" applyBorder="1" applyAlignment="1" applyProtection="1">
      <alignment horizontal="center" wrapText="1"/>
      <protection/>
    </xf>
    <xf numFmtId="185" fontId="5" fillId="0" borderId="10" xfId="68" applyNumberFormat="1" applyFont="1" applyFill="1" applyBorder="1" applyAlignment="1" applyProtection="1">
      <alignment horizontal="center" vertical="center" wrapText="1"/>
      <protection/>
    </xf>
    <xf numFmtId="185" fontId="5" fillId="0" borderId="12" xfId="68" applyNumberFormat="1" applyFont="1" applyFill="1" applyBorder="1" applyAlignment="1" applyProtection="1">
      <alignment horizontal="center" vertical="center" wrapText="1"/>
      <protection/>
    </xf>
    <xf numFmtId="185" fontId="5" fillId="0" borderId="13" xfId="68" applyNumberFormat="1" applyFont="1" applyFill="1" applyBorder="1" applyAlignment="1" applyProtection="1">
      <alignment horizontal="center" vertical="center" wrapText="1"/>
      <protection/>
    </xf>
    <xf numFmtId="185" fontId="6" fillId="0" borderId="15" xfId="68" applyNumberFormat="1" applyFont="1" applyFill="1" applyBorder="1" applyAlignment="1" applyProtection="1">
      <alignment horizontal="right" wrapText="1"/>
      <protection/>
    </xf>
    <xf numFmtId="185" fontId="5" fillId="0" borderId="14" xfId="68" applyNumberFormat="1" applyFont="1" applyFill="1" applyBorder="1" applyAlignment="1" applyProtection="1">
      <alignment horizontal="center" vertical="center" wrapText="1"/>
      <protection/>
    </xf>
    <xf numFmtId="185" fontId="5" fillId="0" borderId="11" xfId="68" applyNumberFormat="1" applyFont="1" applyFill="1" applyBorder="1" applyAlignment="1" applyProtection="1">
      <alignment horizontal="center" vertical="center" wrapText="1"/>
      <protection/>
    </xf>
    <xf numFmtId="185" fontId="6" fillId="0" borderId="0" xfId="68" applyNumberFormat="1" applyFont="1" applyFill="1" applyAlignment="1" applyProtection="1">
      <alignment horizontal="center"/>
      <protection/>
    </xf>
    <xf numFmtId="0" fontId="5" fillId="0" borderId="0" xfId="57" applyFont="1" applyAlignment="1">
      <alignment horizontal="center"/>
      <protection/>
    </xf>
    <xf numFmtId="0" fontId="5" fillId="0" borderId="0" xfId="57" applyFont="1" applyAlignment="1">
      <alignment horizontal="center" vertical="center"/>
      <protection/>
    </xf>
    <xf numFmtId="185" fontId="6" fillId="0" borderId="0" xfId="68" applyNumberFormat="1" applyFont="1" applyFill="1" applyAlignment="1" applyProtection="1">
      <alignment horizontal="center" wrapText="1"/>
      <protection/>
    </xf>
    <xf numFmtId="0" fontId="5" fillId="0" borderId="0" xfId="57" applyFont="1" applyAlignment="1">
      <alignment horizontal="left" vertical="center"/>
      <protection/>
    </xf>
    <xf numFmtId="0" fontId="5" fillId="0" borderId="0" xfId="55" applyFont="1" applyFill="1">
      <alignment/>
      <protection/>
    </xf>
    <xf numFmtId="0" fontId="5" fillId="33" borderId="0" xfId="55" applyFont="1" applyFill="1">
      <alignment/>
      <protection/>
    </xf>
    <xf numFmtId="0" fontId="5" fillId="0" borderId="0" xfId="57" applyFont="1" applyAlignment="1">
      <alignment horizontal="right"/>
      <protection/>
    </xf>
    <xf numFmtId="3" fontId="3" fillId="0" borderId="0" xfId="68" applyNumberFormat="1" applyFont="1" applyFill="1" applyAlignment="1" applyProtection="1">
      <alignment horizontal="center"/>
      <protection/>
    </xf>
    <xf numFmtId="185" fontId="5" fillId="0" borderId="0" xfId="68" applyNumberFormat="1" applyFont="1" applyFill="1" applyAlignment="1" applyProtection="1">
      <alignment horizontal="right" wrapText="1"/>
      <protection/>
    </xf>
    <xf numFmtId="4" fontId="8" fillId="0" borderId="11" xfId="68" applyNumberFormat="1" applyFont="1" applyFill="1" applyBorder="1" applyAlignment="1" applyProtection="1">
      <alignment horizontal="center" vertical="center" wrapText="1"/>
      <protection/>
    </xf>
    <xf numFmtId="184" fontId="6" fillId="0" borderId="11" xfId="67" applyNumberFormat="1" applyFont="1" applyFill="1" applyBorder="1" applyAlignment="1" applyProtection="1">
      <alignment horizontal="center" vertical="center" wrapText="1"/>
      <protection/>
    </xf>
    <xf numFmtId="4" fontId="6" fillId="0" borderId="10" xfId="53" applyNumberFormat="1" applyFont="1" applyFill="1" applyBorder="1" applyAlignment="1" applyProtection="1">
      <alignment horizontal="center" vertical="center" wrapText="1"/>
      <protection/>
    </xf>
    <xf numFmtId="3" fontId="8" fillId="0" borderId="10" xfId="68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3" fontId="6" fillId="0" borderId="11" xfId="53" applyNumberFormat="1" applyFont="1" applyFill="1" applyBorder="1" applyAlignment="1" applyProtection="1">
      <alignment horizontal="center" vertical="center" wrapText="1"/>
      <protection/>
    </xf>
    <xf numFmtId="196" fontId="6" fillId="0" borderId="10" xfId="53" applyNumberFormat="1" applyFont="1" applyFill="1" applyBorder="1" applyAlignment="1" applyProtection="1">
      <alignment horizontal="center" vertical="center" wrapText="1"/>
      <protection/>
    </xf>
    <xf numFmtId="0" fontId="6" fillId="0" borderId="10" xfId="56" applyFont="1" applyBorder="1" applyAlignment="1">
      <alignment horizontal="center"/>
      <protection/>
    </xf>
    <xf numFmtId="185" fontId="5" fillId="0" borderId="13" xfId="68" applyNumberFormat="1" applyFont="1" applyFill="1" applyBorder="1" applyAlignment="1" applyProtection="1">
      <alignment horizontal="center" wrapText="1"/>
      <protection/>
    </xf>
    <xf numFmtId="185" fontId="5" fillId="0" borderId="13" xfId="68" applyNumberFormat="1" applyFont="1" applyFill="1" applyBorder="1" applyAlignment="1" applyProtection="1">
      <alignment horizontal="center" wrapText="1"/>
      <protection/>
    </xf>
    <xf numFmtId="185" fontId="5" fillId="0" borderId="12" xfId="68" applyNumberFormat="1" applyFont="1" applyFill="1" applyBorder="1" applyAlignment="1" applyProtection="1">
      <alignment horizontal="center" wrapText="1"/>
      <protection/>
    </xf>
    <xf numFmtId="185" fontId="5" fillId="0" borderId="10" xfId="68" applyNumberFormat="1" applyFont="1" applyFill="1" applyBorder="1" applyAlignment="1" applyProtection="1">
      <alignment horizontal="center" wrapText="1"/>
      <protection/>
    </xf>
    <xf numFmtId="185" fontId="5" fillId="0" borderId="10" xfId="68" applyNumberFormat="1" applyFont="1" applyFill="1" applyBorder="1" applyAlignment="1" applyProtection="1">
      <alignment horizontal="center" wrapText="1"/>
      <protection/>
    </xf>
    <xf numFmtId="185" fontId="6" fillId="0" borderId="10" xfId="68" applyNumberFormat="1" applyFont="1" applyFill="1" applyBorder="1" applyAlignment="1" applyProtection="1">
      <alignment horizontal="center"/>
      <protection/>
    </xf>
    <xf numFmtId="0" fontId="3" fillId="34" borderId="0" xfId="54" applyFont="1" applyFill="1">
      <alignment/>
      <protection/>
    </xf>
    <xf numFmtId="0" fontId="27" fillId="0" borderId="0" xfId="57" applyFont="1" applyAlignment="1">
      <alignment horizontal="left" vertical="center"/>
      <protection/>
    </xf>
    <xf numFmtId="0" fontId="27" fillId="0" borderId="0" xfId="54" applyFont="1" applyAlignment="1">
      <alignment horizontal="center"/>
      <protection/>
    </xf>
    <xf numFmtId="185" fontId="6" fillId="0" borderId="10" xfId="68" applyNumberFormat="1" applyFont="1" applyFill="1" applyBorder="1" applyAlignment="1" applyProtection="1">
      <alignment horizontal="center" vertical="center" wrapText="1"/>
      <protection/>
    </xf>
    <xf numFmtId="4" fontId="6" fillId="0" borderId="11" xfId="68" applyNumberFormat="1" applyFont="1" applyFill="1" applyBorder="1" applyAlignment="1" applyProtection="1">
      <alignment horizontal="center" vertical="center" wrapText="1"/>
      <protection/>
    </xf>
    <xf numFmtId="3" fontId="6" fillId="0" borderId="11" xfId="68" applyNumberFormat="1" applyFont="1" applyFill="1" applyBorder="1" applyAlignment="1" applyProtection="1">
      <alignment horizontal="center" vertical="center" wrapText="1"/>
      <protection/>
    </xf>
    <xf numFmtId="4" fontId="6" fillId="0" borderId="10" xfId="53" applyNumberFormat="1" applyFont="1" applyFill="1" applyBorder="1" applyAlignment="1" applyProtection="1">
      <alignment horizontal="center" vertical="center" wrapText="1"/>
      <protection/>
    </xf>
    <xf numFmtId="3" fontId="6" fillId="0" borderId="10" xfId="68" applyNumberFormat="1" applyFont="1" applyFill="1" applyBorder="1" applyAlignment="1" applyProtection="1">
      <alignment horizontal="center" vertical="center" wrapText="1"/>
      <protection/>
    </xf>
    <xf numFmtId="3" fontId="6" fillId="0" borderId="11" xfId="53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185" fontId="6" fillId="0" borderId="14" xfId="68" applyNumberFormat="1" applyFont="1" applyFill="1" applyBorder="1" applyAlignment="1" applyProtection="1">
      <alignment horizontal="center" vertical="center" wrapText="1"/>
      <protection/>
    </xf>
    <xf numFmtId="185" fontId="6" fillId="0" borderId="13" xfId="68" applyNumberFormat="1" applyFont="1" applyFill="1" applyBorder="1" applyAlignment="1" applyProtection="1">
      <alignment horizontal="center" wrapText="1"/>
      <protection/>
    </xf>
    <xf numFmtId="185" fontId="6" fillId="0" borderId="12" xfId="68" applyNumberFormat="1" applyFont="1" applyFill="1" applyBorder="1" applyAlignment="1" applyProtection="1">
      <alignment horizontal="center" wrapText="1"/>
      <protection/>
    </xf>
    <xf numFmtId="185" fontId="6" fillId="0" borderId="13" xfId="68" applyNumberFormat="1" applyFont="1" applyFill="1" applyBorder="1" applyAlignment="1" applyProtection="1">
      <alignment horizontal="center" vertical="center" wrapText="1"/>
      <protection/>
    </xf>
    <xf numFmtId="185" fontId="6" fillId="0" borderId="16" xfId="68" applyNumberFormat="1" applyFont="1" applyFill="1" applyBorder="1" applyAlignment="1" applyProtection="1">
      <alignment horizontal="center" vertical="center" wrapText="1"/>
      <protection/>
    </xf>
    <xf numFmtId="185" fontId="6" fillId="0" borderId="12" xfId="68" applyNumberFormat="1" applyFont="1" applyFill="1" applyBorder="1" applyAlignment="1" applyProtection="1">
      <alignment horizontal="center" vertical="center" wrapText="1"/>
      <protection/>
    </xf>
    <xf numFmtId="185" fontId="6" fillId="0" borderId="14" xfId="68" applyNumberFormat="1" applyFont="1" applyFill="1" applyBorder="1" applyAlignment="1" applyProtection="1">
      <alignment horizontal="center" vertical="center"/>
      <protection/>
    </xf>
    <xf numFmtId="0" fontId="5" fillId="0" borderId="0" xfId="54" applyFont="1" applyAlignment="1">
      <alignment horizontal="center"/>
      <protection/>
    </xf>
    <xf numFmtId="0" fontId="3" fillId="0" borderId="0" xfId="54" applyFont="1" applyBorder="1">
      <alignment/>
      <protection/>
    </xf>
    <xf numFmtId="3" fontId="5" fillId="0" borderId="0" xfId="68" applyNumberFormat="1" applyFont="1" applyFill="1" applyBorder="1" applyAlignment="1" applyProtection="1">
      <alignment horizontal="center" vertical="center" wrapText="1"/>
      <protection/>
    </xf>
    <xf numFmtId="4" fontId="6" fillId="0" borderId="0" xfId="53" applyNumberFormat="1" applyFont="1" applyFill="1" applyBorder="1" applyAlignment="1" applyProtection="1">
      <alignment horizontal="center" vertical="center" wrapText="1"/>
      <protection/>
    </xf>
    <xf numFmtId="185" fontId="5" fillId="0" borderId="0" xfId="68" applyNumberFormat="1" applyFont="1" applyFill="1" applyBorder="1" applyAlignment="1" applyProtection="1">
      <alignment horizontal="left" vertical="center" wrapText="1"/>
      <protection/>
    </xf>
    <xf numFmtId="4" fontId="6" fillId="0" borderId="10" xfId="68" applyNumberFormat="1" applyFont="1" applyFill="1" applyBorder="1" applyAlignment="1" applyProtection="1">
      <alignment horizontal="right" vertical="center" wrapText="1"/>
      <protection/>
    </xf>
    <xf numFmtId="1" fontId="6" fillId="0" borderId="11" xfId="67" applyNumberFormat="1" applyFont="1" applyFill="1" applyBorder="1" applyAlignment="1" applyProtection="1">
      <alignment horizontal="right" vertical="center" wrapText="1"/>
      <protection/>
    </xf>
    <xf numFmtId="4" fontId="6" fillId="0" borderId="10" xfId="53" applyNumberFormat="1" applyFont="1" applyFill="1" applyBorder="1" applyAlignment="1" applyProtection="1">
      <alignment horizontal="right" vertical="center" wrapText="1"/>
      <protection/>
    </xf>
    <xf numFmtId="3" fontId="6" fillId="0" borderId="10" xfId="68" applyNumberFormat="1" applyFont="1" applyFill="1" applyBorder="1" applyAlignment="1" applyProtection="1">
      <alignment horizontal="right" vertical="center" wrapText="1"/>
      <protection/>
    </xf>
    <xf numFmtId="4" fontId="6" fillId="0" borderId="11" xfId="68" applyNumberFormat="1" applyFont="1" applyFill="1" applyBorder="1" applyAlignment="1" applyProtection="1">
      <alignment horizontal="right" vertical="center" wrapText="1"/>
      <protection/>
    </xf>
    <xf numFmtId="3" fontId="6" fillId="0" borderId="11" xfId="53" applyNumberFormat="1" applyFont="1" applyFill="1" applyBorder="1" applyAlignment="1" applyProtection="1">
      <alignment horizontal="right" vertical="center" wrapText="1"/>
      <protection/>
    </xf>
    <xf numFmtId="0" fontId="6" fillId="0" borderId="10" xfId="68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shrinkToFit="1"/>
    </xf>
    <xf numFmtId="0" fontId="0" fillId="0" borderId="11" xfId="0" applyBorder="1" applyAlignment="1">
      <alignment horizontal="center" wrapText="1" shrinkToFit="1"/>
    </xf>
    <xf numFmtId="185" fontId="6" fillId="0" borderId="14" xfId="68" applyNumberFormat="1" applyFont="1" applyFill="1" applyBorder="1" applyAlignment="1" applyProtection="1">
      <alignment horizontal="center" vertical="center" wrapText="1" shrinkToFit="1"/>
      <protection/>
    </xf>
    <xf numFmtId="185" fontId="6" fillId="0" borderId="10" xfId="68" applyNumberFormat="1" applyFont="1" applyFill="1" applyBorder="1" applyAlignment="1" applyProtection="1">
      <alignment horizontal="center" wrapText="1"/>
      <protection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185" fontId="6" fillId="0" borderId="14" xfId="68" applyNumberFormat="1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1_04_04" xfId="53"/>
    <cellStyle name="Обычный_br01.10.04" xfId="54"/>
    <cellStyle name="Обычный_баланс, д.р, прудики портфель 01.01.05" xfId="55"/>
    <cellStyle name="Обычный_инвестиционный портфель" xfId="56"/>
    <cellStyle name="Обычный_финансовое состояние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_br01.10.04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iso\&#1042;&#1045;&#1041;%20&#1057;&#1040;&#1049;&#1058;%20&#1040;&#1060;&#1053;\&#1057;&#1074;&#1086;&#1076;&#1085;&#1099;&#1077;%20&#1092;&#1080;&#1085;&#1072;&#1085;&#1089;&#1086;&#1074;&#1099;&#1077;%20&#1087;&#1086;&#1082;&#1072;&#1079;&#1072;&#1090;&#1077;&#1083;&#1080;\&#1056;&#1062;&#1041;\&#1059;&#1048;&#1055;\01.04.05\&#1057;&#1074;&#1086;&#1076;&#1085;&#1099;&#1081;%20&#1073;&#1091;&#1093;&#1075;&#1072;&#1083;&#1090;&#1077;&#1088;&#1089;&#1082;&#1080;&#1081;%20&#1073;&#1072;&#1083;&#1072;&#1085;&#1089;%20&#1091;&#1087;&#1088;&#1072;&#1074;&#1083;&#1103;&#1102;&#1097;&#1080;&#1093;%20&#1080;&#1085;&#1074;&#1077;&#1089;&#1090;&#1080;&#1094;&#1080;&#1086;&#1085;&#1085;&#1099;&#1084;%20&#1087;&#1086;&#1088;&#1090;&#1092;&#1077;&#1083;&#1077;&#1084;%20&#1085;&#1072;%2001.04.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lnara_alimb\OTCHETS2002\&#1076;&#1086;&#1083;&#1103;%20&#1074;%20&#1089;&#1080;&#1089;&#1090;&#1077;&#1084;&#1077;%20&#1085;&#1072;%2001%20&#1072;&#1087;&#1088;&#1077;&#1083;&#1103;%202002%20&#1075;&#1086;&#1076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1.12.08&#1041;&#1044;\&#1041;&#1088;&#1086;&#1082;&#1077;&#1088;&#1044;&#1080;&#1083;&#1077;&#1088;&#1055;&#1088;&#1091;&#1076;&#1085;&#1086;&#1088;&#1084;\&#1085;&#1086;&#1088;&#1084;&#1072;&#1090;&#1080;&#1074;&#1099;%20&#1085;&#1072;%201.12.2008&#10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1.12.08&#1041;&#1044;\&#1041;&#1088;&#1086;&#1082;&#1077;&#1088;&#1044;&#1080;&#1083;&#1077;&#1088;&#1055;&#1088;&#1091;&#1076;&#1085;&#1086;&#1088;&#1084;\&#1055;&#1053;&#1056;&#1077;&#1072;&#1083;&#1048;&#1085;&#1074;&#1077;&#1089;&#1090;1.12.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1.12.08&#1041;&#1044;\&#1041;&#1088;&#1086;&#1082;&#1077;&#1088;&#1044;&#1080;&#1083;&#1077;&#1088;&#1055;&#1088;&#1091;&#1076;&#1085;&#1086;&#1088;&#1084;\ATT0002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1.12.08&#1041;&#1044;\&#1041;&#1088;&#1086;&#1082;&#1077;&#1088;&#1044;&#1080;&#1083;&#1077;&#1088;&#1055;&#1088;&#1091;&#1076;&#1085;&#1086;&#1088;&#1084;\&#1054;&#1090;&#1095;&#1077;&#1090;%20&#1074;%20&#1040;&#1060;&#1053;%20&#1085;&#1072;%2001.12.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ля в системе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</sheetNames>
    <sheetDataSet>
      <sheetData sheetId="0">
        <row r="24">
          <cell r="C24">
            <v>960458</v>
          </cell>
        </row>
        <row r="31">
          <cell r="C31">
            <v>962449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-45 нед"/>
      <sheetName val="6-46 нед"/>
      <sheetName val="6-47 нед"/>
      <sheetName val="6-48 нед"/>
      <sheetName val="7"/>
    </sheetNames>
    <sheetDataSet>
      <sheetData sheetId="0">
        <row r="27">
          <cell r="C27">
            <v>675692.8488899998</v>
          </cell>
        </row>
        <row r="28">
          <cell r="C28">
            <v>980346</v>
          </cell>
        </row>
        <row r="34">
          <cell r="C34">
            <v>2802417</v>
          </cell>
        </row>
        <row r="36">
          <cell r="C36">
            <v>3590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</sheetNames>
    <sheetDataSet>
      <sheetData sheetId="0">
        <row r="27">
          <cell r="C27">
            <v>24136082.682774752</v>
          </cell>
        </row>
        <row r="30">
          <cell r="C30">
            <v>645794.6192052499</v>
          </cell>
        </row>
        <row r="34">
          <cell r="C34">
            <v>31465929.928646673</v>
          </cell>
        </row>
        <row r="36">
          <cell r="C36">
            <v>5256050.05246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</sheetNames>
    <sheetDataSet>
      <sheetData sheetId="0">
        <row r="26">
          <cell r="C26">
            <v>54693666.17702588</v>
          </cell>
        </row>
        <row r="29">
          <cell r="C29">
            <v>2949164.599044125</v>
          </cell>
        </row>
        <row r="33">
          <cell r="C33">
            <v>385884812.30353165</v>
          </cell>
        </row>
        <row r="35">
          <cell r="C35">
            <v>12679242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SheetLayoutView="80" zoomScalePageLayoutView="0" workbookViewId="0" topLeftCell="A2">
      <selection activeCell="C27" sqref="C27"/>
    </sheetView>
  </sheetViews>
  <sheetFormatPr defaultColWidth="8.00390625" defaultRowHeight="12.75"/>
  <cols>
    <col min="1" max="1" width="8.421875" style="19" bestFit="1" customWidth="1"/>
    <col min="2" max="2" width="32.8515625" style="19" customWidth="1"/>
    <col min="3" max="3" width="16.7109375" style="19" bestFit="1" customWidth="1"/>
    <col min="4" max="4" width="34.57421875" style="19" customWidth="1"/>
    <col min="5" max="5" width="37.8515625" style="19" customWidth="1"/>
    <col min="6" max="6" width="28.57421875" style="19" customWidth="1"/>
    <col min="7" max="7" width="25.421875" style="19" customWidth="1"/>
    <col min="8" max="8" width="14.421875" style="19" customWidth="1"/>
    <col min="9" max="9" width="11.57421875" style="19" customWidth="1"/>
    <col min="10" max="10" width="8.8515625" style="2" hidden="1" customWidth="1"/>
    <col min="11" max="16384" width="8.00390625" style="2" customWidth="1"/>
  </cols>
  <sheetData>
    <row r="1" spans="1:9" ht="15.75" customHeight="1">
      <c r="A1" s="1"/>
      <c r="B1" s="23" t="s">
        <v>0</v>
      </c>
      <c r="C1" s="23"/>
      <c r="D1" s="23"/>
      <c r="E1" s="23"/>
      <c r="F1" s="23"/>
      <c r="G1" s="23"/>
      <c r="H1" s="23"/>
      <c r="I1" s="23"/>
    </row>
    <row r="2" spans="1:9" ht="30.75" customHeight="1">
      <c r="A2" s="1"/>
      <c r="B2" s="24" t="s">
        <v>1</v>
      </c>
      <c r="C2" s="24"/>
      <c r="D2" s="24"/>
      <c r="E2" s="24"/>
      <c r="F2" s="24"/>
      <c r="G2" s="24"/>
      <c r="H2" s="24"/>
      <c r="I2" s="24"/>
    </row>
    <row r="3" spans="1:9" ht="15.75" customHeight="1">
      <c r="A3" s="3"/>
      <c r="B3" s="25" t="s">
        <v>2</v>
      </c>
      <c r="C3" s="25"/>
      <c r="D3" s="25"/>
      <c r="E3" s="25"/>
      <c r="F3" s="25"/>
      <c r="G3" s="25"/>
      <c r="H3" s="25"/>
      <c r="I3" s="25"/>
    </row>
    <row r="4" spans="1:9" ht="15.75" customHeight="1">
      <c r="A4" s="3"/>
      <c r="B4" s="3"/>
      <c r="C4" s="3"/>
      <c r="D4" s="3"/>
      <c r="E4" s="3"/>
      <c r="F4" s="3"/>
      <c r="G4" s="3"/>
      <c r="H4" s="3"/>
      <c r="I4" s="3"/>
    </row>
    <row r="5" spans="1:9" ht="15.75" customHeight="1">
      <c r="A5" s="3"/>
      <c r="B5" s="3"/>
      <c r="C5" s="3"/>
      <c r="D5" s="3"/>
      <c r="E5" s="3"/>
      <c r="F5" s="3"/>
      <c r="G5" s="3"/>
      <c r="H5" s="29"/>
      <c r="I5" s="29"/>
    </row>
    <row r="6" spans="1:9" ht="37.5" customHeight="1">
      <c r="A6" s="20"/>
      <c r="B6" s="30" t="s">
        <v>3</v>
      </c>
      <c r="C6" s="26" t="s">
        <v>4</v>
      </c>
      <c r="D6" s="26"/>
      <c r="E6" s="26"/>
      <c r="F6" s="27" t="s">
        <v>5</v>
      </c>
      <c r="G6" s="28"/>
      <c r="H6" s="27" t="s">
        <v>6</v>
      </c>
      <c r="I6" s="28"/>
    </row>
    <row r="7" spans="1:9" ht="99.75" customHeight="1">
      <c r="A7" s="21"/>
      <c r="B7" s="31"/>
      <c r="C7" s="5" t="s">
        <v>7</v>
      </c>
      <c r="D7" s="5" t="s">
        <v>8</v>
      </c>
      <c r="E7" s="5" t="s">
        <v>9</v>
      </c>
      <c r="F7" s="5" t="s">
        <v>10</v>
      </c>
      <c r="G7" s="5" t="s">
        <v>11</v>
      </c>
      <c r="H7" s="6" t="s">
        <v>12</v>
      </c>
      <c r="I7" s="6" t="s">
        <v>13</v>
      </c>
    </row>
    <row r="8" spans="1:9" ht="15.7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</row>
    <row r="9" spans="1:10" s="14" customFormat="1" ht="15.75">
      <c r="A9" s="7">
        <v>1</v>
      </c>
      <c r="B9" s="8" t="s">
        <v>14</v>
      </c>
      <c r="C9" s="9">
        <v>24850892</v>
      </c>
      <c r="D9" s="9">
        <v>238200738</v>
      </c>
      <c r="E9" s="10">
        <f>C9/D9</f>
        <v>0.1043275189180984</v>
      </c>
      <c r="F9" s="11">
        <v>4676407</v>
      </c>
      <c r="G9" s="12">
        <f>F9/C9</f>
        <v>0.1881786376118813</v>
      </c>
      <c r="H9" s="13" t="str">
        <f>IF(E9&gt;0.1,"да","нет")</f>
        <v>да</v>
      </c>
      <c r="I9" s="13" t="str">
        <f>IF(G9&lt;0.25,"да","нет")</f>
        <v>да</v>
      </c>
      <c r="J9" s="14">
        <f>IF(H9="нет",1,IF(I9="нет",1,0))</f>
        <v>0</v>
      </c>
    </row>
    <row r="10" spans="1:10" s="14" customFormat="1" ht="15.75">
      <c r="A10" s="7">
        <v>2</v>
      </c>
      <c r="B10" s="8" t="s">
        <v>15</v>
      </c>
      <c r="C10" s="9">
        <v>15054989</v>
      </c>
      <c r="D10" s="9">
        <v>23334188</v>
      </c>
      <c r="E10" s="10">
        <f>C10/D10</f>
        <v>0.6451901818910519</v>
      </c>
      <c r="F10" s="11">
        <v>3162797</v>
      </c>
      <c r="G10" s="12">
        <f>F10/C10</f>
        <v>0.2100829831227376</v>
      </c>
      <c r="H10" s="13" t="str">
        <f>IF(E10&gt;0.1,"да","нет")</f>
        <v>да</v>
      </c>
      <c r="I10" s="13" t="str">
        <f>IF(G10&lt;0.25,"да","нет")</f>
        <v>да</v>
      </c>
      <c r="J10" s="14">
        <f>IF(H10="нет",1,IF(I10="нет",1,0))</f>
        <v>0</v>
      </c>
    </row>
    <row r="11" spans="1:9" s="14" customFormat="1" ht="31.5">
      <c r="A11" s="7">
        <v>3</v>
      </c>
      <c r="B11" s="8" t="s">
        <v>16</v>
      </c>
      <c r="C11" s="9">
        <v>843153</v>
      </c>
      <c r="D11" s="9">
        <v>1895903</v>
      </c>
      <c r="E11" s="10">
        <f>C11/D11</f>
        <v>0.44472370158177926</v>
      </c>
      <c r="F11" s="15">
        <v>0</v>
      </c>
      <c r="G11" s="12">
        <f>F11/C11</f>
        <v>0</v>
      </c>
      <c r="H11" s="13" t="str">
        <f>IF(E11&gt;0.1,"да","нет")</f>
        <v>да</v>
      </c>
      <c r="I11" s="13" t="str">
        <f>IF(G11&lt;0.25,"да","нет")</f>
        <v>да</v>
      </c>
    </row>
    <row r="12" spans="1:9" s="14" customFormat="1" ht="31.5">
      <c r="A12" s="7">
        <v>4</v>
      </c>
      <c r="B12" s="8" t="s">
        <v>17</v>
      </c>
      <c r="C12" s="9">
        <v>983521</v>
      </c>
      <c r="D12" s="9">
        <v>984677</v>
      </c>
      <c r="E12" s="10">
        <f>C12/D12</f>
        <v>0.9988260109660325</v>
      </c>
      <c r="F12" s="15">
        <v>0</v>
      </c>
      <c r="G12" s="12">
        <f>F12/C12</f>
        <v>0</v>
      </c>
      <c r="H12" s="13" t="str">
        <f>IF(E12&gt;0.1,"да","нет")</f>
        <v>да</v>
      </c>
      <c r="I12" s="13" t="str">
        <f>IF(G12&lt;0.25,"да","нет")</f>
        <v>да</v>
      </c>
    </row>
    <row r="13" spans="1:9" ht="20.25" customHeight="1">
      <c r="A13" s="16" t="s">
        <v>18</v>
      </c>
      <c r="B13" s="17"/>
      <c r="C13" s="18">
        <f>SUM(C9:C12)</f>
        <v>41732555</v>
      </c>
      <c r="D13" s="18">
        <f>SUM(D9:D12)</f>
        <v>264415506</v>
      </c>
      <c r="E13" s="18" t="s">
        <v>19</v>
      </c>
      <c r="F13" s="18">
        <f>SUM(F9:F12)</f>
        <v>7839204</v>
      </c>
      <c r="G13" s="18" t="s">
        <v>19</v>
      </c>
      <c r="H13" s="18" t="s">
        <v>19</v>
      </c>
      <c r="I13" s="18" t="s">
        <v>19</v>
      </c>
    </row>
    <row r="20" spans="2:7" ht="15.75">
      <c r="B20" s="22"/>
      <c r="C20" s="22"/>
      <c r="D20" s="22"/>
      <c r="E20" s="22"/>
      <c r="F20" s="22"/>
      <c r="G20" s="22"/>
    </row>
    <row r="21" spans="2:7" ht="15.75">
      <c r="B21" s="22"/>
      <c r="C21" s="22"/>
      <c r="D21" s="22"/>
      <c r="E21" s="22"/>
      <c r="F21" s="22"/>
      <c r="G21" s="22"/>
    </row>
    <row r="22" spans="2:7" ht="15.75">
      <c r="B22" s="22"/>
      <c r="C22" s="22"/>
      <c r="D22" s="22"/>
      <c r="E22" s="22"/>
      <c r="F22" s="22"/>
      <c r="G22" s="22"/>
    </row>
  </sheetData>
  <sheetProtection/>
  <mergeCells count="10">
    <mergeCell ref="A6:A7"/>
    <mergeCell ref="B20:G22"/>
    <mergeCell ref="B1:I1"/>
    <mergeCell ref="B2:I2"/>
    <mergeCell ref="B3:I3"/>
    <mergeCell ref="C6:E6"/>
    <mergeCell ref="F6:G6"/>
    <mergeCell ref="H5:I5"/>
    <mergeCell ref="B6:B7"/>
    <mergeCell ref="H6:I6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SheetLayoutView="80" workbookViewId="0" topLeftCell="A1">
      <selection activeCell="D20" sqref="D20"/>
    </sheetView>
  </sheetViews>
  <sheetFormatPr defaultColWidth="8.00390625" defaultRowHeight="12.75"/>
  <cols>
    <col min="1" max="1" width="8.421875" style="19" bestFit="1" customWidth="1"/>
    <col min="2" max="2" width="32.8515625" style="19" customWidth="1"/>
    <col min="3" max="3" width="16.7109375" style="19" bestFit="1" customWidth="1"/>
    <col min="4" max="4" width="34.57421875" style="19" customWidth="1"/>
    <col min="5" max="5" width="37.8515625" style="19" customWidth="1"/>
    <col min="6" max="6" width="28.57421875" style="19" customWidth="1"/>
    <col min="7" max="7" width="25.421875" style="19" customWidth="1"/>
    <col min="8" max="8" width="14.421875" style="19" customWidth="1"/>
    <col min="9" max="9" width="11.57421875" style="19" customWidth="1"/>
    <col min="10" max="10" width="8.8515625" style="2" hidden="1" customWidth="1"/>
    <col min="11" max="16384" width="8.00390625" style="2" customWidth="1"/>
  </cols>
  <sheetData>
    <row r="1" spans="1:9" ht="15.75" customHeight="1">
      <c r="A1" s="1"/>
      <c r="B1" s="23" t="s">
        <v>0</v>
      </c>
      <c r="C1" s="23"/>
      <c r="D1" s="23"/>
      <c r="E1" s="23"/>
      <c r="F1" s="23"/>
      <c r="G1" s="23"/>
      <c r="H1" s="23"/>
      <c r="I1" s="23"/>
    </row>
    <row r="2" spans="1:9" ht="15.75" customHeight="1">
      <c r="A2" s="1"/>
      <c r="B2" s="23" t="s">
        <v>28</v>
      </c>
      <c r="C2" s="23"/>
      <c r="D2" s="23"/>
      <c r="E2" s="23"/>
      <c r="F2" s="23"/>
      <c r="G2" s="23"/>
      <c r="H2" s="23"/>
      <c r="I2" s="23"/>
    </row>
    <row r="3" spans="1:9" ht="15.75" customHeight="1">
      <c r="A3" s="3"/>
      <c r="B3" s="25" t="s">
        <v>27</v>
      </c>
      <c r="C3" s="25"/>
      <c r="D3" s="25"/>
      <c r="E3" s="25"/>
      <c r="F3" s="25"/>
      <c r="G3" s="25"/>
      <c r="H3" s="25"/>
      <c r="I3" s="25"/>
    </row>
    <row r="4" spans="1:9" ht="15.75" customHeight="1">
      <c r="A4" s="3"/>
      <c r="B4" s="3"/>
      <c r="C4" s="3"/>
      <c r="D4" s="3"/>
      <c r="E4" s="3"/>
      <c r="F4" s="3"/>
      <c r="G4" s="3"/>
      <c r="H4" s="3"/>
      <c r="I4" s="3"/>
    </row>
    <row r="5" spans="1:9" ht="15.75" customHeight="1">
      <c r="A5" s="3"/>
      <c r="B5" s="3"/>
      <c r="C5" s="3"/>
      <c r="D5" s="3"/>
      <c r="E5" s="3"/>
      <c r="F5" s="3"/>
      <c r="G5" s="3"/>
      <c r="H5" s="29" t="s">
        <v>26</v>
      </c>
      <c r="I5" s="29"/>
    </row>
    <row r="6" spans="1:9" ht="15.75">
      <c r="A6" s="55"/>
      <c r="B6" s="54"/>
      <c r="C6" s="53" t="s">
        <v>4</v>
      </c>
      <c r="D6" s="53"/>
      <c r="E6" s="53"/>
      <c r="F6" s="52" t="s">
        <v>5</v>
      </c>
      <c r="G6" s="51"/>
      <c r="H6" s="50"/>
      <c r="I6" s="49"/>
    </row>
    <row r="7" spans="1:9" ht="99.75" customHeight="1">
      <c r="A7" s="5"/>
      <c r="B7" s="4" t="s">
        <v>3</v>
      </c>
      <c r="C7" s="5" t="s">
        <v>25</v>
      </c>
      <c r="D7" s="5" t="s">
        <v>24</v>
      </c>
      <c r="E7" s="5" t="s">
        <v>23</v>
      </c>
      <c r="F7" s="5" t="s">
        <v>22</v>
      </c>
      <c r="G7" s="5" t="s">
        <v>11</v>
      </c>
      <c r="H7" s="6" t="s">
        <v>12</v>
      </c>
      <c r="I7" s="6" t="s">
        <v>13</v>
      </c>
    </row>
    <row r="8" spans="1:9" ht="15.7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</row>
    <row r="9" spans="1:10" s="14" customFormat="1" ht="15.75">
      <c r="A9" s="7">
        <v>1</v>
      </c>
      <c r="B9" s="46" t="s">
        <v>14</v>
      </c>
      <c r="C9" s="45">
        <v>23211728</v>
      </c>
      <c r="D9" s="45">
        <v>238308382</v>
      </c>
      <c r="E9" s="48">
        <f>C9/D9</f>
        <v>0.09740206284477228</v>
      </c>
      <c r="F9" s="47">
        <v>4627109</v>
      </c>
      <c r="G9" s="42">
        <f>F9/C9</f>
        <v>0.19934358183070214</v>
      </c>
      <c r="H9" s="6" t="str">
        <f>IF(E9&gt;0.1,"да","нет")</f>
        <v>нет</v>
      </c>
      <c r="I9" s="6" t="str">
        <f>IF(G9&lt;0.25,"да","нет")</f>
        <v>да</v>
      </c>
      <c r="J9" s="14">
        <f>IF(H9="нет",1,IF(I9="нет",1,0))</f>
        <v>1</v>
      </c>
    </row>
    <row r="10" spans="1:10" s="14" customFormat="1" ht="15.75">
      <c r="A10" s="7">
        <v>2</v>
      </c>
      <c r="B10" s="46" t="s">
        <v>15</v>
      </c>
      <c r="C10" s="45">
        <v>13597335</v>
      </c>
      <c r="D10" s="45">
        <v>22194479</v>
      </c>
      <c r="E10" s="44">
        <f>C10/D10</f>
        <v>0.6126449284977584</v>
      </c>
      <c r="F10" s="47">
        <v>3165284</v>
      </c>
      <c r="G10" s="42">
        <f>F10/C10</f>
        <v>0.23278708658718786</v>
      </c>
      <c r="H10" s="6" t="str">
        <f>IF(E10&gt;0.1,"да","нет")</f>
        <v>да</v>
      </c>
      <c r="I10" s="6" t="str">
        <f>IF(G10&lt;0.25,"да","нет")</f>
        <v>да</v>
      </c>
      <c r="J10" s="14">
        <f>IF(H10="нет",1,IF(I10="нет",1,0))</f>
        <v>0</v>
      </c>
    </row>
    <row r="11" spans="1:9" s="14" customFormat="1" ht="31.5">
      <c r="A11" s="7">
        <v>3</v>
      </c>
      <c r="B11" s="46" t="s">
        <v>16</v>
      </c>
      <c r="C11" s="45">
        <v>1250278</v>
      </c>
      <c r="D11" s="45">
        <v>2470222</v>
      </c>
      <c r="E11" s="44">
        <f>C11/D11</f>
        <v>0.5061399339816421</v>
      </c>
      <c r="F11" s="43">
        <v>0</v>
      </c>
      <c r="G11" s="42">
        <f>F11/C11</f>
        <v>0</v>
      </c>
      <c r="H11" s="6" t="str">
        <f>IF(E11&gt;0.1,"да","нет")</f>
        <v>да</v>
      </c>
      <c r="I11" s="6" t="str">
        <f>IF(G11&lt;0.25,"да","нет")</f>
        <v>да</v>
      </c>
    </row>
    <row r="12" spans="1:9" s="14" customFormat="1" ht="31.5">
      <c r="A12" s="7">
        <v>4</v>
      </c>
      <c r="B12" s="46" t="s">
        <v>17</v>
      </c>
      <c r="C12" s="45">
        <v>982297</v>
      </c>
      <c r="D12" s="45">
        <v>983103</v>
      </c>
      <c r="E12" s="44">
        <f>C12/D12</f>
        <v>0.999180146942894</v>
      </c>
      <c r="F12" s="43">
        <v>0</v>
      </c>
      <c r="G12" s="42">
        <f>F12/C12</f>
        <v>0</v>
      </c>
      <c r="H12" s="6" t="str">
        <f>IF(E12&gt;0.1,"да","нет")</f>
        <v>да</v>
      </c>
      <c r="I12" s="6" t="str">
        <f>IF(G12&lt;0.25,"да","нет")</f>
        <v>да</v>
      </c>
    </row>
    <row r="13" spans="1:9" s="14" customFormat="1" ht="20.25" customHeight="1">
      <c r="A13" s="16" t="s">
        <v>18</v>
      </c>
      <c r="B13" s="17"/>
      <c r="C13" s="18">
        <f>SUM(C9:C12)</f>
        <v>39041638</v>
      </c>
      <c r="D13" s="18">
        <f>SUM(D9:D12)</f>
        <v>263956186</v>
      </c>
      <c r="E13" s="18" t="s">
        <v>19</v>
      </c>
      <c r="F13" s="18">
        <f>SUM(F9:F12)</f>
        <v>7792393</v>
      </c>
      <c r="G13" s="18" t="s">
        <v>19</v>
      </c>
      <c r="H13" s="18" t="s">
        <v>19</v>
      </c>
      <c r="I13" s="18" t="s">
        <v>19</v>
      </c>
    </row>
    <row r="14" spans="1:9" ht="19.5" customHeight="1">
      <c r="A14" s="32"/>
      <c r="B14" s="35"/>
      <c r="C14" s="35"/>
      <c r="D14" s="35"/>
      <c r="E14" s="35"/>
      <c r="F14" s="35"/>
      <c r="G14" s="35"/>
      <c r="H14" s="41" t="s">
        <v>21</v>
      </c>
      <c r="I14" s="40">
        <v>3</v>
      </c>
    </row>
    <row r="15" spans="1:9" ht="12" customHeight="1">
      <c r="A15" s="32"/>
      <c r="B15" s="35"/>
      <c r="C15" s="35"/>
      <c r="D15" s="35"/>
      <c r="E15" s="35"/>
      <c r="F15" s="35"/>
      <c r="G15" s="35"/>
      <c r="H15" s="39" t="s">
        <v>20</v>
      </c>
      <c r="I15" s="40">
        <f>COUNTIF(J9,1)</f>
        <v>1</v>
      </c>
    </row>
    <row r="16" spans="1:9" ht="15.75">
      <c r="A16" s="32"/>
      <c r="B16" s="35"/>
      <c r="C16" s="35"/>
      <c r="D16" s="39"/>
      <c r="E16" s="35"/>
      <c r="F16" s="35"/>
      <c r="G16" s="35"/>
      <c r="H16" s="35"/>
      <c r="I16" s="32"/>
    </row>
    <row r="17" spans="1:10" ht="13.5" customHeight="1">
      <c r="A17" s="32"/>
      <c r="B17" s="35"/>
      <c r="D17" s="39"/>
      <c r="E17" s="37"/>
      <c r="F17" s="36"/>
      <c r="H17" s="36"/>
      <c r="I17" s="36"/>
      <c r="J17" s="36"/>
    </row>
    <row r="18" spans="1:10" ht="15.75">
      <c r="A18" s="32"/>
      <c r="B18" s="33"/>
      <c r="D18" s="38"/>
      <c r="E18" s="37"/>
      <c r="F18" s="37"/>
      <c r="G18" s="36"/>
      <c r="H18" s="36"/>
      <c r="I18" s="36"/>
      <c r="J18" s="36"/>
    </row>
    <row r="19" spans="1:9" ht="15.75">
      <c r="A19" s="32"/>
      <c r="B19" s="33"/>
      <c r="C19" s="35"/>
      <c r="E19" s="34"/>
      <c r="F19" s="34"/>
      <c r="G19" s="33"/>
      <c r="H19" s="33"/>
      <c r="I19" s="32"/>
    </row>
  </sheetData>
  <sheetProtection/>
  <mergeCells count="6">
    <mergeCell ref="B1:I1"/>
    <mergeCell ref="B2:I2"/>
    <mergeCell ref="B3:I3"/>
    <mergeCell ref="C6:E6"/>
    <mergeCell ref="F6:G6"/>
    <mergeCell ref="H5:I5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SheetLayoutView="80" zoomScalePageLayoutView="0" workbookViewId="0" topLeftCell="A1">
      <selection activeCell="A1" sqref="A1"/>
    </sheetView>
  </sheetViews>
  <sheetFormatPr defaultColWidth="8.00390625" defaultRowHeight="12.75"/>
  <cols>
    <col min="1" max="1" width="8.421875" style="19" bestFit="1" customWidth="1"/>
    <col min="2" max="2" width="32.8515625" style="19" customWidth="1"/>
    <col min="3" max="3" width="16.7109375" style="19" bestFit="1" customWidth="1"/>
    <col min="4" max="4" width="34.57421875" style="19" customWidth="1"/>
    <col min="5" max="5" width="37.8515625" style="19" customWidth="1"/>
    <col min="6" max="6" width="28.57421875" style="19" customWidth="1"/>
    <col min="7" max="7" width="25.421875" style="19" customWidth="1"/>
    <col min="8" max="8" width="14.421875" style="19" customWidth="1"/>
    <col min="9" max="9" width="11.57421875" style="19" customWidth="1"/>
    <col min="10" max="10" width="8.8515625" style="2" hidden="1" customWidth="1"/>
    <col min="11" max="16384" width="8.00390625" style="2" customWidth="1"/>
  </cols>
  <sheetData>
    <row r="1" spans="1:9" ht="15.75" customHeight="1">
      <c r="A1" s="1"/>
      <c r="B1" s="23" t="s">
        <v>0</v>
      </c>
      <c r="C1" s="23"/>
      <c r="D1" s="23"/>
      <c r="E1" s="23"/>
      <c r="F1" s="23"/>
      <c r="G1" s="23"/>
      <c r="H1" s="23"/>
      <c r="I1" s="23"/>
    </row>
    <row r="2" spans="1:9" ht="15.75" customHeight="1">
      <c r="A2" s="1"/>
      <c r="B2" s="23" t="s">
        <v>28</v>
      </c>
      <c r="C2" s="23"/>
      <c r="D2" s="23"/>
      <c r="E2" s="23"/>
      <c r="F2" s="23"/>
      <c r="G2" s="23"/>
      <c r="H2" s="23"/>
      <c r="I2" s="23"/>
    </row>
    <row r="3" spans="1:9" ht="15.75" customHeight="1">
      <c r="A3" s="3"/>
      <c r="B3" s="25" t="s">
        <v>29</v>
      </c>
      <c r="C3" s="25"/>
      <c r="D3" s="25"/>
      <c r="E3" s="25"/>
      <c r="F3" s="25"/>
      <c r="G3" s="25"/>
      <c r="H3" s="25"/>
      <c r="I3" s="25"/>
    </row>
    <row r="4" spans="1:9" ht="15.75" customHeight="1">
      <c r="A4" s="3"/>
      <c r="B4" s="3"/>
      <c r="C4" s="3"/>
      <c r="D4" s="3"/>
      <c r="E4" s="3"/>
      <c r="F4" s="3"/>
      <c r="G4" s="3"/>
      <c r="H4" s="3"/>
      <c r="I4" s="3"/>
    </row>
    <row r="5" spans="1:9" ht="15.75" customHeight="1">
      <c r="A5" s="3"/>
      <c r="B5" s="3"/>
      <c r="C5" s="3"/>
      <c r="D5" s="3"/>
      <c r="E5" s="3"/>
      <c r="F5" s="3"/>
      <c r="G5" s="3"/>
      <c r="H5" s="29" t="s">
        <v>26</v>
      </c>
      <c r="I5" s="29"/>
    </row>
    <row r="6" spans="1:9" ht="15.75">
      <c r="A6" s="55"/>
      <c r="B6" s="54"/>
      <c r="C6" s="53" t="s">
        <v>4</v>
      </c>
      <c r="D6" s="53"/>
      <c r="E6" s="53"/>
      <c r="F6" s="52" t="s">
        <v>5</v>
      </c>
      <c r="G6" s="51"/>
      <c r="H6" s="50"/>
      <c r="I6" s="49"/>
    </row>
    <row r="7" spans="1:9" ht="99.75" customHeight="1">
      <c r="A7" s="5"/>
      <c r="B7" s="4" t="s">
        <v>3</v>
      </c>
      <c r="C7" s="5" t="s">
        <v>25</v>
      </c>
      <c r="D7" s="5" t="s">
        <v>24</v>
      </c>
      <c r="E7" s="5" t="s">
        <v>23</v>
      </c>
      <c r="F7" s="5" t="s">
        <v>22</v>
      </c>
      <c r="G7" s="5" t="s">
        <v>11</v>
      </c>
      <c r="H7" s="6" t="s">
        <v>12</v>
      </c>
      <c r="I7" s="6" t="s">
        <v>13</v>
      </c>
    </row>
    <row r="8" spans="1:9" ht="15.7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</row>
    <row r="9" spans="1:10" s="14" customFormat="1" ht="15.75">
      <c r="A9" s="7">
        <v>1</v>
      </c>
      <c r="B9" s="46" t="s">
        <v>14</v>
      </c>
      <c r="C9" s="45">
        <v>22659981</v>
      </c>
      <c r="D9" s="45">
        <v>255435090</v>
      </c>
      <c r="E9" s="48">
        <f>C9/D9</f>
        <v>0.08871130822315759</v>
      </c>
      <c r="F9" s="47">
        <v>4716664</v>
      </c>
      <c r="G9" s="42">
        <f>F9/C9</f>
        <v>0.2081495125702003</v>
      </c>
      <c r="H9" s="6" t="str">
        <f>IF(E9&gt;0.1,"да","нет")</f>
        <v>нет</v>
      </c>
      <c r="I9" s="6" t="str">
        <f>IF(G9&lt;0.25,"да","нет")</f>
        <v>да</v>
      </c>
      <c r="J9" s="14">
        <f>IF(H9="нет",1,IF(I9="нет",1,0))</f>
        <v>1</v>
      </c>
    </row>
    <row r="10" spans="1:10" s="14" customFormat="1" ht="15.75">
      <c r="A10" s="7">
        <v>2</v>
      </c>
      <c r="B10" s="46" t="s">
        <v>15</v>
      </c>
      <c r="C10" s="45">
        <v>22742784</v>
      </c>
      <c r="D10" s="45">
        <v>31150963</v>
      </c>
      <c r="E10" s="44">
        <f>C10/D10</f>
        <v>0.7300828549024311</v>
      </c>
      <c r="F10" s="47">
        <v>3163295</v>
      </c>
      <c r="G10" s="42">
        <f>F10/C10</f>
        <v>0.13909005159614585</v>
      </c>
      <c r="H10" s="6" t="str">
        <f>IF(E10&gt;0.1,"да","нет")</f>
        <v>да</v>
      </c>
      <c r="I10" s="6" t="str">
        <f>IF(G10&lt;0.25,"да","нет")</f>
        <v>да</v>
      </c>
      <c r="J10" s="14">
        <f>IF(H10="нет",1,IF(I10="нет",1,0))</f>
        <v>0</v>
      </c>
    </row>
    <row r="11" spans="1:9" s="14" customFormat="1" ht="31.5">
      <c r="A11" s="7">
        <v>3</v>
      </c>
      <c r="B11" s="46" t="s">
        <v>16</v>
      </c>
      <c r="C11" s="45">
        <v>1243350</v>
      </c>
      <c r="D11" s="45">
        <v>2051082</v>
      </c>
      <c r="E11" s="44">
        <f>C11/D11</f>
        <v>0.6061922438985862</v>
      </c>
      <c r="F11" s="43">
        <v>0</v>
      </c>
      <c r="G11" s="42">
        <f>F11/C11</f>
        <v>0</v>
      </c>
      <c r="H11" s="6" t="str">
        <f>IF(E11&gt;0.1,"да","нет")</f>
        <v>да</v>
      </c>
      <c r="I11" s="6" t="str">
        <f>IF(G11&lt;0.25,"да","нет")</f>
        <v>да</v>
      </c>
    </row>
    <row r="12" spans="1:9" s="14" customFormat="1" ht="31.5">
      <c r="A12" s="7">
        <v>4</v>
      </c>
      <c r="B12" s="46" t="s">
        <v>17</v>
      </c>
      <c r="C12" s="45">
        <v>979821</v>
      </c>
      <c r="D12" s="45">
        <v>982051</v>
      </c>
      <c r="E12" s="44">
        <f>C12/D12</f>
        <v>0.9977292421676675</v>
      </c>
      <c r="F12" s="43">
        <v>0</v>
      </c>
      <c r="G12" s="42">
        <f>F12/C12</f>
        <v>0</v>
      </c>
      <c r="H12" s="6" t="str">
        <f>IF(E12&gt;0.1,"да","нет")</f>
        <v>да</v>
      </c>
      <c r="I12" s="6" t="str">
        <f>IF(G12&lt;0.25,"да","нет")</f>
        <v>да</v>
      </c>
    </row>
    <row r="13" spans="1:9" s="14" customFormat="1" ht="20.25" customHeight="1">
      <c r="A13" s="16" t="s">
        <v>18</v>
      </c>
      <c r="B13" s="17"/>
      <c r="C13" s="18">
        <f>SUM(C9:C12)</f>
        <v>47625936</v>
      </c>
      <c r="D13" s="18">
        <f>SUM(D9:D12)</f>
        <v>289619186</v>
      </c>
      <c r="E13" s="18" t="s">
        <v>19</v>
      </c>
      <c r="F13" s="18">
        <f>SUM(F9:F12)</f>
        <v>7879959</v>
      </c>
      <c r="G13" s="18" t="s">
        <v>19</v>
      </c>
      <c r="H13" s="18" t="s">
        <v>19</v>
      </c>
      <c r="I13" s="18" t="s">
        <v>19</v>
      </c>
    </row>
    <row r="14" spans="1:9" ht="19.5" customHeight="1">
      <c r="A14" s="32"/>
      <c r="B14" s="35"/>
      <c r="C14" s="35"/>
      <c r="D14" s="35"/>
      <c r="E14" s="35"/>
      <c r="F14" s="35"/>
      <c r="G14" s="35"/>
      <c r="H14" s="41" t="s">
        <v>21</v>
      </c>
      <c r="I14" s="40">
        <v>3</v>
      </c>
    </row>
    <row r="15" spans="1:9" ht="12" customHeight="1">
      <c r="A15" s="32"/>
      <c r="B15" s="35"/>
      <c r="C15" s="35"/>
      <c r="D15" s="35"/>
      <c r="E15" s="35"/>
      <c r="F15" s="35"/>
      <c r="G15" s="35"/>
      <c r="H15" s="39" t="s">
        <v>20</v>
      </c>
      <c r="I15" s="40">
        <f>COUNTIF(J9,1)</f>
        <v>1</v>
      </c>
    </row>
    <row r="16" spans="1:9" ht="15.75">
      <c r="A16" s="32"/>
      <c r="B16" s="35"/>
      <c r="C16" s="35"/>
      <c r="D16" s="39"/>
      <c r="E16" s="35"/>
      <c r="F16" s="35"/>
      <c r="G16" s="35"/>
      <c r="H16" s="35"/>
      <c r="I16" s="32"/>
    </row>
    <row r="17" spans="1:10" ht="13.5" customHeight="1">
      <c r="A17" s="32"/>
      <c r="B17" s="35"/>
      <c r="D17" s="39"/>
      <c r="E17" s="37"/>
      <c r="F17" s="36"/>
      <c r="H17" s="36"/>
      <c r="I17" s="36"/>
      <c r="J17" s="36"/>
    </row>
    <row r="18" spans="1:10" ht="15.75">
      <c r="A18" s="32"/>
      <c r="B18" s="33"/>
      <c r="D18" s="38"/>
      <c r="E18" s="37"/>
      <c r="F18" s="37"/>
      <c r="G18" s="36"/>
      <c r="H18" s="36"/>
      <c r="I18" s="36"/>
      <c r="J18" s="36"/>
    </row>
    <row r="19" spans="1:9" ht="15.75">
      <c r="A19" s="32"/>
      <c r="B19" s="33"/>
      <c r="C19" s="35"/>
      <c r="E19" s="34"/>
      <c r="F19" s="34"/>
      <c r="G19" s="33"/>
      <c r="H19" s="33"/>
      <c r="I19" s="32"/>
    </row>
  </sheetData>
  <sheetProtection/>
  <mergeCells count="6">
    <mergeCell ref="B1:I1"/>
    <mergeCell ref="B2:I2"/>
    <mergeCell ref="B3:I3"/>
    <mergeCell ref="C6:E6"/>
    <mergeCell ref="F6:G6"/>
    <mergeCell ref="H5:I5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zoomScaleSheetLayoutView="80" zoomScalePageLayoutView="0" workbookViewId="0" topLeftCell="A1">
      <selection activeCell="A16" sqref="A16"/>
    </sheetView>
  </sheetViews>
  <sheetFormatPr defaultColWidth="8.00390625" defaultRowHeight="12.75"/>
  <cols>
    <col min="1" max="1" width="8.421875" style="19" bestFit="1" customWidth="1"/>
    <col min="2" max="2" width="32.8515625" style="19" customWidth="1"/>
    <col min="3" max="3" width="16.7109375" style="19" bestFit="1" customWidth="1"/>
    <col min="4" max="5" width="34.57421875" style="19" customWidth="1"/>
    <col min="6" max="6" width="37.8515625" style="19" customWidth="1"/>
    <col min="7" max="7" width="28.57421875" style="19" customWidth="1"/>
    <col min="8" max="8" width="25.421875" style="19" customWidth="1"/>
    <col min="9" max="9" width="14.421875" style="19" customWidth="1"/>
    <col min="10" max="10" width="11.57421875" style="19" customWidth="1"/>
    <col min="11" max="11" width="8.8515625" style="2" hidden="1" customWidth="1"/>
    <col min="12" max="16384" width="8.00390625" style="2" customWidth="1"/>
  </cols>
  <sheetData>
    <row r="1" spans="1:10" ht="15.75" customHeight="1">
      <c r="A1" s="1"/>
      <c r="B1" s="23" t="s">
        <v>0</v>
      </c>
      <c r="C1" s="23"/>
      <c r="D1" s="23"/>
      <c r="E1" s="23"/>
      <c r="F1" s="23"/>
      <c r="G1" s="23"/>
      <c r="H1" s="23"/>
      <c r="I1" s="23"/>
      <c r="J1" s="23"/>
    </row>
    <row r="2" spans="1:10" ht="15.75" customHeight="1">
      <c r="A2" s="1"/>
      <c r="B2" s="23" t="s">
        <v>37</v>
      </c>
      <c r="C2" s="23"/>
      <c r="D2" s="23"/>
      <c r="E2" s="23"/>
      <c r="F2" s="23"/>
      <c r="G2" s="23"/>
      <c r="H2" s="23"/>
      <c r="I2" s="23"/>
      <c r="J2" s="23"/>
    </row>
    <row r="3" spans="1:10" ht="15.75" customHeight="1">
      <c r="A3" s="3"/>
      <c r="B3" s="25" t="s">
        <v>36</v>
      </c>
      <c r="C3" s="25"/>
      <c r="D3" s="25"/>
      <c r="E3" s="25"/>
      <c r="F3" s="25"/>
      <c r="G3" s="25"/>
      <c r="H3" s="25"/>
      <c r="I3" s="25"/>
      <c r="J3" s="25"/>
    </row>
    <row r="4" spans="1:10" ht="15.75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5.75" customHeight="1">
      <c r="A5" s="3"/>
      <c r="B5" s="3"/>
      <c r="C5" s="3"/>
      <c r="D5" s="3"/>
      <c r="E5" s="3"/>
      <c r="F5" s="3"/>
      <c r="G5" s="3"/>
      <c r="H5" s="3"/>
      <c r="I5" s="29" t="s">
        <v>35</v>
      </c>
      <c r="J5" s="29"/>
    </row>
    <row r="6" spans="1:10" ht="15.75">
      <c r="A6" s="55"/>
      <c r="B6" s="54"/>
      <c r="C6" s="53" t="s">
        <v>4</v>
      </c>
      <c r="D6" s="53"/>
      <c r="E6" s="53"/>
      <c r="F6" s="53"/>
      <c r="G6" s="52" t="s">
        <v>5</v>
      </c>
      <c r="H6" s="51"/>
      <c r="I6" s="50"/>
      <c r="J6" s="49"/>
    </row>
    <row r="7" spans="1:10" ht="120" customHeight="1">
      <c r="A7" s="5"/>
      <c r="B7" s="4" t="s">
        <v>3</v>
      </c>
      <c r="C7" s="5" t="s">
        <v>34</v>
      </c>
      <c r="D7" s="5" t="s">
        <v>33</v>
      </c>
      <c r="E7" s="5" t="s">
        <v>32</v>
      </c>
      <c r="F7" s="5" t="s">
        <v>31</v>
      </c>
      <c r="G7" s="5" t="s">
        <v>10</v>
      </c>
      <c r="H7" s="5" t="s">
        <v>30</v>
      </c>
      <c r="I7" s="6" t="s">
        <v>12</v>
      </c>
      <c r="J7" s="6" t="s">
        <v>13</v>
      </c>
    </row>
    <row r="8" spans="1:10" ht="15.7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</row>
    <row r="9" spans="1:11" s="56" customFormat="1" ht="15.75">
      <c r="A9" s="7">
        <v>1</v>
      </c>
      <c r="B9" s="46" t="s">
        <v>14</v>
      </c>
      <c r="C9" s="45">
        <v>55652756</v>
      </c>
      <c r="D9" s="45">
        <v>267326506</v>
      </c>
      <c r="E9" s="45">
        <v>1825801</v>
      </c>
      <c r="F9" s="44">
        <f>C9/(D9-E9)</f>
        <v>0.20961434358526468</v>
      </c>
      <c r="G9" s="47">
        <v>4852388</v>
      </c>
      <c r="H9" s="42">
        <f>G9/C9</f>
        <v>0.08719043491754479</v>
      </c>
      <c r="I9" s="6" t="str">
        <f>IF(F9&gt;0.1,"да","нет")</f>
        <v>да</v>
      </c>
      <c r="J9" s="6" t="str">
        <f>IF(H9&lt;0.25,"да","нет")</f>
        <v>да</v>
      </c>
      <c r="K9" s="56">
        <f>IF(I9="нет",1,IF(J9="нет",1,0))</f>
        <v>0</v>
      </c>
    </row>
    <row r="10" spans="1:11" s="56" customFormat="1" ht="15.75">
      <c r="A10" s="7">
        <v>2</v>
      </c>
      <c r="B10" s="46" t="s">
        <v>15</v>
      </c>
      <c r="C10" s="45">
        <v>22741872</v>
      </c>
      <c r="D10" s="45">
        <v>27702577</v>
      </c>
      <c r="E10" s="45">
        <v>2195977</v>
      </c>
      <c r="F10" s="44">
        <f>C10/(D10-E10)</f>
        <v>0.8916073486862224</v>
      </c>
      <c r="G10" s="47">
        <v>5256050</v>
      </c>
      <c r="H10" s="42">
        <f>G10/C10</f>
        <v>0.2311177373612867</v>
      </c>
      <c r="I10" s="6" t="str">
        <f>IF(F10&gt;0.1,"да","нет")</f>
        <v>да</v>
      </c>
      <c r="J10" s="6" t="str">
        <f>IF(H10&lt;0.25,"да","нет")</f>
        <v>да</v>
      </c>
      <c r="K10" s="56">
        <f>IF(I10="нет",1,IF(J10="нет",1,0))</f>
        <v>0</v>
      </c>
    </row>
    <row r="11" spans="1:10" s="14" customFormat="1" ht="31.5">
      <c r="A11" s="7">
        <v>3</v>
      </c>
      <c r="B11" s="46" t="s">
        <v>16</v>
      </c>
      <c r="C11" s="45">
        <v>1270298</v>
      </c>
      <c r="D11" s="45">
        <v>2425582</v>
      </c>
      <c r="E11" s="45"/>
      <c r="F11" s="44">
        <f>C11/(D11-E11)</f>
        <v>0.5237085367553025</v>
      </c>
      <c r="G11" s="43">
        <v>0</v>
      </c>
      <c r="H11" s="42">
        <f>G11/C11</f>
        <v>0</v>
      </c>
      <c r="I11" s="6" t="str">
        <f>IF(F11&gt;0.1,"да","нет")</f>
        <v>да</v>
      </c>
      <c r="J11" s="6" t="str">
        <f>IF(H11&lt;0.25,"да","нет")</f>
        <v>да</v>
      </c>
    </row>
    <row r="12" spans="1:10" s="56" customFormat="1" ht="31.5">
      <c r="A12" s="7">
        <v>4</v>
      </c>
      <c r="B12" s="46" t="s">
        <v>17</v>
      </c>
      <c r="C12" s="45">
        <v>979246</v>
      </c>
      <c r="D12" s="45">
        <v>980337</v>
      </c>
      <c r="E12" s="45"/>
      <c r="F12" s="44">
        <f>C12/(D12-E12)</f>
        <v>0.9988871173892243</v>
      </c>
      <c r="G12" s="43">
        <v>0</v>
      </c>
      <c r="H12" s="42">
        <f>G12/C12</f>
        <v>0</v>
      </c>
      <c r="I12" s="6" t="str">
        <f>IF(F12&gt;0.1,"да","нет")</f>
        <v>да</v>
      </c>
      <c r="J12" s="6" t="str">
        <f>IF(H12&lt;0.25,"да","нет")</f>
        <v>да</v>
      </c>
    </row>
    <row r="13" spans="1:10" ht="20.25" customHeight="1">
      <c r="A13" s="16" t="s">
        <v>18</v>
      </c>
      <c r="B13" s="17"/>
      <c r="C13" s="18">
        <f>SUM(C9:C12)</f>
        <v>80644172</v>
      </c>
      <c r="D13" s="18">
        <f>SUM(D9:D12)</f>
        <v>298435002</v>
      </c>
      <c r="E13" s="18"/>
      <c r="F13" s="44">
        <f>C13/(D13-E13)</f>
        <v>0.2702235711614015</v>
      </c>
      <c r="G13" s="18">
        <f>SUM(G9:G12)</f>
        <v>10108438</v>
      </c>
      <c r="H13" s="18" t="s">
        <v>19</v>
      </c>
      <c r="I13" s="18" t="s">
        <v>19</v>
      </c>
      <c r="J13" s="18" t="s">
        <v>19</v>
      </c>
    </row>
    <row r="14" spans="1:10" ht="19.5" customHeight="1">
      <c r="A14" s="32"/>
      <c r="B14" s="35"/>
      <c r="C14" s="35"/>
      <c r="D14" s="35"/>
      <c r="E14" s="35"/>
      <c r="F14" s="35"/>
      <c r="G14" s="35"/>
      <c r="H14" s="35"/>
      <c r="I14" s="41" t="s">
        <v>21</v>
      </c>
      <c r="J14" s="40">
        <v>4</v>
      </c>
    </row>
    <row r="15" spans="1:10" ht="12" customHeight="1">
      <c r="A15" s="32"/>
      <c r="B15" s="35"/>
      <c r="C15" s="35"/>
      <c r="D15" s="35"/>
      <c r="E15" s="35"/>
      <c r="F15" s="35"/>
      <c r="G15" s="35"/>
      <c r="H15" s="35"/>
      <c r="I15" s="39" t="s">
        <v>20</v>
      </c>
      <c r="J15" s="40">
        <f>COUNTIF(K9,1)</f>
        <v>0</v>
      </c>
    </row>
    <row r="16" spans="1:10" ht="15.75">
      <c r="A16" s="32"/>
      <c r="B16" s="35"/>
      <c r="C16" s="35"/>
      <c r="D16" s="39"/>
      <c r="E16" s="39"/>
      <c r="F16" s="35"/>
      <c r="G16" s="35"/>
      <c r="H16" s="35"/>
      <c r="I16" s="35"/>
      <c r="J16" s="32"/>
    </row>
    <row r="17" spans="1:11" ht="13.5" customHeight="1">
      <c r="A17" s="32"/>
      <c r="B17" s="35"/>
      <c r="D17" s="39"/>
      <c r="E17" s="39"/>
      <c r="F17" s="37"/>
      <c r="G17" s="36"/>
      <c r="I17" s="36"/>
      <c r="J17" s="36"/>
      <c r="K17" s="36"/>
    </row>
    <row r="18" spans="1:11" ht="15.75">
      <c r="A18" s="32"/>
      <c r="B18" s="33"/>
      <c r="D18" s="38"/>
      <c r="E18" s="38"/>
      <c r="F18" s="37"/>
      <c r="G18" s="37"/>
      <c r="H18" s="36"/>
      <c r="I18" s="36"/>
      <c r="J18" s="36"/>
      <c r="K18" s="36"/>
    </row>
    <row r="19" spans="1:10" ht="15.75">
      <c r="A19" s="32"/>
      <c r="B19" s="33"/>
      <c r="C19" s="35"/>
      <c r="F19" s="34"/>
      <c r="G19" s="34"/>
      <c r="H19" s="33"/>
      <c r="I19" s="33"/>
      <c r="J19" s="32"/>
    </row>
  </sheetData>
  <sheetProtection/>
  <mergeCells count="6">
    <mergeCell ref="B1:J1"/>
    <mergeCell ref="B2:J2"/>
    <mergeCell ref="B3:J3"/>
    <mergeCell ref="C6:F6"/>
    <mergeCell ref="G6:H6"/>
    <mergeCell ref="I5:J5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zoomScaleSheetLayoutView="80" zoomScalePageLayoutView="0" workbookViewId="0" topLeftCell="A1">
      <selection activeCell="A1" sqref="A1"/>
    </sheetView>
  </sheetViews>
  <sheetFormatPr defaultColWidth="8.00390625" defaultRowHeight="12.75"/>
  <cols>
    <col min="1" max="1" width="8.421875" style="19" bestFit="1" customWidth="1"/>
    <col min="2" max="2" width="32.8515625" style="19" customWidth="1"/>
    <col min="3" max="3" width="16.7109375" style="19" bestFit="1" customWidth="1"/>
    <col min="4" max="5" width="34.57421875" style="19" customWidth="1"/>
    <col min="6" max="6" width="37.8515625" style="19" customWidth="1"/>
    <col min="7" max="7" width="28.57421875" style="19" customWidth="1"/>
    <col min="8" max="8" width="25.421875" style="19" customWidth="1"/>
    <col min="9" max="9" width="14.421875" style="19" customWidth="1"/>
    <col min="10" max="10" width="11.57421875" style="19" customWidth="1"/>
    <col min="11" max="11" width="8.8515625" style="2" hidden="1" customWidth="1"/>
    <col min="12" max="16384" width="8.00390625" style="2" customWidth="1"/>
  </cols>
  <sheetData>
    <row r="1" spans="1:10" ht="15.75" customHeight="1">
      <c r="A1" s="1"/>
      <c r="B1" s="23" t="s">
        <v>0</v>
      </c>
      <c r="C1" s="23"/>
      <c r="D1" s="23"/>
      <c r="E1" s="23"/>
      <c r="F1" s="23"/>
      <c r="G1" s="23"/>
      <c r="H1" s="23"/>
      <c r="I1" s="23"/>
      <c r="J1" s="23"/>
    </row>
    <row r="2" spans="1:10" ht="15.75" customHeight="1">
      <c r="A2" s="1"/>
      <c r="B2" s="23" t="s">
        <v>37</v>
      </c>
      <c r="C2" s="23"/>
      <c r="D2" s="23"/>
      <c r="E2" s="23"/>
      <c r="F2" s="23"/>
      <c r="G2" s="23"/>
      <c r="H2" s="23"/>
      <c r="I2" s="23"/>
      <c r="J2" s="23"/>
    </row>
    <row r="3" spans="1:10" ht="15.75" customHeight="1">
      <c r="A3" s="3"/>
      <c r="B3" s="25" t="s">
        <v>38</v>
      </c>
      <c r="C3" s="25"/>
      <c r="D3" s="25"/>
      <c r="E3" s="25"/>
      <c r="F3" s="25"/>
      <c r="G3" s="25"/>
      <c r="H3" s="25"/>
      <c r="I3" s="25"/>
      <c r="J3" s="25"/>
    </row>
    <row r="4" spans="1:10" ht="15.75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5.75" customHeight="1">
      <c r="A5" s="3"/>
      <c r="B5" s="3"/>
      <c r="C5" s="3"/>
      <c r="D5" s="3"/>
      <c r="E5" s="3"/>
      <c r="F5" s="3"/>
      <c r="G5" s="3"/>
      <c r="H5" s="3"/>
      <c r="I5" s="29" t="s">
        <v>35</v>
      </c>
      <c r="J5" s="29"/>
    </row>
    <row r="6" spans="1:10" ht="15.75">
      <c r="A6" s="55"/>
      <c r="B6" s="54"/>
      <c r="C6" s="53" t="s">
        <v>4</v>
      </c>
      <c r="D6" s="53"/>
      <c r="E6" s="53"/>
      <c r="F6" s="53"/>
      <c r="G6" s="52" t="s">
        <v>5</v>
      </c>
      <c r="H6" s="51"/>
      <c r="I6" s="50"/>
      <c r="J6" s="49"/>
    </row>
    <row r="7" spans="1:10" ht="120" customHeight="1">
      <c r="A7" s="5"/>
      <c r="B7" s="4" t="s">
        <v>3</v>
      </c>
      <c r="C7" s="5" t="s">
        <v>34</v>
      </c>
      <c r="D7" s="5" t="s">
        <v>33</v>
      </c>
      <c r="E7" s="5" t="s">
        <v>32</v>
      </c>
      <c r="F7" s="5" t="s">
        <v>31</v>
      </c>
      <c r="G7" s="5" t="s">
        <v>10</v>
      </c>
      <c r="H7" s="5" t="s">
        <v>30</v>
      </c>
      <c r="I7" s="6" t="s">
        <v>12</v>
      </c>
      <c r="J7" s="6" t="s">
        <v>13</v>
      </c>
    </row>
    <row r="8" spans="1:10" ht="15.7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</row>
    <row r="9" spans="1:11" s="56" customFormat="1" ht="15.75">
      <c r="A9" s="7">
        <v>1</v>
      </c>
      <c r="B9" s="46" t="s">
        <v>14</v>
      </c>
      <c r="C9" s="45">
        <v>55320249</v>
      </c>
      <c r="D9" s="45">
        <v>280329113</v>
      </c>
      <c r="E9" s="45">
        <v>2093227</v>
      </c>
      <c r="F9" s="44">
        <f>C9/(D9-E9)</f>
        <v>0.19882499628390854</v>
      </c>
      <c r="G9" s="47">
        <v>4877167</v>
      </c>
      <c r="H9" s="42">
        <f>G9/C9</f>
        <v>0.08816241951477839</v>
      </c>
      <c r="I9" s="6" t="str">
        <f>IF(F9&gt;0.1,"да","нет")</f>
        <v>да</v>
      </c>
      <c r="J9" s="6" t="str">
        <f>IF(H9&lt;0.25,"да","нет")</f>
        <v>да</v>
      </c>
      <c r="K9" s="56">
        <f>IF(I9="нет",1,IF(J9="нет",1,0))</f>
        <v>0</v>
      </c>
    </row>
    <row r="10" spans="1:11" s="56" customFormat="1" ht="15.75">
      <c r="A10" s="7">
        <v>2</v>
      </c>
      <c r="B10" s="46" t="s">
        <v>15</v>
      </c>
      <c r="C10" s="45">
        <v>22664366</v>
      </c>
      <c r="D10" s="45">
        <v>29615536</v>
      </c>
      <c r="E10" s="45">
        <v>2213103</v>
      </c>
      <c r="F10" s="44">
        <f>C10/(D10-E10)</f>
        <v>0.8270932000819051</v>
      </c>
      <c r="G10" s="47">
        <v>5256050</v>
      </c>
      <c r="H10" s="42">
        <f>G10/C10</f>
        <v>0.2319080974954252</v>
      </c>
      <c r="I10" s="6" t="str">
        <f>IF(F10&gt;0.1,"да","нет")</f>
        <v>да</v>
      </c>
      <c r="J10" s="6" t="str">
        <f>IF(H10&lt;0.25,"да","нет")</f>
        <v>да</v>
      </c>
      <c r="K10" s="56">
        <f>IF(I10="нет",1,IF(J10="нет",1,0))</f>
        <v>0</v>
      </c>
    </row>
    <row r="11" spans="1:10" s="14" customFormat="1" ht="31.5">
      <c r="A11" s="7">
        <v>3</v>
      </c>
      <c r="B11" s="46" t="s">
        <v>16</v>
      </c>
      <c r="C11" s="45">
        <v>904477</v>
      </c>
      <c r="D11" s="45">
        <v>2971268</v>
      </c>
      <c r="E11" s="45"/>
      <c r="F11" s="44">
        <f>C11/(D11-E11)</f>
        <v>0.30440774780329477</v>
      </c>
      <c r="G11" s="43">
        <v>0</v>
      </c>
      <c r="H11" s="42">
        <f>G11/C11</f>
        <v>0</v>
      </c>
      <c r="I11" s="6" t="str">
        <f>IF(F11&gt;0.1,"да","нет")</f>
        <v>да</v>
      </c>
      <c r="J11" s="6" t="str">
        <f>IF(H11&lt;0.25,"да","нет")</f>
        <v>да</v>
      </c>
    </row>
    <row r="12" spans="1:10" s="56" customFormat="1" ht="31.5">
      <c r="A12" s="7">
        <v>4</v>
      </c>
      <c r="B12" s="46" t="s">
        <v>17</v>
      </c>
      <c r="C12" s="45">
        <v>977047</v>
      </c>
      <c r="D12" s="45">
        <v>977917</v>
      </c>
      <c r="E12" s="45"/>
      <c r="F12" s="44">
        <f>C12/(D12-E12)</f>
        <v>0.9991103539461939</v>
      </c>
      <c r="G12" s="43">
        <v>0</v>
      </c>
      <c r="H12" s="42">
        <f>G12/C12</f>
        <v>0</v>
      </c>
      <c r="I12" s="6" t="str">
        <f>IF(F12&gt;0.1,"да","нет")</f>
        <v>да</v>
      </c>
      <c r="J12" s="6" t="str">
        <f>IF(H12&lt;0.25,"да","нет")</f>
        <v>да</v>
      </c>
    </row>
    <row r="13" spans="1:10" ht="20.25" customHeight="1">
      <c r="A13" s="16" t="s">
        <v>18</v>
      </c>
      <c r="B13" s="17"/>
      <c r="C13" s="18">
        <f>SUM(C9:C12)</f>
        <v>79866139</v>
      </c>
      <c r="D13" s="18">
        <f>SUM(D9:D12)</f>
        <v>313893834</v>
      </c>
      <c r="E13" s="18"/>
      <c r="F13" s="44"/>
      <c r="G13" s="18">
        <f>SUM(G9:G12)</f>
        <v>10133217</v>
      </c>
      <c r="H13" s="18" t="s">
        <v>19</v>
      </c>
      <c r="I13" s="18" t="s">
        <v>19</v>
      </c>
      <c r="J13" s="18" t="s">
        <v>19</v>
      </c>
    </row>
    <row r="14" spans="1:10" ht="19.5" customHeight="1">
      <c r="A14" s="32"/>
      <c r="B14" s="35"/>
      <c r="C14" s="35"/>
      <c r="D14" s="35"/>
      <c r="E14" s="35"/>
      <c r="F14" s="35"/>
      <c r="G14" s="35"/>
      <c r="H14" s="35"/>
      <c r="I14" s="41" t="s">
        <v>21</v>
      </c>
      <c r="J14" s="40">
        <v>4</v>
      </c>
    </row>
    <row r="15" spans="1:10" ht="12" customHeight="1">
      <c r="A15" s="32"/>
      <c r="B15" s="35"/>
      <c r="C15" s="35"/>
      <c r="D15" s="35"/>
      <c r="E15" s="35"/>
      <c r="F15" s="35"/>
      <c r="G15" s="35"/>
      <c r="H15" s="35"/>
      <c r="I15" s="39" t="s">
        <v>20</v>
      </c>
      <c r="J15" s="40">
        <f>COUNTIF(K9,1)</f>
        <v>0</v>
      </c>
    </row>
    <row r="16" spans="1:10" ht="15.75">
      <c r="A16" s="32"/>
      <c r="B16" s="35"/>
      <c r="C16" s="35"/>
      <c r="D16" s="39"/>
      <c r="E16" s="39"/>
      <c r="F16" s="35"/>
      <c r="G16" s="35"/>
      <c r="H16" s="35"/>
      <c r="I16" s="35"/>
      <c r="J16" s="32"/>
    </row>
    <row r="17" spans="1:11" ht="13.5" customHeight="1">
      <c r="A17" s="32"/>
      <c r="B17" s="35"/>
      <c r="D17" s="39"/>
      <c r="E17" s="39"/>
      <c r="F17" s="37"/>
      <c r="G17" s="36"/>
      <c r="I17" s="36"/>
      <c r="J17" s="36"/>
      <c r="K17" s="36"/>
    </row>
    <row r="18" spans="1:11" ht="15.75">
      <c r="A18" s="32"/>
      <c r="B18" s="33"/>
      <c r="D18" s="38"/>
      <c r="E18" s="38"/>
      <c r="F18" s="37"/>
      <c r="G18" s="37"/>
      <c r="H18" s="36"/>
      <c r="I18" s="36"/>
      <c r="J18" s="36"/>
      <c r="K18" s="36"/>
    </row>
    <row r="19" spans="1:10" ht="15.75">
      <c r="A19" s="32"/>
      <c r="B19" s="33"/>
      <c r="C19" s="35"/>
      <c r="F19" s="34"/>
      <c r="G19" s="34"/>
      <c r="H19" s="33"/>
      <c r="I19" s="33"/>
      <c r="J19" s="32"/>
    </row>
  </sheetData>
  <sheetProtection/>
  <mergeCells count="6">
    <mergeCell ref="B1:J1"/>
    <mergeCell ref="B2:J2"/>
    <mergeCell ref="B3:J3"/>
    <mergeCell ref="C6:F6"/>
    <mergeCell ref="G6:H6"/>
    <mergeCell ref="I5:J5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="70" zoomScaleNormal="70" zoomScaleSheetLayoutView="80" zoomScalePageLayoutView="0" workbookViewId="0" topLeftCell="A1">
      <selection activeCell="E24" sqref="E24"/>
    </sheetView>
  </sheetViews>
  <sheetFormatPr defaultColWidth="8.00390625" defaultRowHeight="12.75"/>
  <cols>
    <col min="1" max="1" width="8.421875" style="19" bestFit="1" customWidth="1"/>
    <col min="2" max="2" width="31.57421875" style="19" customWidth="1"/>
    <col min="3" max="3" width="16.28125" style="19" customWidth="1"/>
    <col min="4" max="4" width="33.00390625" style="19" customWidth="1"/>
    <col min="5" max="5" width="30.57421875" style="19" customWidth="1"/>
    <col min="6" max="6" width="30.140625" style="19" customWidth="1"/>
    <col min="7" max="7" width="29.28125" style="19" customWidth="1"/>
    <col min="8" max="8" width="25.28125" style="19" customWidth="1"/>
    <col min="9" max="9" width="21.421875" style="19" customWidth="1"/>
    <col min="10" max="10" width="14.421875" style="19" customWidth="1"/>
    <col min="11" max="11" width="11.57421875" style="19" customWidth="1"/>
    <col min="12" max="12" width="8.8515625" style="2" hidden="1" customWidth="1"/>
    <col min="13" max="16384" width="8.00390625" style="2" customWidth="1"/>
  </cols>
  <sheetData>
    <row r="1" spans="1:11" ht="15.75" customHeight="1">
      <c r="A1" s="1"/>
      <c r="B1" s="23" t="s">
        <v>0</v>
      </c>
      <c r="C1" s="23"/>
      <c r="D1" s="23"/>
      <c r="E1" s="23"/>
      <c r="F1" s="23"/>
      <c r="G1" s="23"/>
      <c r="H1" s="23"/>
      <c r="I1" s="23"/>
      <c r="J1" s="23"/>
      <c r="K1" s="23"/>
    </row>
    <row r="2" spans="1:11" ht="15.75" customHeight="1">
      <c r="A2" s="1"/>
      <c r="B2" s="23" t="s">
        <v>37</v>
      </c>
      <c r="C2" s="23"/>
      <c r="D2" s="23"/>
      <c r="E2" s="23"/>
      <c r="F2" s="23"/>
      <c r="G2" s="23"/>
      <c r="H2" s="23"/>
      <c r="I2" s="23"/>
      <c r="J2" s="23"/>
      <c r="K2" s="23"/>
    </row>
    <row r="3" spans="1:11" ht="15.75" customHeight="1">
      <c r="A3" s="3"/>
      <c r="B3" s="25" t="s">
        <v>40</v>
      </c>
      <c r="C3" s="25"/>
      <c r="D3" s="25"/>
      <c r="E3" s="25"/>
      <c r="F3" s="25"/>
      <c r="G3" s="25"/>
      <c r="H3" s="25"/>
      <c r="I3" s="25"/>
      <c r="J3" s="25"/>
      <c r="K3" s="25"/>
    </row>
    <row r="4" spans="1:11" ht="15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5.75" customHeight="1">
      <c r="A5" s="3"/>
      <c r="B5" s="3"/>
      <c r="C5" s="3"/>
      <c r="D5" s="3"/>
      <c r="E5" s="3"/>
      <c r="F5" s="3"/>
      <c r="G5" s="3"/>
      <c r="H5" s="3"/>
      <c r="I5" s="3"/>
      <c r="J5" s="29" t="s">
        <v>35</v>
      </c>
      <c r="K5" s="29"/>
    </row>
    <row r="6" spans="1:11" ht="15.75">
      <c r="A6" s="55"/>
      <c r="B6" s="54"/>
      <c r="C6" s="53" t="s">
        <v>4</v>
      </c>
      <c r="D6" s="53"/>
      <c r="E6" s="53"/>
      <c r="F6" s="53"/>
      <c r="G6" s="53"/>
      <c r="H6" s="52" t="s">
        <v>5</v>
      </c>
      <c r="I6" s="51"/>
      <c r="J6" s="50"/>
      <c r="K6" s="49"/>
    </row>
    <row r="7" spans="1:11" ht="120" customHeight="1">
      <c r="A7" s="5"/>
      <c r="B7" s="4" t="s">
        <v>3</v>
      </c>
      <c r="C7" s="5" t="s">
        <v>34</v>
      </c>
      <c r="D7" s="5" t="s">
        <v>33</v>
      </c>
      <c r="E7" s="5" t="s">
        <v>32</v>
      </c>
      <c r="F7" s="5" t="s">
        <v>39</v>
      </c>
      <c r="G7" s="5" t="s">
        <v>31</v>
      </c>
      <c r="H7" s="5" t="s">
        <v>10</v>
      </c>
      <c r="I7" s="5" t="s">
        <v>30</v>
      </c>
      <c r="J7" s="6" t="s">
        <v>12</v>
      </c>
      <c r="K7" s="6" t="s">
        <v>13</v>
      </c>
    </row>
    <row r="8" spans="1:11" ht="15.7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</row>
    <row r="9" spans="1:12" s="56" customFormat="1" ht="15.75">
      <c r="A9" s="7">
        <v>1</v>
      </c>
      <c r="B9" s="46" t="s">
        <v>14</v>
      </c>
      <c r="C9" s="45">
        <v>55972436</v>
      </c>
      <c r="D9" s="45">
        <v>379803493</v>
      </c>
      <c r="E9" s="45">
        <v>2452919</v>
      </c>
      <c r="F9" s="45"/>
      <c r="G9" s="44">
        <f>C9/(D9-E9)</f>
        <v>0.14833006720164682</v>
      </c>
      <c r="H9" s="47">
        <v>4830838</v>
      </c>
      <c r="I9" s="42">
        <f>H9/C9</f>
        <v>0.08630744604362046</v>
      </c>
      <c r="J9" s="6" t="str">
        <f>IF(G9&gt;0.1,"да","нет")</f>
        <v>да</v>
      </c>
      <c r="K9" s="6" t="str">
        <f>IF(I9&lt;0.25,"да","нет")</f>
        <v>да</v>
      </c>
      <c r="L9" s="56">
        <f>IF(J9="нет",1,IF(K9="нет",1,0))</f>
        <v>0</v>
      </c>
    </row>
    <row r="10" spans="1:12" s="56" customFormat="1" ht="15.75">
      <c r="A10" s="7">
        <v>2</v>
      </c>
      <c r="B10" s="46" t="s">
        <v>15</v>
      </c>
      <c r="C10" s="45">
        <v>22579962</v>
      </c>
      <c r="D10" s="45">
        <v>29462429</v>
      </c>
      <c r="E10" s="45">
        <v>2012754</v>
      </c>
      <c r="F10" s="45"/>
      <c r="G10" s="44">
        <f>C10/(D10-E10)</f>
        <v>0.8225948758956162</v>
      </c>
      <c r="H10" s="47">
        <v>5256050</v>
      </c>
      <c r="I10" s="42">
        <f>H10/C10</f>
        <v>0.2327749710119087</v>
      </c>
      <c r="J10" s="6" t="str">
        <f>IF(G10&gt;0.1,"да","нет")</f>
        <v>да</v>
      </c>
      <c r="K10" s="6" t="str">
        <f>IF(I10&lt;0.25,"да","нет")</f>
        <v>да</v>
      </c>
      <c r="L10" s="56">
        <f>IF(J10="нет",1,IF(K10="нет",1,0))</f>
        <v>0</v>
      </c>
    </row>
    <row r="11" spans="1:11" s="14" customFormat="1" ht="31.5">
      <c r="A11" s="7">
        <v>3</v>
      </c>
      <c r="B11" s="46" t="s">
        <v>16</v>
      </c>
      <c r="C11" s="45">
        <v>1162152</v>
      </c>
      <c r="D11" s="45">
        <v>3230608</v>
      </c>
      <c r="E11" s="45"/>
      <c r="F11" s="45">
        <v>629927</v>
      </c>
      <c r="G11" s="44">
        <f>(C11-F11)/(D11-E11)</f>
        <v>0.1647445310604072</v>
      </c>
      <c r="H11" s="43">
        <v>0</v>
      </c>
      <c r="I11" s="42">
        <f>H11/C11</f>
        <v>0</v>
      </c>
      <c r="J11" s="6" t="str">
        <f>IF(G11&gt;0.1,"да","нет")</f>
        <v>да</v>
      </c>
      <c r="K11" s="6" t="str">
        <f>IF(I11&lt;0.25,"да","нет")</f>
        <v>да</v>
      </c>
    </row>
    <row r="12" spans="1:11" s="14" customFormat="1" ht="31.5">
      <c r="A12" s="7">
        <v>4</v>
      </c>
      <c r="B12" s="46" t="s">
        <v>17</v>
      </c>
      <c r="C12" s="45">
        <v>711582</v>
      </c>
      <c r="D12" s="45">
        <v>716773</v>
      </c>
      <c r="E12" s="45"/>
      <c r="F12" s="45"/>
      <c r="G12" s="44">
        <f>C12/(D12-E12)</f>
        <v>0.9927578187236406</v>
      </c>
      <c r="H12" s="43">
        <v>0</v>
      </c>
      <c r="I12" s="42">
        <f>H12/C12</f>
        <v>0</v>
      </c>
      <c r="J12" s="6" t="str">
        <f>IF(G12&gt;0.1,"да","нет")</f>
        <v>да</v>
      </c>
      <c r="K12" s="6" t="str">
        <f>IF(I12&lt;0.25,"да","нет")</f>
        <v>да</v>
      </c>
    </row>
    <row r="13" spans="1:11" ht="20.25" customHeight="1">
      <c r="A13" s="16" t="s">
        <v>18</v>
      </c>
      <c r="B13" s="17"/>
      <c r="C13" s="18">
        <f>SUM(C9:C12)</f>
        <v>80426132</v>
      </c>
      <c r="D13" s="18">
        <f>SUM(D9:D12)</f>
        <v>413213303</v>
      </c>
      <c r="E13" s="18"/>
      <c r="F13" s="18"/>
      <c r="G13" s="44"/>
      <c r="H13" s="18">
        <f>SUM(H9:H12)</f>
        <v>10086888</v>
      </c>
      <c r="I13" s="18" t="s">
        <v>19</v>
      </c>
      <c r="J13" s="18" t="s">
        <v>19</v>
      </c>
      <c r="K13" s="18" t="s">
        <v>19</v>
      </c>
    </row>
    <row r="14" spans="1:11" ht="19.5" customHeight="1">
      <c r="A14" s="32"/>
      <c r="B14" s="35"/>
      <c r="C14" s="35"/>
      <c r="D14" s="35"/>
      <c r="E14" s="35"/>
      <c r="F14" s="35"/>
      <c r="G14" s="35"/>
      <c r="H14" s="35"/>
      <c r="I14" s="35"/>
      <c r="J14" s="41" t="s">
        <v>21</v>
      </c>
      <c r="K14" s="40">
        <v>4</v>
      </c>
    </row>
    <row r="15" spans="1:11" ht="12" customHeight="1">
      <c r="A15" s="32"/>
      <c r="B15" s="35"/>
      <c r="C15" s="35"/>
      <c r="D15" s="35"/>
      <c r="E15" s="35"/>
      <c r="F15" s="35"/>
      <c r="G15" s="35"/>
      <c r="H15" s="35"/>
      <c r="I15" s="35"/>
      <c r="J15" s="39" t="s">
        <v>20</v>
      </c>
      <c r="K15" s="40">
        <f>COUNTIF(L9,1)</f>
        <v>0</v>
      </c>
    </row>
    <row r="16" spans="1:11" ht="15.75">
      <c r="A16" s="32"/>
      <c r="B16" s="35"/>
      <c r="C16" s="35"/>
      <c r="D16" s="39"/>
      <c r="E16" s="39"/>
      <c r="F16" s="39"/>
      <c r="G16" s="35"/>
      <c r="H16" s="35"/>
      <c r="I16" s="35"/>
      <c r="J16" s="35"/>
      <c r="K16" s="32"/>
    </row>
    <row r="17" spans="1:12" ht="15.75">
      <c r="A17" s="32"/>
      <c r="B17" s="33"/>
      <c r="D17" s="38"/>
      <c r="E17" s="38"/>
      <c r="F17" s="38"/>
      <c r="G17" s="37"/>
      <c r="H17" s="37"/>
      <c r="I17" s="36"/>
      <c r="J17" s="36"/>
      <c r="K17" s="36"/>
      <c r="L17" s="36"/>
    </row>
    <row r="18" spans="1:11" ht="15.75">
      <c r="A18" s="32"/>
      <c r="B18" s="33"/>
      <c r="C18" s="35"/>
      <c r="G18" s="34"/>
      <c r="H18" s="34"/>
      <c r="I18" s="33"/>
      <c r="J18" s="33"/>
      <c r="K18" s="32"/>
    </row>
  </sheetData>
  <sheetProtection/>
  <mergeCells count="6">
    <mergeCell ref="B1:K1"/>
    <mergeCell ref="B2:K2"/>
    <mergeCell ref="B3:K3"/>
    <mergeCell ref="C6:G6"/>
    <mergeCell ref="H6:I6"/>
    <mergeCell ref="J5:K5"/>
  </mergeCells>
  <printOptions/>
  <pageMargins left="0.41" right="0.28" top="1" bottom="1" header="0.5" footer="0.5"/>
  <pageSetup fitToHeight="1" fitToWidth="1"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Z23"/>
  <sheetViews>
    <sheetView zoomScaleSheetLayoutView="80" zoomScalePageLayoutView="0" workbookViewId="0" topLeftCell="A1">
      <selection activeCell="B4" sqref="B4"/>
    </sheetView>
  </sheetViews>
  <sheetFormatPr defaultColWidth="8.00390625" defaultRowHeight="12.75"/>
  <cols>
    <col min="1" max="1" width="8.421875" style="19" bestFit="1" customWidth="1"/>
    <col min="2" max="2" width="31.57421875" style="19" customWidth="1"/>
    <col min="3" max="3" width="16.28125" style="19" customWidth="1"/>
    <col min="4" max="4" width="33.00390625" style="19" customWidth="1"/>
    <col min="5" max="5" width="30.57421875" style="19" customWidth="1"/>
    <col min="6" max="6" width="30.140625" style="19" customWidth="1"/>
    <col min="7" max="7" width="29.28125" style="19" customWidth="1"/>
    <col min="8" max="8" width="25.28125" style="19" customWidth="1"/>
    <col min="9" max="9" width="21.421875" style="19" customWidth="1"/>
    <col min="10" max="10" width="14.421875" style="19" customWidth="1"/>
    <col min="11" max="11" width="11.57421875" style="19" customWidth="1"/>
    <col min="12" max="12" width="8.8515625" style="2" hidden="1" customWidth="1"/>
    <col min="13" max="16384" width="8.00390625" style="2" customWidth="1"/>
  </cols>
  <sheetData>
    <row r="6" spans="1:11" ht="15.75" customHeight="1">
      <c r="A6" s="1"/>
      <c r="B6" s="23" t="s">
        <v>0</v>
      </c>
      <c r="C6" s="23"/>
      <c r="D6" s="23"/>
      <c r="E6" s="23"/>
      <c r="F6" s="23"/>
      <c r="G6" s="23"/>
      <c r="H6" s="23"/>
      <c r="I6" s="23"/>
      <c r="J6" s="23"/>
      <c r="K6" s="23"/>
    </row>
    <row r="7" spans="1:11" ht="15.75" customHeight="1">
      <c r="A7" s="1"/>
      <c r="B7" s="23" t="s">
        <v>37</v>
      </c>
      <c r="C7" s="23"/>
      <c r="D7" s="23"/>
      <c r="E7" s="23"/>
      <c r="F7" s="23"/>
      <c r="G7" s="23"/>
      <c r="H7" s="23"/>
      <c r="I7" s="23"/>
      <c r="J7" s="23"/>
      <c r="K7" s="23"/>
    </row>
    <row r="8" spans="1:11" ht="15.75" customHeight="1">
      <c r="A8" s="3"/>
      <c r="B8" s="25" t="s">
        <v>45</v>
      </c>
      <c r="C8" s="25"/>
      <c r="D8" s="25"/>
      <c r="E8" s="25"/>
      <c r="F8" s="25"/>
      <c r="G8" s="25"/>
      <c r="H8" s="25"/>
      <c r="I8" s="25"/>
      <c r="J8" s="25"/>
      <c r="K8" s="25"/>
    </row>
    <row r="9" spans="1:11" ht="15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 customHeight="1">
      <c r="A10" s="3"/>
      <c r="B10" s="3"/>
      <c r="C10" s="3"/>
      <c r="D10" s="3"/>
      <c r="E10" s="3"/>
      <c r="F10" s="3"/>
      <c r="G10" s="3"/>
      <c r="H10" s="3"/>
      <c r="I10" s="3"/>
      <c r="J10" s="29" t="s">
        <v>35</v>
      </c>
      <c r="K10" s="29"/>
    </row>
    <row r="11" spans="1:11" ht="37.5" customHeight="1">
      <c r="A11" s="74" t="s">
        <v>44</v>
      </c>
      <c r="B11" s="68" t="s">
        <v>3</v>
      </c>
      <c r="C11" s="73" t="s">
        <v>4</v>
      </c>
      <c r="D11" s="72"/>
      <c r="E11" s="72"/>
      <c r="F11" s="72"/>
      <c r="G11" s="71"/>
      <c r="H11" s="70" t="s">
        <v>5</v>
      </c>
      <c r="I11" s="69"/>
      <c r="J11" s="68" t="s">
        <v>12</v>
      </c>
      <c r="K11" s="68" t="s">
        <v>13</v>
      </c>
    </row>
    <row r="12" spans="1:11" ht="120" customHeight="1">
      <c r="A12" s="67"/>
      <c r="B12" s="66"/>
      <c r="C12" s="5" t="s">
        <v>34</v>
      </c>
      <c r="D12" s="5" t="s">
        <v>33</v>
      </c>
      <c r="E12" s="5" t="s">
        <v>32</v>
      </c>
      <c r="F12" s="5" t="s">
        <v>43</v>
      </c>
      <c r="G12" s="5" t="s">
        <v>42</v>
      </c>
      <c r="H12" s="5" t="s">
        <v>10</v>
      </c>
      <c r="I12" s="5" t="s">
        <v>41</v>
      </c>
      <c r="J12" s="66"/>
      <c r="K12" s="65"/>
    </row>
    <row r="13" spans="1:11" ht="15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  <c r="K13" s="7">
        <v>11</v>
      </c>
    </row>
    <row r="14" spans="1:130" s="56" customFormat="1" ht="15.75">
      <c r="A14" s="7">
        <v>1</v>
      </c>
      <c r="B14" s="46" t="s">
        <v>14</v>
      </c>
      <c r="C14" s="63">
        <v>56085667</v>
      </c>
      <c r="D14" s="63">
        <v>411144822</v>
      </c>
      <c r="E14" s="63">
        <v>2921844</v>
      </c>
      <c r="F14" s="63">
        <v>0</v>
      </c>
      <c r="G14" s="62">
        <f>C14/(D14-E14)</f>
        <v>0.13738978456033898</v>
      </c>
      <c r="H14" s="64">
        <v>6808015</v>
      </c>
      <c r="I14" s="60">
        <f>H14/C14</f>
        <v>0.12138600402131261</v>
      </c>
      <c r="J14" s="59" t="str">
        <f>IF(G14&gt;0.1,"да","нет")</f>
        <v>да</v>
      </c>
      <c r="K14" s="59" t="str">
        <f>IF(I14&lt;0.25,"да","нет")</f>
        <v>да</v>
      </c>
      <c r="L14" s="56">
        <f>IF(J14="нет",1,IF(K14="нет",1,0))</f>
        <v>0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</row>
    <row r="15" spans="1:130" s="56" customFormat="1" ht="15.75">
      <c r="A15" s="7">
        <v>2</v>
      </c>
      <c r="B15" s="46" t="s">
        <v>15</v>
      </c>
      <c r="C15" s="63">
        <v>23917308</v>
      </c>
      <c r="D15" s="63">
        <v>30796517</v>
      </c>
      <c r="E15" s="63">
        <v>1996078</v>
      </c>
      <c r="F15" s="63">
        <v>0</v>
      </c>
      <c r="G15" s="62">
        <f>C15/(D15-E15)</f>
        <v>0.8304494247466159</v>
      </c>
      <c r="H15" s="64">
        <v>5256050</v>
      </c>
      <c r="I15" s="60">
        <f>H15/C15</f>
        <v>0.2197592638770216</v>
      </c>
      <c r="J15" s="59" t="str">
        <f>IF(G15&gt;0.1,"да","нет")</f>
        <v>да</v>
      </c>
      <c r="K15" s="59" t="str">
        <f>IF(I15&lt;0.25,"да","нет")</f>
        <v>да</v>
      </c>
      <c r="L15" s="56">
        <f>IF(J15="нет",1,IF(K15="нет",1,0))</f>
        <v>0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</row>
    <row r="16" spans="1:11" s="14" customFormat="1" ht="31.5">
      <c r="A16" s="7">
        <v>3</v>
      </c>
      <c r="B16" s="46" t="s">
        <v>16</v>
      </c>
      <c r="C16" s="63">
        <v>1245327</v>
      </c>
      <c r="D16" s="63">
        <v>3447153</v>
      </c>
      <c r="E16" s="63">
        <v>0</v>
      </c>
      <c r="F16" s="63">
        <v>822884</v>
      </c>
      <c r="G16" s="62">
        <f>(C16-F16)/(D16-E16)</f>
        <v>0.12254837542749045</v>
      </c>
      <c r="H16" s="61">
        <v>0</v>
      </c>
      <c r="I16" s="60" t="s">
        <v>19</v>
      </c>
      <c r="J16" s="59" t="str">
        <f>IF(G16&gt;0.1,"да","нет")</f>
        <v>да</v>
      </c>
      <c r="K16" s="59" t="s">
        <v>19</v>
      </c>
    </row>
    <row r="17" spans="1:11" s="14" customFormat="1" ht="31.5">
      <c r="A17" s="7">
        <v>4</v>
      </c>
      <c r="B17" s="46" t="s">
        <v>17</v>
      </c>
      <c r="C17" s="63">
        <v>829224</v>
      </c>
      <c r="D17" s="63">
        <v>831708</v>
      </c>
      <c r="E17" s="63">
        <v>0</v>
      </c>
      <c r="F17" s="63">
        <v>0</v>
      </c>
      <c r="G17" s="62">
        <f>C17/(D17-E17)</f>
        <v>0.9970133748863784</v>
      </c>
      <c r="H17" s="61">
        <v>0</v>
      </c>
      <c r="I17" s="60" t="s">
        <v>19</v>
      </c>
      <c r="J17" s="59" t="str">
        <f>IF(G17&gt;0.1,"да","нет")</f>
        <v>да</v>
      </c>
      <c r="K17" s="59" t="s">
        <v>19</v>
      </c>
    </row>
    <row r="18" spans="1:11" ht="19.5" customHeight="1">
      <c r="A18" s="32"/>
      <c r="B18" s="35"/>
      <c r="H18" s="35"/>
      <c r="I18" s="35"/>
      <c r="J18" s="41"/>
      <c r="K18" s="40"/>
    </row>
    <row r="19" spans="1:11" ht="12" customHeight="1">
      <c r="A19" s="32"/>
      <c r="B19" s="35"/>
      <c r="D19" s="2"/>
      <c r="H19" s="35"/>
      <c r="I19" s="35"/>
      <c r="J19" s="39"/>
      <c r="K19" s="40"/>
    </row>
    <row r="20" spans="1:11" ht="14.25" customHeight="1">
      <c r="A20" s="32"/>
      <c r="B20" s="35"/>
      <c r="D20" s="58"/>
      <c r="G20" s="57"/>
      <c r="H20" s="35"/>
      <c r="I20" s="35"/>
      <c r="J20" s="35"/>
      <c r="K20" s="32"/>
    </row>
    <row r="21" spans="1:12" ht="13.5" customHeight="1">
      <c r="A21" s="32"/>
      <c r="B21" s="35"/>
      <c r="G21" s="2"/>
      <c r="H21" s="2"/>
      <c r="J21" s="36"/>
      <c r="K21" s="36"/>
      <c r="L21" s="36"/>
    </row>
    <row r="22" spans="1:12" ht="15.75">
      <c r="A22" s="32"/>
      <c r="B22" s="33"/>
      <c r="H22" s="37"/>
      <c r="I22" s="36"/>
      <c r="J22" s="36"/>
      <c r="K22" s="36"/>
      <c r="L22" s="36"/>
    </row>
    <row r="23" spans="1:11" ht="15.75">
      <c r="A23" s="32"/>
      <c r="B23" s="33"/>
      <c r="H23" s="34"/>
      <c r="I23" s="33"/>
      <c r="J23" s="33"/>
      <c r="K23" s="32"/>
    </row>
  </sheetData>
  <sheetProtection/>
  <mergeCells count="10">
    <mergeCell ref="A11:A12"/>
    <mergeCell ref="J11:J12"/>
    <mergeCell ref="K11:K12"/>
    <mergeCell ref="B6:K6"/>
    <mergeCell ref="B7:K7"/>
    <mergeCell ref="B8:K8"/>
    <mergeCell ref="C11:G11"/>
    <mergeCell ref="H11:I11"/>
    <mergeCell ref="J10:K10"/>
    <mergeCell ref="B11:B12"/>
  </mergeCells>
  <printOptions/>
  <pageMargins left="0" right="0" top="0.984251968503937" bottom="0" header="0.5118110236220472" footer="0.5118110236220472"/>
  <pageSetup fitToHeight="1" fitToWidth="1" horizontalDpi="600" verticalDpi="600" orientation="landscape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Z24"/>
  <sheetViews>
    <sheetView zoomScaleSheetLayoutView="80" zoomScalePageLayoutView="0" workbookViewId="0" topLeftCell="A1">
      <selection activeCell="A1" sqref="A1"/>
    </sheetView>
  </sheetViews>
  <sheetFormatPr defaultColWidth="8.00390625" defaultRowHeight="12.75"/>
  <cols>
    <col min="1" max="1" width="8.421875" style="19" bestFit="1" customWidth="1"/>
    <col min="2" max="2" width="31.57421875" style="19" customWidth="1"/>
    <col min="3" max="3" width="16.28125" style="19" customWidth="1"/>
    <col min="4" max="4" width="33.00390625" style="19" customWidth="1"/>
    <col min="5" max="5" width="30.57421875" style="19" customWidth="1"/>
    <col min="6" max="6" width="30.140625" style="19" customWidth="1"/>
    <col min="7" max="7" width="29.28125" style="19" customWidth="1"/>
    <col min="8" max="8" width="25.28125" style="19" customWidth="1"/>
    <col min="9" max="9" width="21.421875" style="19" customWidth="1"/>
    <col min="10" max="10" width="14.421875" style="19" customWidth="1"/>
    <col min="11" max="11" width="11.57421875" style="19" customWidth="1"/>
    <col min="12" max="12" width="8.8515625" style="2" hidden="1" customWidth="1"/>
    <col min="13" max="16384" width="8.00390625" style="2" customWidth="1"/>
  </cols>
  <sheetData>
    <row r="6" spans="1:11" ht="15.75" customHeight="1">
      <c r="A6" s="1"/>
      <c r="B6" s="23" t="s">
        <v>0</v>
      </c>
      <c r="C6" s="23"/>
      <c r="D6" s="23"/>
      <c r="E6" s="23"/>
      <c r="F6" s="23"/>
      <c r="G6" s="23"/>
      <c r="H6" s="23"/>
      <c r="I6" s="23"/>
      <c r="J6" s="23"/>
      <c r="K6" s="23"/>
    </row>
    <row r="7" spans="1:11" ht="15.75" customHeight="1">
      <c r="A7" s="1"/>
      <c r="B7" s="23" t="s">
        <v>37</v>
      </c>
      <c r="C7" s="23"/>
      <c r="D7" s="23"/>
      <c r="E7" s="23"/>
      <c r="F7" s="23"/>
      <c r="G7" s="23"/>
      <c r="H7" s="23"/>
      <c r="I7" s="23"/>
      <c r="J7" s="23"/>
      <c r="K7" s="23"/>
    </row>
    <row r="8" spans="1:11" ht="15.75" customHeight="1">
      <c r="A8" s="3"/>
      <c r="B8" s="25" t="s">
        <v>46</v>
      </c>
      <c r="C8" s="25"/>
      <c r="D8" s="25"/>
      <c r="E8" s="25"/>
      <c r="F8" s="25"/>
      <c r="G8" s="25"/>
      <c r="H8" s="25"/>
      <c r="I8" s="25"/>
      <c r="J8" s="25"/>
      <c r="K8" s="25"/>
    </row>
    <row r="9" spans="1:11" ht="15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 customHeight="1">
      <c r="A10" s="3"/>
      <c r="B10" s="3"/>
      <c r="C10" s="3"/>
      <c r="D10" s="3"/>
      <c r="E10" s="3"/>
      <c r="F10" s="3"/>
      <c r="G10" s="3"/>
      <c r="H10" s="3"/>
      <c r="I10" s="3"/>
      <c r="J10" s="29" t="s">
        <v>35</v>
      </c>
      <c r="K10" s="29"/>
    </row>
    <row r="11" spans="1:11" ht="36.75" customHeight="1">
      <c r="A11" s="55"/>
      <c r="B11" s="90"/>
      <c r="C11" s="73" t="s">
        <v>4</v>
      </c>
      <c r="D11" s="72"/>
      <c r="E11" s="72"/>
      <c r="F11" s="72"/>
      <c r="G11" s="71"/>
      <c r="H11" s="70" t="s">
        <v>5</v>
      </c>
      <c r="I11" s="69"/>
      <c r="J11" s="89" t="s">
        <v>12</v>
      </c>
      <c r="K11" s="89" t="s">
        <v>13</v>
      </c>
    </row>
    <row r="12" spans="1:11" ht="120" customHeight="1">
      <c r="A12" s="5"/>
      <c r="B12" s="59" t="s">
        <v>3</v>
      </c>
      <c r="C12" s="59" t="s">
        <v>34</v>
      </c>
      <c r="D12" s="59" t="s">
        <v>33</v>
      </c>
      <c r="E12" s="59" t="s">
        <v>32</v>
      </c>
      <c r="F12" s="59" t="s">
        <v>43</v>
      </c>
      <c r="G12" s="59" t="s">
        <v>42</v>
      </c>
      <c r="H12" s="5" t="s">
        <v>10</v>
      </c>
      <c r="I12" s="5" t="s">
        <v>41</v>
      </c>
      <c r="J12" s="88"/>
      <c r="K12" s="87"/>
    </row>
    <row r="13" spans="1:11" ht="15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86">
        <v>10</v>
      </c>
      <c r="K13" s="86">
        <v>11</v>
      </c>
    </row>
    <row r="14" spans="1:130" s="56" customFormat="1" ht="15.75">
      <c r="A14" s="7">
        <v>1</v>
      </c>
      <c r="B14" s="46" t="s">
        <v>14</v>
      </c>
      <c r="C14" s="83">
        <v>52236196</v>
      </c>
      <c r="D14" s="83">
        <v>382418238.05990374</v>
      </c>
      <c r="E14" s="83">
        <v>3618896.1794865</v>
      </c>
      <c r="F14" s="83">
        <v>0</v>
      </c>
      <c r="G14" s="82">
        <f>C14/(D14-E14)</f>
        <v>0.13789938425101697</v>
      </c>
      <c r="H14" s="85">
        <v>12519967</v>
      </c>
      <c r="I14" s="84">
        <f>H14/C14</f>
        <v>0.23967991467066246</v>
      </c>
      <c r="J14" s="59" t="str">
        <f>IF(G14&gt;0.1,"да","нет")</f>
        <v>да</v>
      </c>
      <c r="K14" s="59" t="str">
        <f>IF(I14&lt;0.25,"да","нет")</f>
        <v>да</v>
      </c>
      <c r="L14" s="56">
        <f>IF(J14="нет",1,IF(K14="нет",1,0))</f>
        <v>0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</row>
    <row r="15" spans="1:130" s="56" customFormat="1" ht="15.75">
      <c r="A15" s="7">
        <v>2</v>
      </c>
      <c r="B15" s="46" t="s">
        <v>15</v>
      </c>
      <c r="C15" s="83">
        <v>23820665.04514263</v>
      </c>
      <c r="D15" s="83">
        <v>31064316.66047667</v>
      </c>
      <c r="E15" s="83">
        <v>689549.786247375</v>
      </c>
      <c r="F15" s="83">
        <v>0</v>
      </c>
      <c r="G15" s="82">
        <f>C15/(D15-E15)</f>
        <v>0.7842254442239908</v>
      </c>
      <c r="H15" s="85">
        <v>5256050.05246</v>
      </c>
      <c r="I15" s="84">
        <f>H15/C15</f>
        <v>0.22065085263149625</v>
      </c>
      <c r="J15" s="59" t="str">
        <f>IF(G15&gt;0.1,"да","нет")</f>
        <v>да</v>
      </c>
      <c r="K15" s="59" t="str">
        <f>IF(I15&lt;0.25,"да","нет")</f>
        <v>да</v>
      </c>
      <c r="L15" s="56">
        <f>IF(J15="нет",1,IF(K15="нет",1,0))</f>
        <v>0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</row>
    <row r="16" spans="1:11" s="14" customFormat="1" ht="31.5">
      <c r="A16" s="7">
        <v>3</v>
      </c>
      <c r="B16" s="46" t="s">
        <v>16</v>
      </c>
      <c r="C16" s="83">
        <v>1086690</v>
      </c>
      <c r="D16" s="83">
        <v>4009798</v>
      </c>
      <c r="E16" s="83">
        <v>0</v>
      </c>
      <c r="F16" s="83">
        <v>683617.7512400004</v>
      </c>
      <c r="G16" s="82">
        <f>(C16-F16)/(D16-E16)</f>
        <v>0.10052183395772048</v>
      </c>
      <c r="H16" s="81">
        <v>0</v>
      </c>
      <c r="I16" s="84" t="s">
        <v>19</v>
      </c>
      <c r="J16" s="59" t="str">
        <f>IF(G16&gt;0.1,"да","нет")</f>
        <v>да</v>
      </c>
      <c r="K16" s="59" t="s">
        <v>19</v>
      </c>
    </row>
    <row r="17" spans="1:11" s="14" customFormat="1" ht="31.5">
      <c r="A17" s="7">
        <v>4</v>
      </c>
      <c r="B17" s="46" t="s">
        <v>17</v>
      </c>
      <c r="C17" s="83">
        <v>909590</v>
      </c>
      <c r="D17" s="83">
        <v>910423</v>
      </c>
      <c r="E17" s="83">
        <v>0</v>
      </c>
      <c r="F17" s="83">
        <v>0</v>
      </c>
      <c r="G17" s="82">
        <f>C17/(D17-E17)</f>
        <v>0.9990850406898771</v>
      </c>
      <c r="H17" s="81">
        <v>0</v>
      </c>
      <c r="I17" s="80" t="s">
        <v>19</v>
      </c>
      <c r="J17" s="59" t="str">
        <f>IF(G17&gt;0.1,"да","нет")</f>
        <v>да</v>
      </c>
      <c r="K17" s="59" t="s">
        <v>19</v>
      </c>
    </row>
    <row r="18" spans="1:11" s="76" customFormat="1" ht="20.25" customHeight="1">
      <c r="A18" s="79"/>
      <c r="B18" s="79"/>
      <c r="C18" s="77"/>
      <c r="D18" s="77"/>
      <c r="E18" s="77"/>
      <c r="F18" s="77"/>
      <c r="G18" s="78"/>
      <c r="H18" s="77"/>
      <c r="I18" s="77"/>
      <c r="J18" s="77"/>
      <c r="K18" s="77"/>
    </row>
    <row r="19" spans="1:11" ht="19.5" customHeight="1">
      <c r="A19" s="32"/>
      <c r="B19" s="35"/>
      <c r="H19" s="35"/>
      <c r="I19" s="35"/>
      <c r="J19" s="41"/>
      <c r="K19" s="40"/>
    </row>
    <row r="20" spans="1:11" ht="12" customHeight="1">
      <c r="A20" s="32"/>
      <c r="B20" s="35"/>
      <c r="D20" s="2"/>
      <c r="H20" s="35"/>
      <c r="I20" s="35"/>
      <c r="J20" s="39"/>
      <c r="K20" s="40"/>
    </row>
    <row r="21" spans="1:11" ht="15.75">
      <c r="A21" s="32"/>
      <c r="B21" s="35"/>
      <c r="D21" s="75"/>
      <c r="G21" s="36"/>
      <c r="H21" s="35"/>
      <c r="I21" s="35"/>
      <c r="J21" s="35"/>
      <c r="K21" s="32"/>
    </row>
    <row r="22" spans="1:12" ht="13.5" customHeight="1">
      <c r="A22" s="32"/>
      <c r="B22" s="35"/>
      <c r="D22" s="2"/>
      <c r="G22" s="2"/>
      <c r="H22" s="2"/>
      <c r="J22" s="36"/>
      <c r="K22" s="36"/>
      <c r="L22" s="36"/>
    </row>
    <row r="23" spans="1:12" ht="15.75">
      <c r="A23" s="32"/>
      <c r="B23" s="33"/>
      <c r="H23" s="37"/>
      <c r="I23" s="36"/>
      <c r="J23" s="36"/>
      <c r="K23" s="36"/>
      <c r="L23" s="36"/>
    </row>
    <row r="24" spans="1:11" ht="15.75">
      <c r="A24" s="32"/>
      <c r="B24" s="33"/>
      <c r="H24" s="34"/>
      <c r="I24" s="33"/>
      <c r="J24" s="33"/>
      <c r="K24" s="32"/>
    </row>
  </sheetData>
  <sheetProtection/>
  <mergeCells count="8">
    <mergeCell ref="B6:K6"/>
    <mergeCell ref="B7:K7"/>
    <mergeCell ref="B8:K8"/>
    <mergeCell ref="C11:G11"/>
    <mergeCell ref="H11:I11"/>
    <mergeCell ref="J10:K10"/>
    <mergeCell ref="J11:J12"/>
    <mergeCell ref="K11:K12"/>
  </mergeCells>
  <printOptions/>
  <pageMargins left="0" right="0" top="0.984251968503937" bottom="0" header="0.5118110236220472" footer="0.5118110236220472"/>
  <pageSetup fitToHeight="1" fitToWidth="1" horizontalDpi="600" verticalDpi="600" orientation="landscape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Z24"/>
  <sheetViews>
    <sheetView tabSelected="1" zoomScaleSheetLayoutView="80" zoomScalePageLayoutView="0" workbookViewId="0" topLeftCell="A1">
      <selection activeCell="A1" sqref="A1"/>
    </sheetView>
  </sheetViews>
  <sheetFormatPr defaultColWidth="8.00390625" defaultRowHeight="12.75"/>
  <cols>
    <col min="1" max="1" width="8.421875" style="19" bestFit="1" customWidth="1"/>
    <col min="2" max="2" width="31.57421875" style="19" customWidth="1"/>
    <col min="3" max="3" width="16.28125" style="19" customWidth="1"/>
    <col min="4" max="4" width="33.00390625" style="19" customWidth="1"/>
    <col min="5" max="5" width="30.57421875" style="19" customWidth="1"/>
    <col min="6" max="6" width="30.140625" style="19" customWidth="1"/>
    <col min="7" max="7" width="29.28125" style="19" customWidth="1"/>
    <col min="8" max="8" width="25.28125" style="19" customWidth="1"/>
    <col min="9" max="9" width="21.421875" style="19" customWidth="1"/>
    <col min="10" max="10" width="14.421875" style="19" customWidth="1"/>
    <col min="11" max="11" width="11.57421875" style="19" customWidth="1"/>
    <col min="12" max="12" width="8.8515625" style="2" hidden="1" customWidth="1"/>
    <col min="13" max="16384" width="8.00390625" style="2" customWidth="1"/>
  </cols>
  <sheetData>
    <row r="6" spans="1:11" ht="15.75" customHeight="1">
      <c r="A6" s="1"/>
      <c r="B6" s="23" t="s">
        <v>0</v>
      </c>
      <c r="C6" s="23"/>
      <c r="D6" s="23"/>
      <c r="E6" s="23"/>
      <c r="F6" s="23"/>
      <c r="G6" s="23"/>
      <c r="H6" s="23"/>
      <c r="I6" s="23"/>
      <c r="J6" s="23"/>
      <c r="K6" s="23"/>
    </row>
    <row r="7" spans="1:11" ht="15.75" customHeight="1">
      <c r="A7" s="1"/>
      <c r="B7" s="23" t="s">
        <v>37</v>
      </c>
      <c r="C7" s="23"/>
      <c r="D7" s="23"/>
      <c r="E7" s="23"/>
      <c r="F7" s="23"/>
      <c r="G7" s="23"/>
      <c r="H7" s="23"/>
      <c r="I7" s="23"/>
      <c r="J7" s="23"/>
      <c r="K7" s="23"/>
    </row>
    <row r="8" spans="1:11" ht="15.75" customHeight="1">
      <c r="A8" s="3"/>
      <c r="B8" s="25" t="s">
        <v>49</v>
      </c>
      <c r="C8" s="25"/>
      <c r="D8" s="25"/>
      <c r="E8" s="25"/>
      <c r="F8" s="25"/>
      <c r="G8" s="25"/>
      <c r="H8" s="25"/>
      <c r="I8" s="25"/>
      <c r="J8" s="25"/>
      <c r="K8" s="25"/>
    </row>
    <row r="9" spans="1:11" ht="15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 customHeight="1">
      <c r="A10" s="3"/>
      <c r="B10" s="3"/>
      <c r="C10" s="3"/>
      <c r="D10" s="3"/>
      <c r="E10" s="3"/>
      <c r="F10" s="3"/>
      <c r="G10" s="3"/>
      <c r="H10" s="3"/>
      <c r="I10" s="3"/>
      <c r="J10" s="29" t="s">
        <v>35</v>
      </c>
      <c r="K10" s="29"/>
    </row>
    <row r="11" spans="1:11" ht="36.75" customHeight="1">
      <c r="A11" s="20"/>
      <c r="B11" s="93" t="s">
        <v>3</v>
      </c>
      <c r="C11" s="73" t="s">
        <v>4</v>
      </c>
      <c r="D11" s="72"/>
      <c r="E11" s="72"/>
      <c r="F11" s="72"/>
      <c r="G11" s="71"/>
      <c r="H11" s="52" t="s">
        <v>5</v>
      </c>
      <c r="I11" s="51"/>
      <c r="J11" s="93" t="s">
        <v>12</v>
      </c>
      <c r="K11" s="93" t="s">
        <v>13</v>
      </c>
    </row>
    <row r="12" spans="1:11" ht="120" customHeight="1">
      <c r="A12" s="91"/>
      <c r="B12" s="92"/>
      <c r="C12" s="59" t="s">
        <v>34</v>
      </c>
      <c r="D12" s="59" t="s">
        <v>33</v>
      </c>
      <c r="E12" s="59" t="s">
        <v>32</v>
      </c>
      <c r="F12" s="59" t="s">
        <v>43</v>
      </c>
      <c r="G12" s="59" t="s">
        <v>42</v>
      </c>
      <c r="H12" s="5" t="s">
        <v>48</v>
      </c>
      <c r="I12" s="5" t="s">
        <v>47</v>
      </c>
      <c r="J12" s="92"/>
      <c r="K12" s="91"/>
    </row>
    <row r="13" spans="1:11" ht="15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86">
        <v>10</v>
      </c>
      <c r="K13" s="86">
        <v>11</v>
      </c>
    </row>
    <row r="14" spans="1:130" s="56" customFormat="1" ht="15.75">
      <c r="A14" s="7">
        <v>1</v>
      </c>
      <c r="B14" s="46" t="s">
        <v>14</v>
      </c>
      <c r="C14" s="83">
        <f>'[6]1'!$C$26</f>
        <v>54693666.17702588</v>
      </c>
      <c r="D14" s="83">
        <f>'[6]1'!$C$33</f>
        <v>385884812.30353165</v>
      </c>
      <c r="E14" s="83">
        <f>'[6]1'!$C$29</f>
        <v>2949164.599044125</v>
      </c>
      <c r="F14" s="83">
        <v>0</v>
      </c>
      <c r="G14" s="82">
        <f>C14/(D14-E14)</f>
        <v>0.14282730402585328</v>
      </c>
      <c r="H14" s="85">
        <f>'[6]1'!$C$35</f>
        <v>12679242</v>
      </c>
      <c r="I14" s="84">
        <f>H14/C14</f>
        <v>0.23182285786001902</v>
      </c>
      <c r="J14" s="59" t="str">
        <f>IF(G14&gt;0.1,"да","нет")</f>
        <v>да</v>
      </c>
      <c r="K14" s="59" t="str">
        <f>IF(I14&lt;0.25,"да","нет")</f>
        <v>да</v>
      </c>
      <c r="L14" s="56">
        <f>IF(J14="нет",1,IF(K14="нет",1,0))</f>
        <v>0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</row>
    <row r="15" spans="1:130" s="56" customFormat="1" ht="15.75">
      <c r="A15" s="7">
        <v>2</v>
      </c>
      <c r="B15" s="46" t="s">
        <v>15</v>
      </c>
      <c r="C15" s="83">
        <f>'[5]1'!$C$27</f>
        <v>24136082.682774752</v>
      </c>
      <c r="D15" s="83">
        <f>'[5]1'!$C$34</f>
        <v>31465929.928646673</v>
      </c>
      <c r="E15" s="83">
        <f>'[5]1'!$C$30</f>
        <v>645794.6192052499</v>
      </c>
      <c r="F15" s="83">
        <v>0</v>
      </c>
      <c r="G15" s="82">
        <f>C15/(D15-E15)</f>
        <v>0.7831270836562785</v>
      </c>
      <c r="H15" s="85">
        <f>'[5]1'!$C$36</f>
        <v>5256050.05246</v>
      </c>
      <c r="I15" s="84">
        <f>H15/C15</f>
        <v>0.21776732046957628</v>
      </c>
      <c r="J15" s="59" t="str">
        <f>IF(G15&gt;0.1,"да","нет")</f>
        <v>да</v>
      </c>
      <c r="K15" s="59" t="str">
        <f>IF(I15&lt;0.25,"да","нет")</f>
        <v>да</v>
      </c>
      <c r="L15" s="56">
        <f>IF(J15="нет",1,IF(K15="нет",1,0))</f>
        <v>0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</row>
    <row r="16" spans="1:11" s="14" customFormat="1" ht="31.5">
      <c r="A16" s="7">
        <v>3</v>
      </c>
      <c r="B16" s="46" t="s">
        <v>16</v>
      </c>
      <c r="C16" s="83">
        <f>'[4]1'!$C$28</f>
        <v>980346</v>
      </c>
      <c r="D16" s="83">
        <f>'[4]1'!$C$34</f>
        <v>2802417</v>
      </c>
      <c r="E16" s="83">
        <v>0</v>
      </c>
      <c r="F16" s="83">
        <f>'[4]1'!$C$27</f>
        <v>675692.8488899998</v>
      </c>
      <c r="G16" s="82">
        <f>(C16-F16)/(D16-E16)</f>
        <v>0.10871085606103596</v>
      </c>
      <c r="H16" s="85">
        <f>'[4]1'!$C$36</f>
        <v>3590</v>
      </c>
      <c r="I16" s="84">
        <f>H16/C16</f>
        <v>0.0036619724056608585</v>
      </c>
      <c r="J16" s="59" t="str">
        <f>IF(G16&gt;0.1,"да","нет")</f>
        <v>да</v>
      </c>
      <c r="K16" s="59" t="str">
        <f>IF(I16&lt;0.25,"да","нет")</f>
        <v>да</v>
      </c>
    </row>
    <row r="17" spans="1:11" s="14" customFormat="1" ht="31.5">
      <c r="A17" s="7">
        <v>4</v>
      </c>
      <c r="B17" s="46" t="s">
        <v>17</v>
      </c>
      <c r="C17" s="83">
        <f>'[3]1'!$C$24</f>
        <v>960458</v>
      </c>
      <c r="D17" s="83">
        <f>'[3]1'!$C$31</f>
        <v>962449</v>
      </c>
      <c r="E17" s="83">
        <v>0</v>
      </c>
      <c r="F17" s="83">
        <v>0</v>
      </c>
      <c r="G17" s="82">
        <f>C17/(D17-E17)</f>
        <v>0.9979313189581993</v>
      </c>
      <c r="H17" s="81">
        <v>0</v>
      </c>
      <c r="I17" s="80" t="s">
        <v>19</v>
      </c>
      <c r="J17" s="59" t="str">
        <f>IF(G17&gt;0.1,"да","нет")</f>
        <v>да</v>
      </c>
      <c r="K17" s="59" t="s">
        <v>19</v>
      </c>
    </row>
    <row r="18" spans="1:11" s="76" customFormat="1" ht="20.25" customHeight="1">
      <c r="A18" s="79"/>
      <c r="B18" s="79"/>
      <c r="C18" s="77"/>
      <c r="D18" s="77"/>
      <c r="E18" s="77"/>
      <c r="F18" s="77"/>
      <c r="G18" s="78"/>
      <c r="H18" s="77"/>
      <c r="I18" s="77"/>
      <c r="J18" s="77"/>
      <c r="K18" s="77"/>
    </row>
    <row r="19" spans="1:11" ht="19.5" customHeight="1">
      <c r="A19" s="32"/>
      <c r="B19" s="35"/>
      <c r="H19" s="35"/>
      <c r="I19" s="35"/>
      <c r="J19" s="41" t="s">
        <v>21</v>
      </c>
      <c r="K19" s="40">
        <v>4</v>
      </c>
    </row>
    <row r="20" spans="1:11" ht="12" customHeight="1">
      <c r="A20" s="32"/>
      <c r="B20" s="35"/>
      <c r="D20" s="2"/>
      <c r="H20" s="35"/>
      <c r="I20" s="35"/>
      <c r="J20" s="39" t="s">
        <v>20</v>
      </c>
      <c r="K20" s="40">
        <f>COUNTIF(L14,1)</f>
        <v>0</v>
      </c>
    </row>
    <row r="21" spans="1:11" ht="15.75">
      <c r="A21" s="32"/>
      <c r="B21" s="35"/>
      <c r="D21" s="75"/>
      <c r="G21" s="36"/>
      <c r="H21" s="35"/>
      <c r="I21" s="35"/>
      <c r="J21" s="35"/>
      <c r="K21" s="32"/>
    </row>
    <row r="22" spans="1:12" ht="13.5" customHeight="1">
      <c r="A22" s="32"/>
      <c r="B22" s="35"/>
      <c r="D22" s="2"/>
      <c r="G22" s="2"/>
      <c r="H22" s="2"/>
      <c r="J22" s="36"/>
      <c r="K22" s="36"/>
      <c r="L22" s="36"/>
    </row>
    <row r="23" spans="1:12" ht="15.75">
      <c r="A23" s="32"/>
      <c r="B23" s="33"/>
      <c r="H23" s="37"/>
      <c r="I23" s="36"/>
      <c r="J23" s="36"/>
      <c r="K23" s="36"/>
      <c r="L23" s="36"/>
    </row>
    <row r="24" spans="1:11" ht="15.75">
      <c r="A24" s="32"/>
      <c r="B24" s="33"/>
      <c r="H24" s="34"/>
      <c r="I24" s="33"/>
      <c r="J24" s="33"/>
      <c r="K24" s="32"/>
    </row>
  </sheetData>
  <sheetProtection/>
  <mergeCells count="10">
    <mergeCell ref="A11:A12"/>
    <mergeCell ref="B11:B12"/>
    <mergeCell ref="J11:J12"/>
    <mergeCell ref="K11:K12"/>
    <mergeCell ref="B6:K6"/>
    <mergeCell ref="B7:K7"/>
    <mergeCell ref="B8:K8"/>
    <mergeCell ref="C11:G11"/>
    <mergeCell ref="H11:I11"/>
    <mergeCell ref="J10:K10"/>
  </mergeCells>
  <printOptions/>
  <pageMargins left="0" right="0" top="0.984251968503937" bottom="0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DSA_Alua</dc:creator>
  <cp:keywords/>
  <dc:description/>
  <cp:lastModifiedBy>Алуа Таженова</cp:lastModifiedBy>
  <dcterms:created xsi:type="dcterms:W3CDTF">2008-05-14T05:32:28Z</dcterms:created>
  <dcterms:modified xsi:type="dcterms:W3CDTF">2019-06-12T09:43:54Z</dcterms:modified>
  <cp:category/>
  <cp:version/>
  <cp:contentType/>
  <cp:contentStatus/>
</cp:coreProperties>
</file>