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25" windowWidth="11130" windowHeight="5700" activeTab="2"/>
  </bookViews>
  <sheets>
    <sheet name="01.01.14" sheetId="1" r:id="rId1"/>
    <sheet name="01.02.14" sheetId="2" r:id="rId2"/>
    <sheet name="01.03.14" sheetId="3" r:id="rId3"/>
  </sheets>
  <definedNames/>
  <calcPr fullCalcOnLoad="1" refMode="R1C1"/>
</workbook>
</file>

<file path=xl/sharedStrings.xml><?xml version="1.0" encoding="utf-8"?>
<sst xmlns="http://schemas.openxmlformats.org/spreadsheetml/2006/main" count="523" uniqueCount="56">
  <si>
    <t>-</t>
  </si>
  <si>
    <t>х</t>
  </si>
  <si>
    <t>№ р/с</t>
  </si>
  <si>
    <t>Ұйымдардың/Қорлардың атауы</t>
  </si>
  <si>
    <t>К1 меншікті капиталының жеткіліктілігі</t>
  </si>
  <si>
    <t>Өтімді және өзге активтер</t>
  </si>
  <si>
    <t>Баланс бойынша міндеттемелер</t>
  </si>
  <si>
    <t>Кредит тәуекелі</t>
  </si>
  <si>
    <t xml:space="preserve">Нарықтық тәуекел </t>
  </si>
  <si>
    <t>Операциялық тәуекел</t>
  </si>
  <si>
    <t>Тәуекел дәрежесі бойынша мөлшерленген қаржы құралдарының құны (ЖЗА)</t>
  </si>
  <si>
    <t>Басқаруға қабылданған зейнетақы активтердің ағымдағы құны (тәуекел дәрежесі бойынша мөлшерленгенге дейін) АЗА</t>
  </si>
  <si>
    <t>Меншік капиталының жеткіліктілік коэффициенті К1</t>
  </si>
  <si>
    <t>қойылған норматив</t>
  </si>
  <si>
    <t>К1 орындауы</t>
  </si>
  <si>
    <t>Жиынтық К1 ЖЗҚ және ЗАИБЖАҰ</t>
  </si>
  <si>
    <t>Жиынтық К1 орындауы</t>
  </si>
  <si>
    <t>К2 Кірістіліктің минималды мәні
(60)</t>
  </si>
  <si>
    <t>Арнайы пайыздық тәуекел</t>
  </si>
  <si>
    <t>Жалпы пайыздық тәуекел</t>
  </si>
  <si>
    <t>Валюта тәуекелі</t>
  </si>
  <si>
    <t>Қор тәуекелі</t>
  </si>
  <si>
    <t>ЖЗҚ зейнетақы активтері бойынша орташа номиналды кіріс коэффициенті</t>
  </si>
  <si>
    <t>ЖЗҚ зейнетақы активтері бойынша түзетілген орташа номиналды кіріс коэффициенті</t>
  </si>
  <si>
    <t>* - Зейнетақы қорларын өзіндік басқаратын жинақтаушы зейнетақы қорлары.</t>
  </si>
  <si>
    <t>(мың теңге)</t>
  </si>
  <si>
    <t>К2 керi ауытқыған кездегi резерв</t>
  </si>
  <si>
    <t xml:space="preserve">Қалыпты инвестициялық портфель бойынша номиналды кірісінің коэффициенттері К2 </t>
  </si>
  <si>
    <t xml:space="preserve">Консервативті инвестициялық портфель бойынша номиналды кірісінің коэффициенттері К2 </t>
  </si>
  <si>
    <t>К2 орындауы</t>
  </si>
  <si>
    <t xml:space="preserve">"Жетісу" ЗАИБЖАҰ" АҚ </t>
  </si>
  <si>
    <t>"ҰларYмiт" ЖЗҚ" АҚ</t>
  </si>
  <si>
    <t xml:space="preserve"> "GRANTUM Asset Management " ЗАИБЖАҰ " АҚ ("Казкоммерцбанк " АҚ ЕҰ)</t>
  </si>
  <si>
    <t>"ГРАНТУМ" ЖЗҚ" АҚ ("Казкоммерцбанк " АҚ ЕҰ)</t>
  </si>
  <si>
    <t>"Нұрбанк" АҚ ЕҰ "Атамекен " ЖЗҚ "АҚ</t>
  </si>
  <si>
    <t xml:space="preserve"> "Қазақстан Халық Банкінің ЖЗҚ "АҚ,  "Қазақстан Халық Банкі " АҚ ЕҰ</t>
  </si>
  <si>
    <t xml:space="preserve">"НефтеГаз - Дем" ЖЗҚ" АҚ  </t>
  </si>
  <si>
    <t xml:space="preserve"> "Астана" ЖЗҚ " АҚ</t>
  </si>
  <si>
    <t xml:space="preserve"> "Отан "ашық ЖЗҚ " АҚ </t>
  </si>
  <si>
    <t xml:space="preserve"> "Капитал " ЖЗҚ " АҚ - «Банк ЦентрКредит» АҚ ЕҰ</t>
  </si>
  <si>
    <t xml:space="preserve"> "РЕСПУБЛИКА " ЖЗҚ " АҚ </t>
  </si>
  <si>
    <t>2011 жылғы  желтоқсандағы - 2012 жылғы  желтоқсандағы кезеңде К2 (12)</t>
  </si>
  <si>
    <t>2009 жылғы  желтоқсандағы  - 2012 жылғы  желтоқсандағы  кезеңде К2 (36)</t>
  </si>
  <si>
    <t>2007 жылғы  желтоқсандағы  - 2012 жылғы  желтоқсандағы  кезеңде К2 (60)</t>
  </si>
  <si>
    <t>2014 жылғы "1" қаңтардағы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</si>
  <si>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 xml:space="preserve">** «Отан» ашық ЖЗҚ» АҚ, «РЕСПУБЛИКА» ЖЗҚ» АҚ,  "Капитал " ЖЗҚ " АҚ - «Банк ЦентрКредит» АҚ ЕҰ және "Нұрбанк" АҚ ЕҰ "Атамекен " ЖЗҚ "АҚ зейнетақы активтері "БЖЗҚ" АҚ-ға берілді </t>
  </si>
  <si>
    <t xml:space="preserve">** «Отан» ашық ЖЗҚ» АҚ, «РЕСПУБЛИКА» ЖЗҚ» АҚ, "Капитал " ЖЗҚ " АҚ - «Банк ЦентрКредит» АҚ ЕҰ, "Нұрбанк" АҚ ЕҰ "Атамекен " ЖЗҚ "АҚ,  "Астана" ЖЗҚ " АҚ және "НефтеГаз - Дем" ЖЗҚ" АҚ   зейнетақы активтері "БЖЗҚ" АҚ-ға берілді </t>
  </si>
  <si>
    <t>2008 жылғы  қаңтардағы  - 2013 жылғы  қаңтардағы  кезеңде К2 (60)</t>
  </si>
  <si>
    <t>2010 жылғы  қаңтардағы  - 2013 жылғы  қаңтардағы  кезеңде К2 (36)</t>
  </si>
  <si>
    <t>2012 жылғы  қаңтардағы - 2013 жылғы  қаңтардағы кезеңде К2 (12)</t>
  </si>
  <si>
    <t>2014 жылғы "1" ақпандағы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</si>
  <si>
    <t xml:space="preserve">** «РЕСПУБЛИКА» ЖЗҚ» АҚ, "Нұрбанк" АҚ ЕҰ "Атамекен " ЖЗҚ "АҚ,  "Астана" ЖЗҚ " АҚ, "НефтеГаз - Дем" ЖЗҚ" АҚ және "ГРАНТУМ" ЖЗҚ" АҚ ("Казкоммерцбанк " АҚ ЕҰ)  зейнетақы активтері "БЖЗҚ" АҚ-ға берілді </t>
  </si>
  <si>
    <t>2009 жылғы  ақпандағы  - 2014 жылғы  ақпандағы  кезеңде К2 (60)</t>
  </si>
  <si>
    <t>2011 жылғы  ақпандағы  - 2014 жылғы  ақпандағы  кезеңде К2 (36)</t>
  </si>
  <si>
    <t>2013 жылғы  ақпандағы - 2014 жылғы  ақпандағы кезеңде К2 (12)</t>
  </si>
  <si>
    <t>2014 жылғы "1" наурыздағы жағдай бойынша
 жинақтаушы зейнетақы қорлар мен зейнетақы активтерін инвестициялық басқару қызметін жүзеге асыратын ұйымдардың пруденциалдық нормативтерді орындағаны туралы мәліметтер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</si>
</sst>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26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left" vertical="center" wrapText="1"/>
    </xf>
    <xf numFmtId="3" fontId="21" fillId="0" borderId="10" xfId="65" applyNumberFormat="1" applyFont="1" applyFill="1" applyBorder="1" applyAlignment="1" applyProtection="1">
      <alignment horizontal="center" vertical="center" wrapText="1"/>
      <protection/>
    </xf>
    <xf numFmtId="186" fontId="21" fillId="0" borderId="10" xfId="63" applyNumberFormat="1" applyFont="1" applyFill="1" applyBorder="1" applyAlignment="1">
      <alignment horizontal="center" vertical="center" wrapText="1"/>
      <protection/>
    </xf>
    <xf numFmtId="3" fontId="21" fillId="0" borderId="11" xfId="65" applyNumberFormat="1" applyFont="1" applyFill="1" applyBorder="1" applyAlignment="1" applyProtection="1">
      <alignment horizontal="center" vertical="center" wrapText="1"/>
      <protection/>
    </xf>
    <xf numFmtId="186" fontId="21" fillId="0" borderId="11" xfId="63" applyNumberFormat="1" applyFont="1" applyFill="1" applyBorder="1" applyAlignment="1">
      <alignment horizontal="center" vertical="center" wrapText="1"/>
      <protection/>
    </xf>
    <xf numFmtId="3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43" fillId="0" borderId="11" xfId="39" applyFont="1" applyBorder="1" applyAlignment="1">
      <alignment horizontal="center" vertical="center" wrapText="1"/>
      <protection/>
    </xf>
    <xf numFmtId="2" fontId="22" fillId="0" borderId="11" xfId="36" applyNumberFormat="1" applyFont="1" applyFill="1" applyBorder="1" applyAlignment="1">
      <alignment horizontal="center" vertical="center" wrapText="1"/>
      <protection/>
    </xf>
    <xf numFmtId="4" fontId="21" fillId="0" borderId="14" xfId="0" applyNumberFormat="1" applyFont="1" applyFill="1" applyBorder="1" applyAlignment="1">
      <alignment horizontal="left" vertical="center"/>
    </xf>
    <xf numFmtId="186" fontId="21" fillId="0" borderId="12" xfId="63" applyNumberFormat="1" applyFont="1" applyFill="1" applyBorder="1" applyAlignment="1">
      <alignment horizontal="center" vertical="center" wrapText="1"/>
      <protection/>
    </xf>
    <xf numFmtId="3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43" fillId="0" borderId="12" xfId="39" applyFont="1" applyBorder="1" applyAlignment="1">
      <alignment horizontal="center" vertical="center" wrapText="1"/>
      <protection/>
    </xf>
    <xf numFmtId="2" fontId="22" fillId="0" borderId="12" xfId="36" applyNumberFormat="1" applyFont="1" applyFill="1" applyBorder="1" applyAlignment="1" quotePrefix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left" vertical="center" wrapText="1"/>
    </xf>
    <xf numFmtId="0" fontId="43" fillId="0" borderId="15" xfId="39" applyFont="1" applyBorder="1" applyAlignment="1">
      <alignment horizontal="center" vertical="center" wrapText="1"/>
      <protection/>
    </xf>
    <xf numFmtId="0" fontId="43" fillId="0" borderId="10" xfId="39" applyFont="1" applyBorder="1" applyAlignment="1">
      <alignment horizontal="center" vertical="center" wrapText="1"/>
      <protection/>
    </xf>
    <xf numFmtId="0" fontId="43" fillId="0" borderId="0" xfId="39" applyFont="1" applyBorder="1" applyAlignment="1">
      <alignment horizontal="center" vertical="center" wrapText="1"/>
      <protection/>
    </xf>
    <xf numFmtId="0" fontId="44" fillId="0" borderId="10" xfId="41" applyFont="1" applyBorder="1" applyAlignment="1">
      <alignment horizontal="center" vertical="center" wrapText="1"/>
      <protection/>
    </xf>
    <xf numFmtId="0" fontId="44" fillId="0" borderId="16" xfId="41" applyFont="1" applyBorder="1" applyAlignment="1">
      <alignment horizontal="center" vertical="center" wrapText="1"/>
      <protection/>
    </xf>
    <xf numFmtId="2" fontId="44" fillId="0" borderId="16" xfId="41" applyNumberFormat="1" applyFont="1" applyBorder="1" applyAlignment="1">
      <alignment horizontal="center" vertical="center" wrapText="1"/>
      <protection/>
    </xf>
    <xf numFmtId="0" fontId="44" fillId="0" borderId="12" xfId="4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0" fillId="0" borderId="0" xfId="62" applyFont="1" applyBorder="1" applyAlignment="1">
      <alignment horizontal="center"/>
      <protection/>
    </xf>
    <xf numFmtId="0" fontId="20" fillId="0" borderId="10" xfId="64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0" fillId="0" borderId="10" xfId="64" applyFont="1" applyFill="1" applyBorder="1" applyAlignment="1" applyProtection="1">
      <alignment horizontal="center" vertical="center" wrapText="1"/>
      <protection/>
    </xf>
    <xf numFmtId="14" fontId="20" fillId="0" borderId="10" xfId="64" applyNumberFormat="1" applyFont="1" applyFill="1" applyBorder="1" applyAlignment="1" applyProtection="1">
      <alignment horizontal="center" vertical="center" wrapText="1"/>
      <protection/>
    </xf>
    <xf numFmtId="0" fontId="20" fillId="0" borderId="0" xfId="64" applyFont="1" applyFill="1" applyAlignment="1" applyProtection="1">
      <alignment horizontal="left" vertical="center" wrapText="1" indent="2"/>
      <protection/>
    </xf>
    <xf numFmtId="0" fontId="21" fillId="0" borderId="10" xfId="65" applyFont="1" applyFill="1" applyBorder="1" applyAlignment="1" applyProtection="1">
      <alignment horizontal="center" vertical="center" wrapText="1"/>
      <protection/>
    </xf>
    <xf numFmtId="0" fontId="21" fillId="0" borderId="14" xfId="65" applyFont="1" applyFill="1" applyBorder="1" applyAlignment="1" applyProtection="1">
      <alignment horizontal="center" vertical="center" wrapText="1"/>
      <protection/>
    </xf>
    <xf numFmtId="0" fontId="20" fillId="0" borderId="0" xfId="65" applyFont="1" applyFill="1" applyAlignment="1" applyProtection="1">
      <alignment horizontal="left" vertical="center" wrapText="1" indent="2"/>
      <protection/>
    </xf>
    <xf numFmtId="0" fontId="21" fillId="0" borderId="10" xfId="64" applyFont="1" applyFill="1" applyBorder="1" applyAlignment="1" applyProtection="1">
      <alignment horizontal="center" vertical="center" wrapText="1"/>
      <protection/>
    </xf>
    <xf numFmtId="0" fontId="20" fillId="0" borderId="0" xfId="64" applyFont="1" applyFill="1" applyBorder="1" applyAlignment="1" applyProtection="1">
      <alignment horizontal="left" vertical="center" wrapText="1" indent="2"/>
      <protection/>
    </xf>
    <xf numFmtId="0" fontId="21" fillId="0" borderId="10" xfId="0" applyFont="1" applyFill="1" applyBorder="1" applyAlignment="1">
      <alignment horizontal="center" vertical="center"/>
    </xf>
    <xf numFmtId="1" fontId="21" fillId="0" borderId="10" xfId="64" applyNumberFormat="1" applyFont="1" applyFill="1" applyBorder="1" applyAlignment="1" applyProtection="1">
      <alignment horizontal="center" vertical="center" wrapText="1"/>
      <protection/>
    </xf>
    <xf numFmtId="0" fontId="21" fillId="0" borderId="10" xfId="64" applyFont="1" applyFill="1" applyBorder="1" applyAlignment="1" applyProtection="1">
      <alignment horizontal="left" vertical="center" wrapText="1"/>
      <protection/>
    </xf>
    <xf numFmtId="0" fontId="20" fillId="0" borderId="0" xfId="64" applyFont="1" applyFill="1" applyAlignment="1" applyProtection="1">
      <alignment horizontal="left" wrapText="1" indent="2"/>
      <protection/>
    </xf>
    <xf numFmtId="0" fontId="21" fillId="0" borderId="0" xfId="64" applyFont="1" applyFill="1" applyBorder="1" applyAlignment="1" applyProtection="1">
      <alignment horizontal="left" vertical="center"/>
      <protection/>
    </xf>
    <xf numFmtId="0" fontId="21" fillId="0" borderId="0" xfId="64" applyFont="1" applyFill="1" applyBorder="1" applyAlignment="1" applyProtection="1">
      <alignment horizontal="left" vertical="center" wrapText="1"/>
      <protection/>
    </xf>
    <xf numFmtId="186" fontId="21" fillId="0" borderId="0" xfId="62" applyNumberFormat="1" applyFont="1" applyFill="1" applyBorder="1" applyAlignment="1">
      <alignment horizontal="center" vertical="center" wrapText="1"/>
      <protection/>
    </xf>
    <xf numFmtId="4" fontId="21" fillId="0" borderId="0" xfId="62" applyNumberFormat="1" applyFont="1" applyFill="1" applyBorder="1" applyAlignment="1">
      <alignment horizontal="center" vertical="center" wrapText="1"/>
      <protection/>
    </xf>
    <xf numFmtId="171" fontId="21" fillId="0" borderId="10" xfId="74" applyFont="1" applyFill="1" applyBorder="1" applyAlignment="1" applyProtection="1">
      <alignment horizontal="center" vertical="center" wrapText="1"/>
      <protection/>
    </xf>
    <xf numFmtId="3" fontId="21" fillId="0" borderId="10" xfId="65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Border="1" applyAlignment="1">
      <alignment horizontal="center"/>
      <protection/>
    </xf>
    <xf numFmtId="0" fontId="20" fillId="0" borderId="10" xfId="65" applyFont="1" applyFill="1" applyBorder="1" applyAlignment="1" applyProtection="1">
      <alignment horizontal="center" vertical="center" wrapText="1"/>
      <protection/>
    </xf>
    <xf numFmtId="0" fontId="20" fillId="0" borderId="10" xfId="65" applyFont="1" applyFill="1" applyBorder="1" applyAlignment="1" applyProtection="1">
      <alignment horizontal="center" vertical="center" wrapText="1"/>
      <protection/>
    </xf>
    <xf numFmtId="14" fontId="20" fillId="0" borderId="10" xfId="65" applyNumberFormat="1" applyFont="1" applyFill="1" applyBorder="1" applyAlignment="1" applyProtection="1">
      <alignment horizontal="center" vertical="center" wrapText="1"/>
      <protection/>
    </xf>
    <xf numFmtId="0" fontId="21" fillId="0" borderId="10" xfId="65" applyFont="1" applyFill="1" applyBorder="1" applyAlignment="1" applyProtection="1">
      <alignment horizontal="center" vertical="center" wrapText="1"/>
      <protection/>
    </xf>
    <xf numFmtId="0" fontId="20" fillId="0" borderId="0" xfId="65" applyFont="1" applyFill="1" applyBorder="1" applyAlignment="1" applyProtection="1">
      <alignment horizontal="left" vertical="center" wrapText="1" indent="2"/>
      <protection/>
    </xf>
    <xf numFmtId="1" fontId="21" fillId="0" borderId="10" xfId="65" applyNumberFormat="1" applyFont="1" applyFill="1" applyBorder="1" applyAlignment="1" applyProtection="1">
      <alignment horizontal="center" vertical="center" wrapText="1"/>
      <protection/>
    </xf>
    <xf numFmtId="0" fontId="21" fillId="0" borderId="10" xfId="65" applyFont="1" applyFill="1" applyBorder="1" applyAlignment="1" applyProtection="1">
      <alignment horizontal="left" vertical="center" wrapText="1"/>
      <protection/>
    </xf>
    <xf numFmtId="0" fontId="20" fillId="0" borderId="0" xfId="65" applyFont="1" applyFill="1" applyAlignment="1" applyProtection="1">
      <alignment horizontal="left" wrapText="1" indent="2"/>
      <protection/>
    </xf>
    <xf numFmtId="0" fontId="21" fillId="0" borderId="0" xfId="65" applyFont="1" applyFill="1" applyBorder="1" applyAlignment="1" applyProtection="1">
      <alignment horizontal="left" vertical="center"/>
      <protection/>
    </xf>
    <xf numFmtId="0" fontId="21" fillId="0" borderId="0" xfId="65" applyFont="1" applyFill="1" applyBorder="1" applyAlignment="1" applyProtection="1">
      <alignment horizontal="left" vertical="center" wrapText="1"/>
      <protection/>
    </xf>
    <xf numFmtId="186" fontId="21" fillId="0" borderId="0" xfId="63" applyNumberFormat="1" applyFont="1" applyFill="1" applyBorder="1" applyAlignment="1">
      <alignment horizontal="center" vertical="center" wrapText="1"/>
      <protection/>
    </xf>
    <xf numFmtId="4" fontId="21" fillId="0" borderId="0" xfId="63" applyNumberFormat="1" applyFont="1" applyFill="1" applyBorder="1" applyAlignment="1">
      <alignment horizontal="center" vertical="center" wrapText="1"/>
      <protection/>
    </xf>
    <xf numFmtId="2" fontId="43" fillId="0" borderId="11" xfId="40" applyNumberFormat="1" applyFont="1" applyBorder="1" applyAlignment="1">
      <alignment horizontal="center" vertical="center" wrapText="1"/>
      <protection/>
    </xf>
    <xf numFmtId="2" fontId="45" fillId="0" borderId="12" xfId="61" applyNumberFormat="1" applyFont="1" applyBorder="1" applyAlignment="1">
      <alignment wrapText="1"/>
      <protection/>
    </xf>
    <xf numFmtId="2" fontId="45" fillId="0" borderId="12" xfId="61" applyNumberFormat="1" applyFont="1" applyBorder="1" applyAlignment="1">
      <alignment horizontal="center" vertical="center" wrapText="1"/>
      <protection/>
    </xf>
    <xf numFmtId="2" fontId="43" fillId="0" borderId="16" xfId="40" applyNumberFormat="1" applyFont="1" applyBorder="1" applyAlignment="1">
      <alignment horizontal="center" vertical="center" wrapText="1"/>
      <protection/>
    </xf>
    <xf numFmtId="2" fontId="43" fillId="0" borderId="10" xfId="40" applyNumberFormat="1" applyFont="1" applyBorder="1" applyAlignment="1">
      <alignment horizontal="center" vertical="center" wrapText="1"/>
      <protection/>
    </xf>
    <xf numFmtId="2" fontId="43" fillId="0" borderId="15" xfId="40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10" xfId="34"/>
    <cellStyle name="S2" xfId="35"/>
    <cellStyle name="S3" xfId="36"/>
    <cellStyle name="S3 6" xfId="37"/>
    <cellStyle name="S4 2" xfId="38"/>
    <cellStyle name="S8" xfId="39"/>
    <cellStyle name="S8 3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7" xfId="61"/>
    <cellStyle name="Обычный_MIS PF" xfId="62"/>
    <cellStyle name="Обычный_MIS PF 2" xfId="63"/>
    <cellStyle name="Обычный_пруд ООиупа вых" xfId="64"/>
    <cellStyle name="Обычный_пруд ООиупа вых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9"/>
  <sheetViews>
    <sheetView zoomScale="70" zoomScaleNormal="70" zoomScalePageLayoutView="0" workbookViewId="0" topLeftCell="A7">
      <selection activeCell="A7" sqref="A7"/>
    </sheetView>
  </sheetViews>
  <sheetFormatPr defaultColWidth="9.00390625" defaultRowHeight="12.75"/>
  <cols>
    <col min="1" max="1" width="7.625" style="25" customWidth="1"/>
    <col min="2" max="2" width="44.25390625" style="25" customWidth="1"/>
    <col min="3" max="11" width="16.00390625" style="26" customWidth="1"/>
    <col min="12" max="13" width="18.75390625" style="26" customWidth="1"/>
    <col min="14" max="17" width="15.375" style="26" customWidth="1"/>
    <col min="18" max="18" width="15.00390625" style="26" customWidth="1"/>
    <col min="19" max="19" width="17.875" style="26" customWidth="1"/>
    <col min="20" max="20" width="19.25390625" style="26" customWidth="1"/>
    <col min="21" max="21" width="18.75390625" style="26" customWidth="1"/>
    <col min="22" max="22" width="16.75390625" style="26" customWidth="1"/>
    <col min="23" max="23" width="17.625" style="26" customWidth="1"/>
    <col min="24" max="24" width="19.75390625" style="26" customWidth="1"/>
    <col min="25" max="25" width="19.625" style="26" customWidth="1"/>
    <col min="26" max="26" width="18.25390625" style="26" customWidth="1"/>
    <col min="27" max="27" width="15.875" style="26" customWidth="1"/>
    <col min="28" max="28" width="14.00390625" style="26" customWidth="1"/>
    <col min="29" max="16384" width="9.125" style="26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27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3:28" ht="15.75">
      <c r="C10" s="28"/>
      <c r="D10" s="28"/>
      <c r="E10" s="28"/>
      <c r="F10" s="28"/>
      <c r="G10" s="28"/>
      <c r="H10" s="28"/>
      <c r="I10" s="28"/>
      <c r="J10" s="28"/>
      <c r="K10" s="28"/>
      <c r="R10" s="29"/>
      <c r="S10" s="29"/>
      <c r="T10" s="29"/>
      <c r="AB10" s="30" t="s">
        <v>25</v>
      </c>
    </row>
    <row r="11" spans="1:28" ht="45.75" customHeight="1">
      <c r="A11" s="31" t="s">
        <v>2</v>
      </c>
      <c r="B11" s="31" t="s">
        <v>3</v>
      </c>
      <c r="C11" s="32" t="s">
        <v>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 t="s">
        <v>27</v>
      </c>
      <c r="T11" s="34"/>
      <c r="U11" s="34"/>
      <c r="V11" s="34"/>
      <c r="W11" s="35"/>
      <c r="X11" s="33" t="s">
        <v>28</v>
      </c>
      <c r="Y11" s="34"/>
      <c r="Z11" s="34"/>
      <c r="AA11" s="34"/>
      <c r="AB11" s="35"/>
    </row>
    <row r="12" spans="1:28" ht="18.75" customHeight="1">
      <c r="A12" s="31"/>
      <c r="B12" s="31"/>
      <c r="C12" s="31" t="s">
        <v>5</v>
      </c>
      <c r="D12" s="31" t="s">
        <v>6</v>
      </c>
      <c r="E12" s="31" t="s">
        <v>26</v>
      </c>
      <c r="F12" s="31" t="s">
        <v>7</v>
      </c>
      <c r="G12" s="32" t="s">
        <v>8</v>
      </c>
      <c r="H12" s="32"/>
      <c r="I12" s="32"/>
      <c r="J12" s="32"/>
      <c r="K12" s="31" t="s">
        <v>9</v>
      </c>
      <c r="L12" s="31" t="s">
        <v>10</v>
      </c>
      <c r="M12" s="31" t="s">
        <v>11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1" t="s">
        <v>41</v>
      </c>
      <c r="T12" s="1" t="s">
        <v>42</v>
      </c>
      <c r="U12" s="1" t="s">
        <v>43</v>
      </c>
      <c r="V12" s="1" t="s">
        <v>17</v>
      </c>
      <c r="W12" s="2" t="s">
        <v>29</v>
      </c>
      <c r="X12" s="1" t="s">
        <v>41</v>
      </c>
      <c r="Y12" s="1" t="s">
        <v>42</v>
      </c>
      <c r="Z12" s="1" t="s">
        <v>43</v>
      </c>
      <c r="AA12" s="1" t="s">
        <v>17</v>
      </c>
      <c r="AB12" s="2" t="s">
        <v>29</v>
      </c>
    </row>
    <row r="13" spans="1:28" s="38" customFormat="1" ht="72" customHeight="1">
      <c r="A13" s="31"/>
      <c r="B13" s="31"/>
      <c r="C13" s="31"/>
      <c r="D13" s="31"/>
      <c r="E13" s="31"/>
      <c r="F13" s="31"/>
      <c r="G13" s="36" t="s">
        <v>18</v>
      </c>
      <c r="H13" s="36" t="s">
        <v>19</v>
      </c>
      <c r="I13" s="37" t="s">
        <v>20</v>
      </c>
      <c r="J13" s="37" t="s">
        <v>21</v>
      </c>
      <c r="K13" s="31"/>
      <c r="L13" s="31"/>
      <c r="M13" s="31"/>
      <c r="N13" s="31"/>
      <c r="O13" s="31"/>
      <c r="P13" s="31"/>
      <c r="Q13" s="31"/>
      <c r="R13" s="31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41" customFormat="1" ht="24" customHeight="1">
      <c r="A14" s="39">
        <v>1</v>
      </c>
      <c r="B14" s="40">
        <v>2</v>
      </c>
      <c r="C14" s="39">
        <v>3</v>
      </c>
      <c r="D14" s="39">
        <v>4</v>
      </c>
      <c r="E14" s="39"/>
      <c r="F14" s="39">
        <v>5</v>
      </c>
      <c r="G14" s="39">
        <v>6</v>
      </c>
      <c r="H14" s="39">
        <v>7</v>
      </c>
      <c r="I14" s="3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39">
        <v>14</v>
      </c>
      <c r="P14" s="39"/>
      <c r="Q14" s="39">
        <v>15</v>
      </c>
      <c r="R14" s="39">
        <v>16</v>
      </c>
      <c r="S14" s="39">
        <v>17</v>
      </c>
      <c r="T14" s="39">
        <v>18</v>
      </c>
      <c r="U14" s="39">
        <v>19</v>
      </c>
      <c r="V14" s="39">
        <v>20</v>
      </c>
      <c r="W14" s="39">
        <v>21</v>
      </c>
      <c r="X14" s="39">
        <v>22</v>
      </c>
      <c r="Y14" s="39">
        <v>23</v>
      </c>
      <c r="Z14" s="39">
        <v>24</v>
      </c>
      <c r="AA14" s="39">
        <v>25</v>
      </c>
      <c r="AB14" s="39">
        <v>26</v>
      </c>
    </row>
    <row r="15" spans="1:28" s="43" customFormat="1" ht="47.25" customHeight="1">
      <c r="A15" s="42">
        <v>1</v>
      </c>
      <c r="B15" s="4" t="s">
        <v>30</v>
      </c>
      <c r="C15" s="5">
        <v>6180186</v>
      </c>
      <c r="D15" s="5">
        <v>1251124</v>
      </c>
      <c r="E15" s="5">
        <v>0</v>
      </c>
      <c r="F15" s="5">
        <v>147439054</v>
      </c>
      <c r="G15" s="5">
        <v>1236113</v>
      </c>
      <c r="H15" s="5">
        <v>106781</v>
      </c>
      <c r="I15" s="5">
        <v>1375914</v>
      </c>
      <c r="J15" s="5">
        <v>3507089</v>
      </c>
      <c r="K15" s="5">
        <v>109394</v>
      </c>
      <c r="L15" s="5">
        <f>F15+(G15+H15+I15+J15)*10+K15</f>
        <v>209807418</v>
      </c>
      <c r="M15" s="5">
        <v>442183266</v>
      </c>
      <c r="N15" s="6">
        <f>(C15-(D15+E15))/L15</f>
        <v>0.023493268479191712</v>
      </c>
      <c r="O15" s="6">
        <f>0.04*0.3</f>
        <v>0.012</v>
      </c>
      <c r="P15" s="7" t="str">
        <f>IF(N15&gt;O15,"ИӘ","ЖОҚ")</f>
        <v>ИӘ</v>
      </c>
      <c r="Q15" s="8">
        <f>N15+N16</f>
        <v>0.0794019600123375</v>
      </c>
      <c r="R15" s="9" t="str">
        <f>IF(Q15&gt;=0.04,"ИӘ","ЖОҚ")</f>
        <v>ИӘ</v>
      </c>
      <c r="S15" s="10" t="s">
        <v>0</v>
      </c>
      <c r="T15" s="10" t="s">
        <v>0</v>
      </c>
      <c r="U15" s="10" t="s">
        <v>0</v>
      </c>
      <c r="V15" s="10" t="s">
        <v>0</v>
      </c>
      <c r="W15" s="11" t="s">
        <v>0</v>
      </c>
      <c r="X15" s="10">
        <v>3.45</v>
      </c>
      <c r="Y15" s="10">
        <v>5.17</v>
      </c>
      <c r="Z15" s="10">
        <v>33.39</v>
      </c>
      <c r="AA15" s="10">
        <v>23.39</v>
      </c>
      <c r="AB15" s="9" t="str">
        <f>IF(Z15&gt;AA15,"ИӘ","ЖОҚ")</f>
        <v>ИӘ</v>
      </c>
    </row>
    <row r="16" spans="1:28" s="38" customFormat="1" ht="47.25" customHeight="1">
      <c r="A16" s="42"/>
      <c r="B16" s="12" t="s">
        <v>31</v>
      </c>
      <c r="C16" s="5">
        <v>13078894</v>
      </c>
      <c r="D16" s="5">
        <v>1316414</v>
      </c>
      <c r="E16" s="5">
        <v>0</v>
      </c>
      <c r="F16" s="5">
        <v>147439054</v>
      </c>
      <c r="G16" s="5">
        <v>1236113</v>
      </c>
      <c r="H16" s="5">
        <v>106781</v>
      </c>
      <c r="I16" s="5">
        <v>1375914</v>
      </c>
      <c r="J16" s="5">
        <v>3507089</v>
      </c>
      <c r="K16" s="5">
        <v>689300</v>
      </c>
      <c r="L16" s="5">
        <f>F16+(G16+H16+I16+J16)*10+K16</f>
        <v>210387324</v>
      </c>
      <c r="M16" s="5">
        <v>442183266</v>
      </c>
      <c r="N16" s="6">
        <f aca="true" t="shared" si="0" ref="N16:N22">(C16-(D16+E16))/L16</f>
        <v>0.05590869153314579</v>
      </c>
      <c r="O16" s="6">
        <f>0.04*0.7</f>
        <v>0.027999999999999997</v>
      </c>
      <c r="P16" s="7" t="str">
        <f aca="true" t="shared" si="1" ref="P16:P22">IF(N16&gt;O16,"ИӘ","ЖОҚ")</f>
        <v>ИӘ</v>
      </c>
      <c r="Q16" s="13"/>
      <c r="R16" s="14"/>
      <c r="S16" s="15"/>
      <c r="T16" s="15"/>
      <c r="U16" s="15"/>
      <c r="V16" s="15"/>
      <c r="W16" s="16"/>
      <c r="X16" s="15"/>
      <c r="Y16" s="15"/>
      <c r="Z16" s="15"/>
      <c r="AA16" s="15"/>
      <c r="AB16" s="14"/>
    </row>
    <row r="17" spans="1:28" ht="60" customHeight="1">
      <c r="A17" s="44">
        <v>2</v>
      </c>
      <c r="B17" s="4" t="s">
        <v>32</v>
      </c>
      <c r="C17" s="5">
        <v>3362703</v>
      </c>
      <c r="D17" s="5">
        <v>14554</v>
      </c>
      <c r="E17" s="5">
        <v>0</v>
      </c>
      <c r="F17" s="5">
        <v>56743830</v>
      </c>
      <c r="G17" s="5">
        <v>854961</v>
      </c>
      <c r="H17" s="5">
        <v>279062</v>
      </c>
      <c r="I17" s="5">
        <v>2810754</v>
      </c>
      <c r="J17" s="5">
        <v>764988</v>
      </c>
      <c r="K17" s="5">
        <v>390574</v>
      </c>
      <c r="L17" s="5">
        <f>F17+(G17+H17+I17+J17)*10+K17</f>
        <v>104232054</v>
      </c>
      <c r="M17" s="5">
        <v>347448576</v>
      </c>
      <c r="N17" s="6">
        <f t="shared" si="0"/>
        <v>0.032122066787631375</v>
      </c>
      <c r="O17" s="6">
        <f>0.04*0.2</f>
        <v>0.008</v>
      </c>
      <c r="P17" s="7" t="str">
        <f t="shared" si="1"/>
        <v>ИӘ</v>
      </c>
      <c r="Q17" s="8">
        <f>N17+N18</f>
        <v>0.11727672017059801</v>
      </c>
      <c r="R17" s="9" t="str">
        <f>IF(Q17&gt;=0.04,"ИӘ","ЖОҚ")</f>
        <v>ИӘ</v>
      </c>
      <c r="S17" s="10">
        <v>4.38</v>
      </c>
      <c r="T17" s="10">
        <v>14.75</v>
      </c>
      <c r="U17" s="10">
        <v>39.67</v>
      </c>
      <c r="V17" s="10">
        <v>16.94</v>
      </c>
      <c r="W17" s="9" t="str">
        <f>IF(U17&gt;V17,"ИӘ","ЖОҚ")</f>
        <v>ИӘ</v>
      </c>
      <c r="X17" s="10">
        <v>3.67</v>
      </c>
      <c r="Y17" s="10">
        <v>11.1</v>
      </c>
      <c r="Z17" s="10">
        <v>35.23</v>
      </c>
      <c r="AA17" s="10">
        <v>23.39</v>
      </c>
      <c r="AB17" s="9" t="str">
        <f>IF(Z17&gt;AA17,"ИӘ","ЖОҚ")</f>
        <v>ИӘ</v>
      </c>
    </row>
    <row r="18" spans="1:28" s="38" customFormat="1" ht="47.25" customHeight="1">
      <c r="A18" s="44"/>
      <c r="B18" s="12" t="s">
        <v>33</v>
      </c>
      <c r="C18" s="5">
        <v>9038011</v>
      </c>
      <c r="D18" s="5">
        <v>172496</v>
      </c>
      <c r="E18" s="5">
        <v>0</v>
      </c>
      <c r="F18" s="5">
        <v>56743830</v>
      </c>
      <c r="G18" s="5">
        <v>854961</v>
      </c>
      <c r="H18" s="5">
        <v>279062</v>
      </c>
      <c r="I18" s="5">
        <v>2810754</v>
      </c>
      <c r="J18" s="5">
        <v>764988</v>
      </c>
      <c r="K18" s="5">
        <v>269272</v>
      </c>
      <c r="L18" s="5">
        <f>F18+(G18+H18+I18+J18)*10+K18</f>
        <v>104110752</v>
      </c>
      <c r="M18" s="5">
        <v>347429564</v>
      </c>
      <c r="N18" s="6">
        <f t="shared" si="0"/>
        <v>0.08515465338296663</v>
      </c>
      <c r="O18" s="6">
        <f>0.04*0.8</f>
        <v>0.032</v>
      </c>
      <c r="P18" s="7" t="str">
        <f t="shared" si="1"/>
        <v>ИӘ</v>
      </c>
      <c r="Q18" s="13"/>
      <c r="R18" s="14"/>
      <c r="S18" s="15"/>
      <c r="T18" s="15"/>
      <c r="U18" s="15"/>
      <c r="V18" s="15"/>
      <c r="W18" s="14"/>
      <c r="X18" s="15"/>
      <c r="Y18" s="15"/>
      <c r="Z18" s="15"/>
      <c r="AA18" s="15"/>
      <c r="AB18" s="14"/>
    </row>
    <row r="19" spans="1:28" s="38" customFormat="1" ht="47.25" customHeight="1">
      <c r="A19" s="45">
        <v>3</v>
      </c>
      <c r="B19" s="17" t="s">
        <v>34</v>
      </c>
      <c r="C19" s="5">
        <v>4396166</v>
      </c>
      <c r="D19" s="5">
        <v>8905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19937</v>
      </c>
      <c r="L19" s="5">
        <f aca="true" t="shared" si="2" ref="L19:L25">F19+(G19+H19+I19+J19)*10+K19</f>
        <v>19937</v>
      </c>
      <c r="M19" s="5">
        <v>0</v>
      </c>
      <c r="N19" s="6">
        <f t="shared" si="0"/>
        <v>220.05622711541355</v>
      </c>
      <c r="O19" s="6">
        <v>0.04</v>
      </c>
      <c r="P19" s="5" t="str">
        <f t="shared" si="1"/>
        <v>ИӘ</v>
      </c>
      <c r="Q19" s="6" t="s">
        <v>1</v>
      </c>
      <c r="R19" s="6" t="s">
        <v>1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</row>
    <row r="20" spans="1:28" s="38" customFormat="1" ht="51" customHeight="1">
      <c r="A20" s="45">
        <v>4</v>
      </c>
      <c r="B20" s="17" t="s">
        <v>35</v>
      </c>
      <c r="C20" s="5">
        <v>20867814</v>
      </c>
      <c r="D20" s="5">
        <v>927814</v>
      </c>
      <c r="E20" s="5">
        <v>0</v>
      </c>
      <c r="F20" s="5">
        <v>178671105</v>
      </c>
      <c r="G20" s="5">
        <v>125288</v>
      </c>
      <c r="H20" s="5">
        <v>185754</v>
      </c>
      <c r="I20" s="5">
        <v>10628071</v>
      </c>
      <c r="J20" s="5">
        <v>2062847</v>
      </c>
      <c r="K20" s="5">
        <v>3085473</v>
      </c>
      <c r="L20" s="5">
        <f t="shared" si="2"/>
        <v>311776178</v>
      </c>
      <c r="M20" s="5">
        <v>1235221384</v>
      </c>
      <c r="N20" s="6">
        <f t="shared" si="0"/>
        <v>0.06395613714913138</v>
      </c>
      <c r="O20" s="6">
        <v>0.04</v>
      </c>
      <c r="P20" s="5" t="str">
        <f t="shared" si="1"/>
        <v>ИӘ</v>
      </c>
      <c r="Q20" s="6" t="s">
        <v>1</v>
      </c>
      <c r="R20" s="6" t="s">
        <v>1</v>
      </c>
      <c r="S20" s="18">
        <v>1.27</v>
      </c>
      <c r="T20" s="19">
        <v>8.36</v>
      </c>
      <c r="U20" s="18">
        <v>33.93</v>
      </c>
      <c r="V20" s="19">
        <v>16.94</v>
      </c>
      <c r="W20" s="5" t="str">
        <f>IF(U20&gt;V20,"ИӘ","ЖОҚ")</f>
        <v>ИӘ</v>
      </c>
      <c r="X20" s="19">
        <v>4.42</v>
      </c>
      <c r="Y20" s="20">
        <v>9.11</v>
      </c>
      <c r="Z20" s="19">
        <v>34.87</v>
      </c>
      <c r="AA20" s="19">
        <v>23.39</v>
      </c>
      <c r="AB20" s="5" t="str">
        <f>IF(Z20&gt;AA20,"ИӘ","ЖОҚ")</f>
        <v>ИӘ</v>
      </c>
    </row>
    <row r="21" spans="1:28" s="38" customFormat="1" ht="47.25" customHeight="1">
      <c r="A21" s="45">
        <v>5</v>
      </c>
      <c r="B21" s="17" t="s">
        <v>36</v>
      </c>
      <c r="C21" s="5">
        <v>3135482</v>
      </c>
      <c r="D21" s="5">
        <v>74529</v>
      </c>
      <c r="E21" s="5">
        <v>0</v>
      </c>
      <c r="F21" s="5">
        <v>27046196</v>
      </c>
      <c r="G21" s="5">
        <v>1050071</v>
      </c>
      <c r="H21" s="5">
        <v>91196</v>
      </c>
      <c r="I21" s="5">
        <v>2</v>
      </c>
      <c r="J21" s="5">
        <v>72659</v>
      </c>
      <c r="K21" s="5">
        <v>191366</v>
      </c>
      <c r="L21" s="5">
        <f t="shared" si="2"/>
        <v>39376842</v>
      </c>
      <c r="M21" s="5">
        <v>161222294</v>
      </c>
      <c r="N21" s="6">
        <f t="shared" si="0"/>
        <v>0.07773485237846144</v>
      </c>
      <c r="O21" s="6">
        <v>0.04</v>
      </c>
      <c r="P21" s="5" t="str">
        <f t="shared" si="1"/>
        <v>ИӘ</v>
      </c>
      <c r="Q21" s="6" t="s">
        <v>1</v>
      </c>
      <c r="R21" s="6" t="s">
        <v>1</v>
      </c>
      <c r="S21" s="19">
        <v>4.51</v>
      </c>
      <c r="T21" s="20">
        <v>14.66</v>
      </c>
      <c r="U21" s="19">
        <v>29.46</v>
      </c>
      <c r="V21" s="19">
        <v>16.94</v>
      </c>
      <c r="W21" s="5" t="str">
        <f>IF(U21&gt;V21,"ИӘ","ЖОҚ")</f>
        <v>ИӘ</v>
      </c>
      <c r="X21" s="20">
        <v>3.56</v>
      </c>
      <c r="Y21" s="19">
        <v>12.02</v>
      </c>
      <c r="Z21" s="20">
        <v>26.49</v>
      </c>
      <c r="AA21" s="19">
        <v>23.39</v>
      </c>
      <c r="AB21" s="5" t="str">
        <f>IF(Z21&gt;AA21,"ИӘ","ЖОҚ")</f>
        <v>ИӘ</v>
      </c>
    </row>
    <row r="22" spans="1:28" s="38" customFormat="1" ht="47.25" customHeight="1">
      <c r="A22" s="45">
        <v>6</v>
      </c>
      <c r="B22" s="4" t="s">
        <v>37</v>
      </c>
      <c r="C22" s="5">
        <v>5814647</v>
      </c>
      <c r="D22" s="5">
        <v>592805</v>
      </c>
      <c r="E22" s="5">
        <v>0</v>
      </c>
      <c r="F22" s="5">
        <v>95758917</v>
      </c>
      <c r="G22" s="5">
        <v>1303799</v>
      </c>
      <c r="H22" s="5">
        <v>200479</v>
      </c>
      <c r="I22" s="5">
        <v>1210440</v>
      </c>
      <c r="J22" s="5">
        <v>556988</v>
      </c>
      <c r="K22" s="5">
        <v>350985</v>
      </c>
      <c r="L22" s="5">
        <f t="shared" si="2"/>
        <v>128826962</v>
      </c>
      <c r="M22" s="5">
        <v>272620651</v>
      </c>
      <c r="N22" s="6">
        <f t="shared" si="0"/>
        <v>0.04053376652629595</v>
      </c>
      <c r="O22" s="6">
        <v>0.04</v>
      </c>
      <c r="P22" s="7" t="str">
        <f t="shared" si="1"/>
        <v>ИӘ</v>
      </c>
      <c r="Q22" s="6" t="s">
        <v>1</v>
      </c>
      <c r="R22" s="6" t="s">
        <v>1</v>
      </c>
      <c r="S22" s="20">
        <v>3.58</v>
      </c>
      <c r="T22" s="19">
        <v>16.05</v>
      </c>
      <c r="U22" s="20">
        <v>31.89</v>
      </c>
      <c r="V22" s="19">
        <v>16.94</v>
      </c>
      <c r="W22" s="5" t="str">
        <f>IF(U22&gt;V22,"ИӘ","ЖОҚ")</f>
        <v>ИӘ</v>
      </c>
      <c r="X22" s="19">
        <v>3.4</v>
      </c>
      <c r="Y22" s="20">
        <v>12.34</v>
      </c>
      <c r="Z22" s="19">
        <v>27.66</v>
      </c>
      <c r="AA22" s="19">
        <v>23.39</v>
      </c>
      <c r="AB22" s="5" t="str">
        <f>IF(Z22&gt;AA22,"ИӘ","ЖОҚ")</f>
        <v>ИӘ</v>
      </c>
    </row>
    <row r="23" spans="1:28" s="38" customFormat="1" ht="47.25" customHeight="1">
      <c r="A23" s="45">
        <v>7</v>
      </c>
      <c r="B23" s="4" t="s">
        <v>38</v>
      </c>
      <c r="C23" s="5">
        <v>262774</v>
      </c>
      <c r="D23" s="5">
        <v>3213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24343</v>
      </c>
      <c r="L23" s="5">
        <f t="shared" si="2"/>
        <v>24343</v>
      </c>
      <c r="M23" s="5">
        <v>0</v>
      </c>
      <c r="N23" s="6" t="s">
        <v>0</v>
      </c>
      <c r="O23" s="6" t="s">
        <v>0</v>
      </c>
      <c r="P23" s="6" t="s">
        <v>0</v>
      </c>
      <c r="Q23" s="6" t="s">
        <v>1</v>
      </c>
      <c r="R23" s="6" t="s">
        <v>1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</row>
    <row r="24" spans="1:28" s="38" customFormat="1" ht="47.25" customHeight="1">
      <c r="A24" s="45">
        <v>8</v>
      </c>
      <c r="B24" s="4" t="s">
        <v>39</v>
      </c>
      <c r="C24" s="5">
        <v>5154472</v>
      </c>
      <c r="D24" s="5">
        <v>102344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257436</v>
      </c>
      <c r="L24" s="5">
        <f t="shared" si="2"/>
        <v>257436</v>
      </c>
      <c r="M24" s="5">
        <v>0</v>
      </c>
      <c r="N24" s="6" t="s">
        <v>0</v>
      </c>
      <c r="O24" s="6" t="s">
        <v>0</v>
      </c>
      <c r="P24" s="6" t="s">
        <v>0</v>
      </c>
      <c r="Q24" s="6" t="s">
        <v>1</v>
      </c>
      <c r="R24" s="6" t="s">
        <v>1</v>
      </c>
      <c r="S24" s="6" t="s">
        <v>0</v>
      </c>
      <c r="T24" s="6" t="s">
        <v>0</v>
      </c>
      <c r="U24" s="6" t="s">
        <v>0</v>
      </c>
      <c r="V24" s="6" t="s">
        <v>0</v>
      </c>
      <c r="W24" s="6" t="s">
        <v>0</v>
      </c>
      <c r="X24" s="6" t="s">
        <v>0</v>
      </c>
      <c r="Y24" s="6" t="s">
        <v>0</v>
      </c>
      <c r="Z24" s="6" t="s">
        <v>0</v>
      </c>
      <c r="AA24" s="6" t="s">
        <v>0</v>
      </c>
      <c r="AB24" s="6" t="s">
        <v>0</v>
      </c>
    </row>
    <row r="25" spans="1:28" s="38" customFormat="1" ht="47.25" customHeight="1">
      <c r="A25" s="45">
        <v>9</v>
      </c>
      <c r="B25" s="4" t="s">
        <v>40</v>
      </c>
      <c r="C25" s="5">
        <v>2490572</v>
      </c>
      <c r="D25" s="5">
        <v>16808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si="2"/>
        <v>0</v>
      </c>
      <c r="M25" s="5">
        <v>0</v>
      </c>
      <c r="N25" s="6" t="s">
        <v>0</v>
      </c>
      <c r="O25" s="6" t="s">
        <v>0</v>
      </c>
      <c r="P25" s="6" t="s">
        <v>0</v>
      </c>
      <c r="Q25" s="6" t="s">
        <v>1</v>
      </c>
      <c r="R25" s="6" t="s">
        <v>1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</row>
    <row r="26" spans="1:28" s="47" customFormat="1" ht="47.25" customHeight="1">
      <c r="A26" s="46" t="s">
        <v>22</v>
      </c>
      <c r="B26" s="46"/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5" t="s">
        <v>1</v>
      </c>
      <c r="L26" s="5" t="s">
        <v>1</v>
      </c>
      <c r="M26" s="5" t="s">
        <v>1</v>
      </c>
      <c r="N26" s="5" t="s">
        <v>1</v>
      </c>
      <c r="O26" s="6" t="s">
        <v>1</v>
      </c>
      <c r="P26" s="6" t="s">
        <v>1</v>
      </c>
      <c r="Q26" s="6" t="s">
        <v>1</v>
      </c>
      <c r="R26" s="6" t="s">
        <v>1</v>
      </c>
      <c r="S26" s="21">
        <v>2.37</v>
      </c>
      <c r="T26" s="22">
        <v>8.91</v>
      </c>
      <c r="U26" s="21">
        <v>33.89</v>
      </c>
      <c r="V26" s="6" t="s">
        <v>1</v>
      </c>
      <c r="W26" s="6" t="s">
        <v>1</v>
      </c>
      <c r="X26" s="22">
        <v>3.97</v>
      </c>
      <c r="Y26" s="21">
        <v>8.45</v>
      </c>
      <c r="Z26" s="23">
        <v>33.42</v>
      </c>
      <c r="AA26" s="6" t="s">
        <v>1</v>
      </c>
      <c r="AB26" s="6" t="s">
        <v>1</v>
      </c>
    </row>
    <row r="27" spans="1:28" s="47" customFormat="1" ht="47.25" customHeight="1">
      <c r="A27" s="46" t="s">
        <v>23</v>
      </c>
      <c r="B27" s="46"/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6" t="s">
        <v>1</v>
      </c>
      <c r="P27" s="6" t="s">
        <v>1</v>
      </c>
      <c r="Q27" s="6" t="s">
        <v>1</v>
      </c>
      <c r="R27" s="6" t="s">
        <v>1</v>
      </c>
      <c r="S27" s="21" t="s">
        <v>1</v>
      </c>
      <c r="T27" s="22" t="s">
        <v>1</v>
      </c>
      <c r="U27" s="24">
        <v>33.89</v>
      </c>
      <c r="V27" s="6" t="s">
        <v>1</v>
      </c>
      <c r="W27" s="6" t="s">
        <v>1</v>
      </c>
      <c r="X27" s="6" t="s">
        <v>1</v>
      </c>
      <c r="Y27" s="6" t="s">
        <v>1</v>
      </c>
      <c r="Z27" s="21">
        <v>33.42</v>
      </c>
      <c r="AA27" s="6" t="s">
        <v>1</v>
      </c>
      <c r="AB27" s="6" t="s">
        <v>1</v>
      </c>
    </row>
    <row r="28" spans="1:23" s="47" customFormat="1" ht="21" customHeight="1">
      <c r="A28" s="48" t="s">
        <v>24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0"/>
      <c r="W28" s="50"/>
    </row>
    <row r="29" spans="1:3" ht="18.75" customHeight="1">
      <c r="A29" s="48" t="s">
        <v>45</v>
      </c>
      <c r="B29" s="48"/>
      <c r="C29" s="48"/>
    </row>
  </sheetData>
  <sheetProtection/>
  <mergeCells count="57">
    <mergeCell ref="U12:U13"/>
    <mergeCell ref="V15:V16"/>
    <mergeCell ref="S15:S16"/>
    <mergeCell ref="B11:B13"/>
    <mergeCell ref="A17:A18"/>
    <mergeCell ref="A26:B26"/>
    <mergeCell ref="W12:W13"/>
    <mergeCell ref="S11:W11"/>
    <mergeCell ref="X11:AB11"/>
    <mergeCell ref="AB12:AB13"/>
    <mergeCell ref="AB15:AB16"/>
    <mergeCell ref="AB17:AB18"/>
    <mergeCell ref="V12:V13"/>
    <mergeCell ref="Q15:Q16"/>
    <mergeCell ref="Q17:Q18"/>
    <mergeCell ref="U17:U18"/>
    <mergeCell ref="A27:B27"/>
    <mergeCell ref="A11:A13"/>
    <mergeCell ref="R12:R13"/>
    <mergeCell ref="D12:D13"/>
    <mergeCell ref="A15:A16"/>
    <mergeCell ref="Q12:Q13"/>
    <mergeCell ref="C12:C13"/>
    <mergeCell ref="Z15:Z16"/>
    <mergeCell ref="X17:X18"/>
    <mergeCell ref="Y17:Y18"/>
    <mergeCell ref="Z17:Z18"/>
    <mergeCell ref="W15:W16"/>
    <mergeCell ref="W17:W18"/>
    <mergeCell ref="V17:V18"/>
    <mergeCell ref="T17:T18"/>
    <mergeCell ref="R17:R18"/>
    <mergeCell ref="T12:T13"/>
    <mergeCell ref="S12:S13"/>
    <mergeCell ref="P12:P13"/>
    <mergeCell ref="U15:U16"/>
    <mergeCell ref="S17:S18"/>
    <mergeCell ref="T15:T16"/>
    <mergeCell ref="R15:R16"/>
    <mergeCell ref="C11:R11"/>
    <mergeCell ref="L12:L13"/>
    <mergeCell ref="M12:M13"/>
    <mergeCell ref="F12:F13"/>
    <mergeCell ref="O12:O13"/>
    <mergeCell ref="E12:E13"/>
    <mergeCell ref="N12:N13"/>
    <mergeCell ref="K12:K13"/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9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25" customWidth="1"/>
    <col min="2" max="2" width="44.25390625" style="25" customWidth="1"/>
    <col min="3" max="11" width="16.00390625" style="26" customWidth="1"/>
    <col min="12" max="13" width="18.75390625" style="26" customWidth="1"/>
    <col min="14" max="17" width="15.375" style="26" customWidth="1"/>
    <col min="18" max="18" width="15.00390625" style="26" customWidth="1"/>
    <col min="19" max="19" width="17.875" style="26" customWidth="1"/>
    <col min="20" max="20" width="19.25390625" style="26" customWidth="1"/>
    <col min="21" max="21" width="18.75390625" style="26" customWidth="1"/>
    <col min="22" max="22" width="16.75390625" style="26" customWidth="1"/>
    <col min="23" max="23" width="17.625" style="26" customWidth="1"/>
    <col min="24" max="24" width="19.75390625" style="26" customWidth="1"/>
    <col min="25" max="25" width="19.625" style="26" customWidth="1"/>
    <col min="26" max="26" width="18.25390625" style="26" customWidth="1"/>
    <col min="27" max="27" width="15.875" style="26" customWidth="1"/>
    <col min="28" max="28" width="14.00390625" style="26" customWidth="1"/>
    <col min="29" max="16384" width="9.125" style="26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27" t="s">
        <v>50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3:28" ht="15.75">
      <c r="C10" s="28"/>
      <c r="D10" s="28"/>
      <c r="E10" s="28"/>
      <c r="F10" s="28"/>
      <c r="G10" s="28"/>
      <c r="H10" s="28"/>
      <c r="I10" s="28"/>
      <c r="J10" s="28"/>
      <c r="K10" s="28"/>
      <c r="R10" s="29"/>
      <c r="S10" s="29"/>
      <c r="T10" s="29"/>
      <c r="AB10" s="54" t="s">
        <v>25</v>
      </c>
    </row>
    <row r="11" spans="1:28" ht="45.75" customHeight="1">
      <c r="A11" s="55" t="s">
        <v>2</v>
      </c>
      <c r="B11" s="55" t="s">
        <v>3</v>
      </c>
      <c r="C11" s="32" t="s">
        <v>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 t="s">
        <v>27</v>
      </c>
      <c r="T11" s="34"/>
      <c r="U11" s="34"/>
      <c r="V11" s="34"/>
      <c r="W11" s="35"/>
      <c r="X11" s="33" t="s">
        <v>28</v>
      </c>
      <c r="Y11" s="34"/>
      <c r="Z11" s="34"/>
      <c r="AA11" s="34"/>
      <c r="AB11" s="35"/>
    </row>
    <row r="12" spans="1:28" ht="18.75" customHeight="1">
      <c r="A12" s="55"/>
      <c r="B12" s="55"/>
      <c r="C12" s="55" t="s">
        <v>5</v>
      </c>
      <c r="D12" s="55" t="s">
        <v>6</v>
      </c>
      <c r="E12" s="55" t="s">
        <v>26</v>
      </c>
      <c r="F12" s="55" t="s">
        <v>7</v>
      </c>
      <c r="G12" s="32" t="s">
        <v>8</v>
      </c>
      <c r="H12" s="32"/>
      <c r="I12" s="32"/>
      <c r="J12" s="32"/>
      <c r="K12" s="55" t="s">
        <v>9</v>
      </c>
      <c r="L12" s="55" t="s">
        <v>10</v>
      </c>
      <c r="M12" s="55" t="s">
        <v>11</v>
      </c>
      <c r="N12" s="55" t="s">
        <v>12</v>
      </c>
      <c r="O12" s="55" t="s">
        <v>13</v>
      </c>
      <c r="P12" s="55" t="s">
        <v>14</v>
      </c>
      <c r="Q12" s="55" t="s">
        <v>15</v>
      </c>
      <c r="R12" s="55" t="s">
        <v>16</v>
      </c>
      <c r="S12" s="1" t="s">
        <v>49</v>
      </c>
      <c r="T12" s="1" t="s">
        <v>48</v>
      </c>
      <c r="U12" s="1" t="s">
        <v>47</v>
      </c>
      <c r="V12" s="1" t="s">
        <v>17</v>
      </c>
      <c r="W12" s="2" t="s">
        <v>29</v>
      </c>
      <c r="X12" s="1" t="s">
        <v>49</v>
      </c>
      <c r="Y12" s="1" t="s">
        <v>48</v>
      </c>
      <c r="Z12" s="1" t="s">
        <v>47</v>
      </c>
      <c r="AA12" s="1" t="s">
        <v>17</v>
      </c>
      <c r="AB12" s="2" t="s">
        <v>29</v>
      </c>
    </row>
    <row r="13" spans="1:28" s="41" customFormat="1" ht="72" customHeight="1">
      <c r="A13" s="55"/>
      <c r="B13" s="55"/>
      <c r="C13" s="55"/>
      <c r="D13" s="55"/>
      <c r="E13" s="55"/>
      <c r="F13" s="55"/>
      <c r="G13" s="56" t="s">
        <v>18</v>
      </c>
      <c r="H13" s="56" t="s">
        <v>19</v>
      </c>
      <c r="I13" s="57" t="s">
        <v>20</v>
      </c>
      <c r="J13" s="57" t="s">
        <v>21</v>
      </c>
      <c r="K13" s="55"/>
      <c r="L13" s="55"/>
      <c r="M13" s="55"/>
      <c r="N13" s="55"/>
      <c r="O13" s="55"/>
      <c r="P13" s="55"/>
      <c r="Q13" s="55"/>
      <c r="R13" s="55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41" customFormat="1" ht="24" customHeight="1">
      <c r="A14" s="39">
        <v>1</v>
      </c>
      <c r="B14" s="40">
        <v>2</v>
      </c>
      <c r="C14" s="39">
        <v>3</v>
      </c>
      <c r="D14" s="39">
        <v>4</v>
      </c>
      <c r="E14" s="39"/>
      <c r="F14" s="39">
        <v>5</v>
      </c>
      <c r="G14" s="39">
        <v>6</v>
      </c>
      <c r="H14" s="39">
        <v>7</v>
      </c>
      <c r="I14" s="3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39">
        <v>14</v>
      </c>
      <c r="P14" s="39"/>
      <c r="Q14" s="39">
        <v>15</v>
      </c>
      <c r="R14" s="39">
        <v>16</v>
      </c>
      <c r="S14" s="39">
        <v>17</v>
      </c>
      <c r="T14" s="39">
        <v>18</v>
      </c>
      <c r="U14" s="39">
        <v>19</v>
      </c>
      <c r="V14" s="39">
        <v>20</v>
      </c>
      <c r="W14" s="39">
        <v>21</v>
      </c>
      <c r="X14" s="39">
        <v>22</v>
      </c>
      <c r="Y14" s="39">
        <v>23</v>
      </c>
      <c r="Z14" s="39">
        <v>24</v>
      </c>
      <c r="AA14" s="39">
        <v>25</v>
      </c>
      <c r="AB14" s="39">
        <v>26</v>
      </c>
    </row>
    <row r="15" spans="1:28" s="59" customFormat="1" ht="47.25" customHeight="1">
      <c r="A15" s="58">
        <v>1</v>
      </c>
      <c r="B15" s="4" t="s">
        <v>30</v>
      </c>
      <c r="C15" s="5">
        <v>6234473</v>
      </c>
      <c r="D15" s="5">
        <v>1241049</v>
      </c>
      <c r="E15" s="52">
        <v>0</v>
      </c>
      <c r="F15" s="5">
        <v>145358716</v>
      </c>
      <c r="G15" s="5">
        <v>1374963</v>
      </c>
      <c r="H15" s="5">
        <v>113734</v>
      </c>
      <c r="I15" s="5">
        <v>1326403</v>
      </c>
      <c r="J15" s="5">
        <v>3458816</v>
      </c>
      <c r="K15" s="5">
        <v>375494</v>
      </c>
      <c r="L15" s="5">
        <f>F15+(G15+H15+I15+J15)*10+K15</f>
        <v>208473370</v>
      </c>
      <c r="M15" s="5">
        <v>446304856</v>
      </c>
      <c r="N15" s="6">
        <f>(C15-(D15+E15))/L15</f>
        <v>0.023952335015258782</v>
      </c>
      <c r="O15" s="6">
        <f>0.04*0.3</f>
        <v>0.012</v>
      </c>
      <c r="P15" s="6" t="str">
        <f>IF(N15&gt;O15,"ИӘ","ЖОҚ")</f>
        <v>ИӘ</v>
      </c>
      <c r="Q15" s="8">
        <f>N15+N16</f>
        <v>0.08037734157366165</v>
      </c>
      <c r="R15" s="9" t="str">
        <f>IF(Q15&gt;=0.04,"ИӘ","ЖОҚ")</f>
        <v>ИӘ</v>
      </c>
      <c r="S15" s="10">
        <v>2.34</v>
      </c>
      <c r="T15" s="10">
        <v>4.52</v>
      </c>
      <c r="U15" s="10">
        <v>27.84</v>
      </c>
      <c r="V15" s="10">
        <v>15.94</v>
      </c>
      <c r="W15" s="9" t="str">
        <f>IF(U15&gt;V15,"ИӘ","ЖОҚ")</f>
        <v>ИӘ</v>
      </c>
      <c r="X15" s="10">
        <v>3.45</v>
      </c>
      <c r="Y15" s="10">
        <v>5.17</v>
      </c>
      <c r="Z15" s="10">
        <v>33.39</v>
      </c>
      <c r="AA15" s="10">
        <v>22.3</v>
      </c>
      <c r="AB15" s="53" t="str">
        <f>IF(Z15&gt;AA15,"ИӘ","ЖОҚ")</f>
        <v>ИӘ</v>
      </c>
    </row>
    <row r="16" spans="1:28" s="41" customFormat="1" ht="47.25" customHeight="1">
      <c r="A16" s="58"/>
      <c r="B16" s="12" t="s">
        <v>31</v>
      </c>
      <c r="C16" s="5">
        <v>13093697</v>
      </c>
      <c r="D16" s="5">
        <v>1303505</v>
      </c>
      <c r="E16" s="52">
        <v>0</v>
      </c>
      <c r="F16" s="5">
        <v>145358716</v>
      </c>
      <c r="G16" s="5">
        <v>1374963</v>
      </c>
      <c r="H16" s="5">
        <v>113734</v>
      </c>
      <c r="I16" s="5">
        <v>1326403</v>
      </c>
      <c r="J16" s="5">
        <v>3458816</v>
      </c>
      <c r="K16" s="5">
        <v>855436</v>
      </c>
      <c r="L16" s="5">
        <f>F16+(G16+H16+I16+J16)*10+K16</f>
        <v>208953312</v>
      </c>
      <c r="M16" s="5">
        <v>446304856</v>
      </c>
      <c r="N16" s="6">
        <f>(C16-(D16+E16))/L16</f>
        <v>0.056425006558402865</v>
      </c>
      <c r="O16" s="6">
        <f>0.04*0.7</f>
        <v>0.027999999999999997</v>
      </c>
      <c r="P16" s="6" t="str">
        <f>IF(N16&gt;O16,"ИӘ","ЖОҚ")</f>
        <v>ИӘ</v>
      </c>
      <c r="Q16" s="13"/>
      <c r="R16" s="14"/>
      <c r="S16" s="15"/>
      <c r="T16" s="15"/>
      <c r="U16" s="15"/>
      <c r="V16" s="15"/>
      <c r="W16" s="14"/>
      <c r="X16" s="15"/>
      <c r="Y16" s="15"/>
      <c r="Z16" s="15"/>
      <c r="AA16" s="15"/>
      <c r="AB16" s="53"/>
    </row>
    <row r="17" spans="1:28" ht="60" customHeight="1">
      <c r="A17" s="44">
        <v>2</v>
      </c>
      <c r="B17" s="4" t="s">
        <v>32</v>
      </c>
      <c r="C17" s="5">
        <v>3313294</v>
      </c>
      <c r="D17" s="5">
        <v>29875</v>
      </c>
      <c r="E17" s="52">
        <v>0</v>
      </c>
      <c r="F17" s="5">
        <v>62279926</v>
      </c>
      <c r="G17" s="5">
        <v>917683</v>
      </c>
      <c r="H17" s="5">
        <v>309457</v>
      </c>
      <c r="I17" s="5">
        <v>2872151</v>
      </c>
      <c r="J17" s="5">
        <v>777006</v>
      </c>
      <c r="K17" s="5">
        <v>472687</v>
      </c>
      <c r="L17" s="5">
        <f>F17+(G17+H17+I17+J17)*10+K17</f>
        <v>111515583</v>
      </c>
      <c r="M17" s="5">
        <v>352908381</v>
      </c>
      <c r="N17" s="6">
        <f>(C17-(D17+E17))/L17</f>
        <v>0.029443589063243295</v>
      </c>
      <c r="O17" s="6">
        <f>0.04*0.2</f>
        <v>0.008</v>
      </c>
      <c r="P17" s="6" t="str">
        <f>IF(N17&gt;O17,"ИӘ","ЖОҚ")</f>
        <v>ИӘ</v>
      </c>
      <c r="Q17" s="8">
        <f>N17+N18</f>
        <v>0.10312521736942797</v>
      </c>
      <c r="R17" s="9" t="str">
        <f>IF(Q17&gt;=0.04,"ИӘ","ЖОҚ")</f>
        <v>ИӘ</v>
      </c>
      <c r="S17" s="10">
        <v>4.56</v>
      </c>
      <c r="T17" s="10">
        <v>14.66</v>
      </c>
      <c r="U17" s="10">
        <v>38.92</v>
      </c>
      <c r="V17" s="10">
        <v>15.94</v>
      </c>
      <c r="W17" s="9" t="str">
        <f>IF(U17&gt;V17,"ИӘ","ЖОҚ")</f>
        <v>ИӘ</v>
      </c>
      <c r="X17" s="10">
        <v>3.67</v>
      </c>
      <c r="Y17" s="10">
        <v>11.1</v>
      </c>
      <c r="Z17" s="10">
        <v>35.23</v>
      </c>
      <c r="AA17" s="10">
        <v>22.3</v>
      </c>
      <c r="AB17" s="53" t="str">
        <f>IF(Z17&gt;AA17,"ИӘ","ЖОҚ")</f>
        <v>ИӘ</v>
      </c>
    </row>
    <row r="18" spans="1:28" s="41" customFormat="1" ht="47.25" customHeight="1">
      <c r="A18" s="44"/>
      <c r="B18" s="12" t="s">
        <v>33</v>
      </c>
      <c r="C18" s="5">
        <v>8496309</v>
      </c>
      <c r="D18" s="5">
        <v>271246</v>
      </c>
      <c r="E18" s="52">
        <v>0</v>
      </c>
      <c r="F18" s="5">
        <v>62279926</v>
      </c>
      <c r="G18" s="5">
        <v>917683</v>
      </c>
      <c r="H18" s="5">
        <v>309457</v>
      </c>
      <c r="I18" s="5">
        <v>2872151</v>
      </c>
      <c r="J18" s="5">
        <v>777006</v>
      </c>
      <c r="K18" s="5">
        <v>586871</v>
      </c>
      <c r="L18" s="5">
        <f>F18+(G18+H18+I18+J18)*10+K18</f>
        <v>111629767</v>
      </c>
      <c r="M18" s="5">
        <v>352908381</v>
      </c>
      <c r="N18" s="6">
        <f>(C18-(D18+E18))/L18</f>
        <v>0.07368162830618467</v>
      </c>
      <c r="O18" s="6">
        <f>0.04*0.8</f>
        <v>0.032</v>
      </c>
      <c r="P18" s="6" t="str">
        <f>IF(N18&gt;O18,"ИӘ","ЖОҚ")</f>
        <v>ИӘ</v>
      </c>
      <c r="Q18" s="13"/>
      <c r="R18" s="14"/>
      <c r="S18" s="15"/>
      <c r="T18" s="15"/>
      <c r="U18" s="15"/>
      <c r="V18" s="15"/>
      <c r="W18" s="14"/>
      <c r="X18" s="15"/>
      <c r="Y18" s="15"/>
      <c r="Z18" s="15"/>
      <c r="AA18" s="15"/>
      <c r="AB18" s="53"/>
    </row>
    <row r="19" spans="1:28" s="41" customFormat="1" ht="47.25" customHeight="1">
      <c r="A19" s="60">
        <v>3</v>
      </c>
      <c r="B19" s="17" t="s">
        <v>34</v>
      </c>
      <c r="C19" s="5">
        <v>4420601</v>
      </c>
      <c r="D19" s="5">
        <v>8841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">
        <v>175796</v>
      </c>
      <c r="L19" s="5">
        <f>F19+(G19+H19+I19+J19)*10+K19</f>
        <v>175796</v>
      </c>
      <c r="M19" s="6" t="s">
        <v>0</v>
      </c>
      <c r="N19" s="6" t="s">
        <v>0</v>
      </c>
      <c r="O19" s="6" t="s">
        <v>0</v>
      </c>
      <c r="P19" s="6" t="s">
        <v>0</v>
      </c>
      <c r="Q19" s="6" t="s">
        <v>1</v>
      </c>
      <c r="R19" s="6" t="s">
        <v>1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</row>
    <row r="20" spans="1:28" s="41" customFormat="1" ht="51" customHeight="1">
      <c r="A20" s="60">
        <v>4</v>
      </c>
      <c r="B20" s="17" t="s">
        <v>35</v>
      </c>
      <c r="C20" s="5">
        <v>23271842</v>
      </c>
      <c r="D20" s="5">
        <v>1296983</v>
      </c>
      <c r="E20" s="52">
        <v>0</v>
      </c>
      <c r="F20" s="5">
        <v>178822530</v>
      </c>
      <c r="G20" s="5">
        <v>125554</v>
      </c>
      <c r="H20" s="5">
        <v>181623</v>
      </c>
      <c r="I20" s="5">
        <v>10820769</v>
      </c>
      <c r="J20" s="5">
        <v>2108256</v>
      </c>
      <c r="K20" s="5">
        <v>3063606</v>
      </c>
      <c r="L20" s="5">
        <f>F20+(G20+H20+I20+J20)*10+K20</f>
        <v>314248156</v>
      </c>
      <c r="M20" s="5">
        <v>1258387072</v>
      </c>
      <c r="N20" s="6">
        <f>(C20-(D20+E20))/L20</f>
        <v>0.06992836260270689</v>
      </c>
      <c r="O20" s="6">
        <v>0.04</v>
      </c>
      <c r="P20" s="6" t="str">
        <f>IF(N20&gt;O20,"ИӘ","ЖОҚ")</f>
        <v>ИӘ</v>
      </c>
      <c r="Q20" s="6" t="s">
        <v>1</v>
      </c>
      <c r="R20" s="6" t="s">
        <v>1</v>
      </c>
      <c r="S20" s="18">
        <v>1.39</v>
      </c>
      <c r="T20" s="19">
        <v>8.06</v>
      </c>
      <c r="U20" s="18">
        <v>34.56</v>
      </c>
      <c r="V20" s="19">
        <v>15.94</v>
      </c>
      <c r="W20" s="5" t="str">
        <f>IF(U20&gt;V20,"ИӘ","ЖОҚ")</f>
        <v>ИӘ</v>
      </c>
      <c r="X20" s="19">
        <v>4.42</v>
      </c>
      <c r="Y20" s="20">
        <v>9.11</v>
      </c>
      <c r="Z20" s="19">
        <v>34.87</v>
      </c>
      <c r="AA20" s="19">
        <v>22.3</v>
      </c>
      <c r="AB20" s="5" t="str">
        <f>IF(Z20&gt;AA20,"ИӘ","ЖОҚ")</f>
        <v>ИӘ</v>
      </c>
    </row>
    <row r="21" spans="1:28" s="41" customFormat="1" ht="47.25" customHeight="1">
      <c r="A21" s="60">
        <v>5</v>
      </c>
      <c r="B21" s="17" t="s">
        <v>36</v>
      </c>
      <c r="C21" s="5">
        <v>3130848</v>
      </c>
      <c r="D21" s="5">
        <v>73032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f>F21+(G21+H21+I21+J21)*10+K21</f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1</v>
      </c>
      <c r="R21" s="6" t="s">
        <v>1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</row>
    <row r="22" spans="1:28" s="41" customFormat="1" ht="47.25" customHeight="1">
      <c r="A22" s="60">
        <v>6</v>
      </c>
      <c r="B22" s="4" t="s">
        <v>37</v>
      </c>
      <c r="C22" s="5">
        <v>1827483</v>
      </c>
      <c r="D22" s="5">
        <v>477731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">
        <v>273957</v>
      </c>
      <c r="L22" s="5">
        <f>F22+(G22+H22+I22+J22)*10+K22</f>
        <v>273957</v>
      </c>
      <c r="M22" s="6" t="s">
        <v>0</v>
      </c>
      <c r="N22" s="6" t="s">
        <v>0</v>
      </c>
      <c r="O22" s="6" t="s">
        <v>0</v>
      </c>
      <c r="P22" s="6" t="s">
        <v>0</v>
      </c>
      <c r="Q22" s="6" t="s">
        <v>1</v>
      </c>
      <c r="R22" s="6" t="s">
        <v>1</v>
      </c>
      <c r="S22" s="6" t="s">
        <v>0</v>
      </c>
      <c r="T22" s="6" t="s">
        <v>0</v>
      </c>
      <c r="U22" s="6" t="s">
        <v>0</v>
      </c>
      <c r="V22" s="6" t="s">
        <v>0</v>
      </c>
      <c r="W22" s="6" t="s">
        <v>0</v>
      </c>
      <c r="X22" s="6" t="s">
        <v>0</v>
      </c>
      <c r="Y22" s="6" t="s">
        <v>0</v>
      </c>
      <c r="Z22" s="6" t="s">
        <v>0</v>
      </c>
      <c r="AA22" s="6" t="s">
        <v>0</v>
      </c>
      <c r="AB22" s="6" t="s">
        <v>0</v>
      </c>
    </row>
    <row r="23" spans="1:28" s="41" customFormat="1" ht="47.25" customHeight="1">
      <c r="A23" s="60">
        <v>7</v>
      </c>
      <c r="B23" s="4" t="s">
        <v>38</v>
      </c>
      <c r="C23" s="5">
        <v>249951</v>
      </c>
      <c r="D23" s="5">
        <v>1446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">
        <v>105542</v>
      </c>
      <c r="L23" s="5">
        <f>F23+(G23+H23+I23+J23)*10+K23</f>
        <v>105542</v>
      </c>
      <c r="M23" s="6" t="s">
        <v>0</v>
      </c>
      <c r="N23" s="6" t="s">
        <v>0</v>
      </c>
      <c r="O23" s="6" t="s">
        <v>0</v>
      </c>
      <c r="P23" s="6" t="s">
        <v>0</v>
      </c>
      <c r="Q23" s="6" t="s">
        <v>1</v>
      </c>
      <c r="R23" s="6" t="s">
        <v>1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</row>
    <row r="24" spans="1:28" s="41" customFormat="1" ht="47.25" customHeight="1">
      <c r="A24" s="60">
        <v>8</v>
      </c>
      <c r="B24" s="4" t="s">
        <v>39</v>
      </c>
      <c r="C24" s="5">
        <v>5242824</v>
      </c>
      <c r="D24" s="5">
        <v>104615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">
        <v>406658</v>
      </c>
      <c r="L24" s="5">
        <f>F24+(G24+H24+I24+J24)*10+K24</f>
        <v>406658</v>
      </c>
      <c r="M24" s="6" t="s">
        <v>0</v>
      </c>
      <c r="N24" s="6" t="s">
        <v>0</v>
      </c>
      <c r="O24" s="6" t="s">
        <v>0</v>
      </c>
      <c r="P24" s="6" t="s">
        <v>0</v>
      </c>
      <c r="Q24" s="6" t="s">
        <v>1</v>
      </c>
      <c r="R24" s="6" t="s">
        <v>1</v>
      </c>
      <c r="S24" s="6" t="s">
        <v>0</v>
      </c>
      <c r="T24" s="6" t="s">
        <v>0</v>
      </c>
      <c r="U24" s="6" t="s">
        <v>0</v>
      </c>
      <c r="V24" s="6" t="s">
        <v>0</v>
      </c>
      <c r="W24" s="6" t="s">
        <v>0</v>
      </c>
      <c r="X24" s="6" t="s">
        <v>0</v>
      </c>
      <c r="Y24" s="6" t="s">
        <v>0</v>
      </c>
      <c r="Z24" s="6" t="s">
        <v>0</v>
      </c>
      <c r="AA24" s="6" t="s">
        <v>0</v>
      </c>
      <c r="AB24" s="6" t="s">
        <v>0</v>
      </c>
    </row>
    <row r="25" spans="1:28" s="41" customFormat="1" ht="47.25" customHeight="1">
      <c r="A25" s="60">
        <v>9</v>
      </c>
      <c r="B25" s="4" t="s">
        <v>40</v>
      </c>
      <c r="C25" s="5">
        <v>2487515</v>
      </c>
      <c r="D25" s="5">
        <v>16906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f>F25+(G25+H25+I25+J25)*10+K25</f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1</v>
      </c>
      <c r="R25" s="6" t="s">
        <v>1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</row>
    <row r="26" spans="1:28" s="62" customFormat="1" ht="47.25" customHeight="1">
      <c r="A26" s="61" t="s">
        <v>22</v>
      </c>
      <c r="B26" s="61"/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5" t="s">
        <v>1</v>
      </c>
      <c r="L26" s="5" t="s">
        <v>1</v>
      </c>
      <c r="M26" s="5" t="s">
        <v>1</v>
      </c>
      <c r="N26" s="5" t="s">
        <v>1</v>
      </c>
      <c r="O26" s="6" t="s">
        <v>1</v>
      </c>
      <c r="P26" s="6" t="s">
        <v>1</v>
      </c>
      <c r="Q26" s="6" t="s">
        <v>1</v>
      </c>
      <c r="R26" s="6" t="s">
        <v>1</v>
      </c>
      <c r="S26" s="21">
        <v>2.15</v>
      </c>
      <c r="T26" s="22">
        <v>7.54</v>
      </c>
      <c r="U26" s="21">
        <v>31.88</v>
      </c>
      <c r="V26" s="6" t="s">
        <v>1</v>
      </c>
      <c r="W26" s="6" t="s">
        <v>1</v>
      </c>
      <c r="X26" s="22">
        <v>4.13</v>
      </c>
      <c r="Y26" s="21">
        <v>7.47</v>
      </c>
      <c r="Z26" s="23">
        <v>31.86</v>
      </c>
      <c r="AA26" s="6" t="s">
        <v>1</v>
      </c>
      <c r="AB26" s="6" t="s">
        <v>1</v>
      </c>
    </row>
    <row r="27" spans="1:28" s="62" customFormat="1" ht="47.25" customHeight="1">
      <c r="A27" s="61" t="s">
        <v>23</v>
      </c>
      <c r="B27" s="61"/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6" t="s">
        <v>1</v>
      </c>
      <c r="P27" s="6" t="s">
        <v>1</v>
      </c>
      <c r="Q27" s="6" t="s">
        <v>1</v>
      </c>
      <c r="R27" s="6" t="s">
        <v>1</v>
      </c>
      <c r="S27" s="21" t="s">
        <v>1</v>
      </c>
      <c r="T27" s="22" t="s">
        <v>1</v>
      </c>
      <c r="U27" s="24">
        <v>31.88</v>
      </c>
      <c r="V27" s="6" t="s">
        <v>1</v>
      </c>
      <c r="W27" s="6" t="s">
        <v>1</v>
      </c>
      <c r="X27" s="6" t="s">
        <v>1</v>
      </c>
      <c r="Y27" s="6" t="s">
        <v>1</v>
      </c>
      <c r="Z27" s="21">
        <v>31.86</v>
      </c>
      <c r="AA27" s="6" t="s">
        <v>1</v>
      </c>
      <c r="AB27" s="6" t="s">
        <v>1</v>
      </c>
    </row>
    <row r="28" spans="1:23" s="62" customFormat="1" ht="21" customHeight="1">
      <c r="A28" s="63" t="s">
        <v>24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5"/>
      <c r="W28" s="65"/>
    </row>
    <row r="29" spans="1:3" ht="18.75" customHeight="1">
      <c r="A29" s="63" t="s">
        <v>46</v>
      </c>
      <c r="B29" s="63"/>
      <c r="C29" s="63"/>
    </row>
  </sheetData>
  <sheetProtection/>
  <mergeCells count="57">
    <mergeCell ref="U12:U13"/>
    <mergeCell ref="V15:V16"/>
    <mergeCell ref="S15:S16"/>
    <mergeCell ref="B11:B13"/>
    <mergeCell ref="A17:A18"/>
    <mergeCell ref="A26:B26"/>
    <mergeCell ref="Q15:Q16"/>
    <mergeCell ref="Q17:Q18"/>
    <mergeCell ref="T12:T13"/>
    <mergeCell ref="S12:S13"/>
    <mergeCell ref="W12:W13"/>
    <mergeCell ref="S11:W11"/>
    <mergeCell ref="X11:AB11"/>
    <mergeCell ref="AB12:AB13"/>
    <mergeCell ref="AB15:AB16"/>
    <mergeCell ref="AB17:AB18"/>
    <mergeCell ref="V12:V13"/>
    <mergeCell ref="U17:U18"/>
    <mergeCell ref="Z15:Z16"/>
    <mergeCell ref="X17:X18"/>
    <mergeCell ref="A27:B27"/>
    <mergeCell ref="A11:A13"/>
    <mergeCell ref="R12:R13"/>
    <mergeCell ref="D12:D13"/>
    <mergeCell ref="A15:A16"/>
    <mergeCell ref="Q12:Q13"/>
    <mergeCell ref="C12:C13"/>
    <mergeCell ref="R17:R18"/>
    <mergeCell ref="P12:P13"/>
    <mergeCell ref="K12:K13"/>
    <mergeCell ref="Y17:Y18"/>
    <mergeCell ref="Z17:Z18"/>
    <mergeCell ref="W15:W16"/>
    <mergeCell ref="W17:W18"/>
    <mergeCell ref="V17:V18"/>
    <mergeCell ref="T17:T18"/>
    <mergeCell ref="U15:U16"/>
    <mergeCell ref="S17:S18"/>
    <mergeCell ref="T15:T16"/>
    <mergeCell ref="R15:R16"/>
    <mergeCell ref="C11:R11"/>
    <mergeCell ref="L12:L13"/>
    <mergeCell ref="M12:M13"/>
    <mergeCell ref="F12:F13"/>
    <mergeCell ref="O12:O13"/>
    <mergeCell ref="E12:E13"/>
    <mergeCell ref="N12:N13"/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27"/>
  <sheetViews>
    <sheetView tabSelected="1"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25" customWidth="1"/>
    <col min="2" max="2" width="44.25390625" style="25" customWidth="1"/>
    <col min="3" max="11" width="16.00390625" style="26" customWidth="1"/>
    <col min="12" max="13" width="18.75390625" style="26" customWidth="1"/>
    <col min="14" max="17" width="15.375" style="26" customWidth="1"/>
    <col min="18" max="18" width="15.00390625" style="26" customWidth="1"/>
    <col min="19" max="19" width="17.875" style="26" customWidth="1"/>
    <col min="20" max="20" width="19.25390625" style="26" customWidth="1"/>
    <col min="21" max="21" width="18.75390625" style="26" customWidth="1"/>
    <col min="22" max="22" width="16.75390625" style="26" customWidth="1"/>
    <col min="23" max="23" width="17.625" style="26" customWidth="1"/>
    <col min="24" max="24" width="19.75390625" style="26" customWidth="1"/>
    <col min="25" max="25" width="19.625" style="26" customWidth="1"/>
    <col min="26" max="26" width="18.25390625" style="26" customWidth="1"/>
    <col min="27" max="27" width="15.875" style="26" customWidth="1"/>
    <col min="28" max="28" width="14.00390625" style="26" customWidth="1"/>
    <col min="29" max="16384" width="9.125" style="26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27" t="s">
        <v>55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3:28" ht="15.75">
      <c r="C10" s="28"/>
      <c r="D10" s="28"/>
      <c r="E10" s="28"/>
      <c r="F10" s="28"/>
      <c r="G10" s="28"/>
      <c r="H10" s="28"/>
      <c r="I10" s="28"/>
      <c r="J10" s="28"/>
      <c r="K10" s="28"/>
      <c r="R10" s="29"/>
      <c r="S10" s="29"/>
      <c r="T10" s="29"/>
      <c r="AB10" s="54" t="s">
        <v>25</v>
      </c>
    </row>
    <row r="11" spans="1:28" ht="45.75" customHeight="1">
      <c r="A11" s="55" t="s">
        <v>2</v>
      </c>
      <c r="B11" s="55" t="s">
        <v>3</v>
      </c>
      <c r="C11" s="32" t="s">
        <v>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 t="s">
        <v>27</v>
      </c>
      <c r="T11" s="34"/>
      <c r="U11" s="34"/>
      <c r="V11" s="34"/>
      <c r="W11" s="35"/>
      <c r="X11" s="33" t="s">
        <v>28</v>
      </c>
      <c r="Y11" s="34"/>
      <c r="Z11" s="34"/>
      <c r="AA11" s="34"/>
      <c r="AB11" s="35"/>
    </row>
    <row r="12" spans="1:28" ht="18.75" customHeight="1">
      <c r="A12" s="55"/>
      <c r="B12" s="55"/>
      <c r="C12" s="55" t="s">
        <v>5</v>
      </c>
      <c r="D12" s="55" t="s">
        <v>6</v>
      </c>
      <c r="E12" s="55" t="s">
        <v>26</v>
      </c>
      <c r="F12" s="55" t="s">
        <v>7</v>
      </c>
      <c r="G12" s="32" t="s">
        <v>8</v>
      </c>
      <c r="H12" s="32"/>
      <c r="I12" s="32"/>
      <c r="J12" s="32"/>
      <c r="K12" s="55" t="s">
        <v>9</v>
      </c>
      <c r="L12" s="55" t="s">
        <v>10</v>
      </c>
      <c r="M12" s="55" t="s">
        <v>11</v>
      </c>
      <c r="N12" s="55" t="s">
        <v>12</v>
      </c>
      <c r="O12" s="55" t="s">
        <v>13</v>
      </c>
      <c r="P12" s="55" t="s">
        <v>14</v>
      </c>
      <c r="Q12" s="55" t="s">
        <v>15</v>
      </c>
      <c r="R12" s="55" t="s">
        <v>16</v>
      </c>
      <c r="S12" s="1" t="s">
        <v>54</v>
      </c>
      <c r="T12" s="1" t="s">
        <v>53</v>
      </c>
      <c r="U12" s="1" t="s">
        <v>52</v>
      </c>
      <c r="V12" s="1" t="s">
        <v>17</v>
      </c>
      <c r="W12" s="2" t="s">
        <v>29</v>
      </c>
      <c r="X12" s="1" t="s">
        <v>54</v>
      </c>
      <c r="Y12" s="1" t="s">
        <v>53</v>
      </c>
      <c r="Z12" s="1" t="s">
        <v>52</v>
      </c>
      <c r="AA12" s="1" t="s">
        <v>17</v>
      </c>
      <c r="AB12" s="2" t="s">
        <v>29</v>
      </c>
    </row>
    <row r="13" spans="1:28" s="41" customFormat="1" ht="72" customHeight="1">
      <c r="A13" s="55"/>
      <c r="B13" s="55"/>
      <c r="C13" s="55"/>
      <c r="D13" s="55"/>
      <c r="E13" s="55"/>
      <c r="F13" s="55"/>
      <c r="G13" s="56" t="s">
        <v>18</v>
      </c>
      <c r="H13" s="56" t="s">
        <v>19</v>
      </c>
      <c r="I13" s="57" t="s">
        <v>20</v>
      </c>
      <c r="J13" s="57" t="s">
        <v>21</v>
      </c>
      <c r="K13" s="55"/>
      <c r="L13" s="55"/>
      <c r="M13" s="55"/>
      <c r="N13" s="55"/>
      <c r="O13" s="55"/>
      <c r="P13" s="55"/>
      <c r="Q13" s="55"/>
      <c r="R13" s="55"/>
      <c r="S13" s="1"/>
      <c r="T13" s="1"/>
      <c r="U13" s="1"/>
      <c r="V13" s="1"/>
      <c r="W13" s="3"/>
      <c r="X13" s="1"/>
      <c r="Y13" s="1"/>
      <c r="Z13" s="1"/>
      <c r="AA13" s="1"/>
      <c r="AB13" s="3"/>
    </row>
    <row r="14" spans="1:28" s="41" customFormat="1" ht="24" customHeight="1">
      <c r="A14" s="39">
        <v>1</v>
      </c>
      <c r="B14" s="40">
        <v>2</v>
      </c>
      <c r="C14" s="39">
        <v>3</v>
      </c>
      <c r="D14" s="39">
        <v>4</v>
      </c>
      <c r="E14" s="39"/>
      <c r="F14" s="39">
        <v>5</v>
      </c>
      <c r="G14" s="39">
        <v>6</v>
      </c>
      <c r="H14" s="39">
        <v>7</v>
      </c>
      <c r="I14" s="3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39">
        <v>14</v>
      </c>
      <c r="P14" s="39"/>
      <c r="Q14" s="39">
        <v>15</v>
      </c>
      <c r="R14" s="39">
        <v>16</v>
      </c>
      <c r="S14" s="39">
        <v>17</v>
      </c>
      <c r="T14" s="39">
        <v>18</v>
      </c>
      <c r="U14" s="39">
        <v>19</v>
      </c>
      <c r="V14" s="39">
        <v>20</v>
      </c>
      <c r="W14" s="39">
        <v>21</v>
      </c>
      <c r="X14" s="39">
        <v>22</v>
      </c>
      <c r="Y14" s="39">
        <v>23</v>
      </c>
      <c r="Z14" s="39">
        <v>24</v>
      </c>
      <c r="AA14" s="39">
        <v>25</v>
      </c>
      <c r="AB14" s="39">
        <v>26</v>
      </c>
    </row>
    <row r="15" spans="1:28" s="59" customFormat="1" ht="47.25" customHeight="1">
      <c r="A15" s="58">
        <v>1</v>
      </c>
      <c r="B15" s="4" t="s">
        <v>30</v>
      </c>
      <c r="C15" s="5">
        <v>6726169</v>
      </c>
      <c r="D15" s="5">
        <v>1639392</v>
      </c>
      <c r="E15" s="52">
        <v>0</v>
      </c>
      <c r="F15" s="5">
        <v>136443467</v>
      </c>
      <c r="G15" s="5">
        <v>1508966</v>
      </c>
      <c r="H15" s="5">
        <v>183262</v>
      </c>
      <c r="I15" s="5">
        <v>1584402</v>
      </c>
      <c r="J15" s="5">
        <v>2900326</v>
      </c>
      <c r="K15" s="5">
        <v>375494</v>
      </c>
      <c r="L15" s="5">
        <f>F15+(G15+H15+I15+J15)*10+K15</f>
        <v>198588521</v>
      </c>
      <c r="M15" s="5">
        <v>444213076</v>
      </c>
      <c r="N15" s="6">
        <f>(C15-(D15+E15))/L15</f>
        <v>0.02561465775758509</v>
      </c>
      <c r="O15" s="6">
        <f>0.04*0.3</f>
        <v>0.012</v>
      </c>
      <c r="P15" s="6" t="str">
        <f>IF(N15&gt;O15,"ИӘ","ЖОҚ")</f>
        <v>ИӘ</v>
      </c>
      <c r="Q15" s="8">
        <f>N15+N16</f>
        <v>0.08448953338266088</v>
      </c>
      <c r="R15" s="9" t="str">
        <f>IF(Q15&gt;=0.04,"ИӘ","ЖОҚ")</f>
        <v>ИӘ</v>
      </c>
      <c r="S15" s="67">
        <v>2.25</v>
      </c>
      <c r="T15" s="67">
        <v>6.05</v>
      </c>
      <c r="U15" s="67">
        <v>25.06</v>
      </c>
      <c r="V15" s="67">
        <v>14.44</v>
      </c>
      <c r="W15" s="9" t="str">
        <f>IF(U15&gt;V15,"ИӘ","ЖОҚ")</f>
        <v>ИӘ</v>
      </c>
      <c r="X15" s="67">
        <v>3.63</v>
      </c>
      <c r="Y15" s="67">
        <v>5.75</v>
      </c>
      <c r="Z15" s="67">
        <v>24.71</v>
      </c>
      <c r="AA15" s="67">
        <v>19.23</v>
      </c>
      <c r="AB15" s="53" t="str">
        <f>IF(Z15&gt;AA15,"ИӘ","ЖОҚ")</f>
        <v>ИӘ</v>
      </c>
    </row>
    <row r="16" spans="1:28" s="41" customFormat="1" ht="47.25" customHeight="1">
      <c r="A16" s="58"/>
      <c r="B16" s="12" t="s">
        <v>31</v>
      </c>
      <c r="C16" s="5">
        <v>12052294</v>
      </c>
      <c r="D16" s="5">
        <v>332163</v>
      </c>
      <c r="E16" s="52">
        <v>0</v>
      </c>
      <c r="F16" s="5">
        <v>136443467</v>
      </c>
      <c r="G16" s="5">
        <v>1508966</v>
      </c>
      <c r="H16" s="5">
        <v>183262</v>
      </c>
      <c r="I16" s="5">
        <v>1584402</v>
      </c>
      <c r="J16" s="5">
        <v>2900326</v>
      </c>
      <c r="K16" s="5">
        <v>855436</v>
      </c>
      <c r="L16" s="5">
        <f>F16+(G16+H16+I16+J16)*10+K16</f>
        <v>199068463</v>
      </c>
      <c r="M16" s="5">
        <v>444213076</v>
      </c>
      <c r="N16" s="6">
        <f>(C16-(D16+E16))/L16</f>
        <v>0.05887487562507578</v>
      </c>
      <c r="O16" s="6">
        <f>0.04*0.7</f>
        <v>0.027999999999999997</v>
      </c>
      <c r="P16" s="6" t="str">
        <f>IF(N16&gt;O16,"ИӘ","ЖОҚ")</f>
        <v>ИӘ</v>
      </c>
      <c r="Q16" s="13"/>
      <c r="R16" s="14"/>
      <c r="S16" s="68"/>
      <c r="T16" s="68"/>
      <c r="U16" s="68"/>
      <c r="V16" s="68"/>
      <c r="W16" s="14"/>
      <c r="X16" s="69"/>
      <c r="Y16" s="69"/>
      <c r="Z16" s="69"/>
      <c r="AA16" s="69"/>
      <c r="AB16" s="53"/>
    </row>
    <row r="17" spans="1:28" ht="60" customHeight="1">
      <c r="A17" s="44">
        <v>2</v>
      </c>
      <c r="B17" s="4" t="s">
        <v>32</v>
      </c>
      <c r="C17" s="5">
        <v>3509288</v>
      </c>
      <c r="D17" s="5">
        <v>22735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">
        <v>472687</v>
      </c>
      <c r="L17" s="5">
        <f>F17+(G17+H17+I17+J17)*10+K17</f>
        <v>472687</v>
      </c>
      <c r="M17" s="5">
        <v>0</v>
      </c>
      <c r="N17" s="6" t="s">
        <v>0</v>
      </c>
      <c r="O17" s="6" t="s">
        <v>0</v>
      </c>
      <c r="P17" s="6" t="s">
        <v>0</v>
      </c>
      <c r="Q17" s="8" t="s">
        <v>0</v>
      </c>
      <c r="R17" s="9" t="s">
        <v>0</v>
      </c>
      <c r="S17" s="9" t="s">
        <v>0</v>
      </c>
      <c r="T17" s="9" t="s">
        <v>0</v>
      </c>
      <c r="U17" s="9" t="s">
        <v>0</v>
      </c>
      <c r="V17" s="9" t="s">
        <v>0</v>
      </c>
      <c r="W17" s="9" t="s">
        <v>0</v>
      </c>
      <c r="X17" s="9" t="s">
        <v>0</v>
      </c>
      <c r="Y17" s="9" t="s">
        <v>0</v>
      </c>
      <c r="Z17" s="9" t="s">
        <v>0</v>
      </c>
      <c r="AA17" s="9" t="s">
        <v>0</v>
      </c>
      <c r="AB17" s="53" t="s">
        <v>0</v>
      </c>
    </row>
    <row r="18" spans="1:28" s="41" customFormat="1" ht="47.25" customHeight="1">
      <c r="A18" s="44"/>
      <c r="B18" s="12" t="s">
        <v>33</v>
      </c>
      <c r="C18" s="5">
        <v>9088074</v>
      </c>
      <c r="D18" s="5">
        <v>179109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">
        <v>586871</v>
      </c>
      <c r="L18" s="5">
        <f>F18+(G18+H18+I18+J18)*10+K18</f>
        <v>586871</v>
      </c>
      <c r="M18" s="5">
        <v>0</v>
      </c>
      <c r="N18" s="6" t="s">
        <v>0</v>
      </c>
      <c r="O18" s="6" t="s">
        <v>0</v>
      </c>
      <c r="P18" s="6" t="s">
        <v>0</v>
      </c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3"/>
    </row>
    <row r="19" spans="1:28" s="41" customFormat="1" ht="47.25" customHeight="1">
      <c r="A19" s="60">
        <v>3</v>
      </c>
      <c r="B19" s="17" t="s">
        <v>34</v>
      </c>
      <c r="C19" s="5">
        <v>4763438</v>
      </c>
      <c r="D19" s="5">
        <v>8927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">
        <v>175796</v>
      </c>
      <c r="L19" s="5">
        <f>F19+(G19+H19+I19+J19)*10+K19</f>
        <v>175796</v>
      </c>
      <c r="M19" s="5">
        <v>0</v>
      </c>
      <c r="N19" s="6" t="s">
        <v>0</v>
      </c>
      <c r="O19" s="6" t="s">
        <v>0</v>
      </c>
      <c r="P19" s="6" t="s">
        <v>0</v>
      </c>
      <c r="Q19" s="6" t="s">
        <v>1</v>
      </c>
      <c r="R19" s="6" t="s">
        <v>1</v>
      </c>
      <c r="S19" s="6" t="s">
        <v>0</v>
      </c>
      <c r="T19" s="6" t="s">
        <v>0</v>
      </c>
      <c r="U19" s="6" t="s">
        <v>0</v>
      </c>
      <c r="V19" s="6" t="s">
        <v>0</v>
      </c>
      <c r="W19" s="6" t="s">
        <v>0</v>
      </c>
      <c r="X19" s="6" t="s">
        <v>0</v>
      </c>
      <c r="Y19" s="6" t="s">
        <v>0</v>
      </c>
      <c r="Z19" s="6" t="s">
        <v>0</v>
      </c>
      <c r="AA19" s="6" t="s">
        <v>0</v>
      </c>
      <c r="AB19" s="6" t="s">
        <v>0</v>
      </c>
    </row>
    <row r="20" spans="1:28" s="41" customFormat="1" ht="51" customHeight="1">
      <c r="A20" s="60">
        <v>4</v>
      </c>
      <c r="B20" s="17" t="s">
        <v>35</v>
      </c>
      <c r="C20" s="5">
        <v>32767803</v>
      </c>
      <c r="D20" s="5">
        <v>3211551</v>
      </c>
      <c r="E20" s="52">
        <v>0</v>
      </c>
      <c r="F20" s="5">
        <v>184579865</v>
      </c>
      <c r="G20" s="5">
        <v>127420</v>
      </c>
      <c r="H20" s="5">
        <v>189670</v>
      </c>
      <c r="I20" s="5">
        <v>11833697</v>
      </c>
      <c r="J20" s="5">
        <v>2298057</v>
      </c>
      <c r="K20" s="5">
        <v>3064740</v>
      </c>
      <c r="L20" s="5">
        <f>F20+(G20+H20+I20+J20)*10+K20</f>
        <v>332133045</v>
      </c>
      <c r="M20" s="5">
        <v>1327663351</v>
      </c>
      <c r="N20" s="6">
        <f>(C20-(D20+E20))/L20</f>
        <v>0.08898919407432043</v>
      </c>
      <c r="O20" s="6">
        <v>0.04</v>
      </c>
      <c r="P20" s="6" t="str">
        <f>IF(N20&gt;O20,"ИӘ","ЖОҚ")</f>
        <v>ИӘ</v>
      </c>
      <c r="Q20" s="6" t="s">
        <v>1</v>
      </c>
      <c r="R20" s="6" t="s">
        <v>1</v>
      </c>
      <c r="S20" s="70">
        <v>3.63</v>
      </c>
      <c r="T20" s="71">
        <v>9.38</v>
      </c>
      <c r="U20" s="72">
        <v>32.61</v>
      </c>
      <c r="V20" s="71">
        <v>14.44</v>
      </c>
      <c r="W20" s="5" t="str">
        <f>IF(U20&gt;V20,"ИӘ","ЖОҚ")</f>
        <v>ИӘ</v>
      </c>
      <c r="X20" s="71">
        <v>3.99</v>
      </c>
      <c r="Y20" s="72">
        <v>7.36</v>
      </c>
      <c r="Z20" s="71">
        <v>30.17</v>
      </c>
      <c r="AA20" s="72">
        <v>19.23</v>
      </c>
      <c r="AB20" s="5" t="str">
        <f>IF(Z20&gt;AA20,"ИӘ","ЖОҚ")</f>
        <v>ИӘ</v>
      </c>
    </row>
    <row r="21" spans="1:28" s="41" customFormat="1" ht="47.25" customHeight="1">
      <c r="A21" s="60">
        <v>5</v>
      </c>
      <c r="B21" s="17" t="s">
        <v>36</v>
      </c>
      <c r="C21" s="5">
        <v>2138753</v>
      </c>
      <c r="D21" s="5">
        <v>45822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f>F21+(G21+H21+I21+J21)*10+K21</f>
        <v>0</v>
      </c>
      <c r="M21" s="5">
        <v>0</v>
      </c>
      <c r="N21" s="6" t="s">
        <v>0</v>
      </c>
      <c r="O21" s="6" t="s">
        <v>0</v>
      </c>
      <c r="P21" s="6" t="s">
        <v>0</v>
      </c>
      <c r="Q21" s="6" t="s">
        <v>1</v>
      </c>
      <c r="R21" s="6" t="s">
        <v>1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</row>
    <row r="22" spans="1:28" s="41" customFormat="1" ht="47.25" customHeight="1">
      <c r="A22" s="60">
        <v>6</v>
      </c>
      <c r="B22" s="4" t="s">
        <v>37</v>
      </c>
      <c r="C22" s="5">
        <v>2072477</v>
      </c>
      <c r="D22" s="5">
        <v>476496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">
        <v>273957</v>
      </c>
      <c r="L22" s="5">
        <f>F22+(G22+H22+I22+J22)*10+K22</f>
        <v>273957</v>
      </c>
      <c r="M22" s="5">
        <v>0</v>
      </c>
      <c r="N22" s="6" t="s">
        <v>0</v>
      </c>
      <c r="O22" s="6" t="s">
        <v>0</v>
      </c>
      <c r="P22" s="6" t="s">
        <v>0</v>
      </c>
      <c r="Q22" s="6" t="s">
        <v>1</v>
      </c>
      <c r="R22" s="6" t="s">
        <v>1</v>
      </c>
      <c r="S22" s="6" t="s">
        <v>0</v>
      </c>
      <c r="T22" s="6" t="s">
        <v>0</v>
      </c>
      <c r="U22" s="6" t="s">
        <v>0</v>
      </c>
      <c r="V22" s="6" t="s">
        <v>0</v>
      </c>
      <c r="W22" s="6" t="s">
        <v>0</v>
      </c>
      <c r="X22" s="6" t="s">
        <v>0</v>
      </c>
      <c r="Y22" s="6" t="s">
        <v>0</v>
      </c>
      <c r="Z22" s="6" t="s">
        <v>0</v>
      </c>
      <c r="AA22" s="6" t="s">
        <v>0</v>
      </c>
      <c r="AB22" s="6" t="s">
        <v>0</v>
      </c>
    </row>
    <row r="23" spans="1:28" s="41" customFormat="1" ht="47.25" customHeight="1">
      <c r="A23" s="60">
        <v>7</v>
      </c>
      <c r="B23" s="4" t="s">
        <v>40</v>
      </c>
      <c r="C23" s="5">
        <v>2480141</v>
      </c>
      <c r="D23" s="5">
        <v>18623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f>F23+(G23+H23+I23+J23)*10+K23</f>
        <v>0</v>
      </c>
      <c r="M23" s="5">
        <v>0</v>
      </c>
      <c r="N23" s="6" t="s">
        <v>0</v>
      </c>
      <c r="O23" s="6" t="s">
        <v>0</v>
      </c>
      <c r="P23" s="6" t="s">
        <v>0</v>
      </c>
      <c r="Q23" s="6" t="s">
        <v>1</v>
      </c>
      <c r="R23" s="6" t="s">
        <v>1</v>
      </c>
      <c r="S23" s="6" t="s">
        <v>0</v>
      </c>
      <c r="T23" s="6" t="s">
        <v>0</v>
      </c>
      <c r="U23" s="6" t="s">
        <v>0</v>
      </c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</row>
    <row r="24" spans="1:28" s="62" customFormat="1" ht="47.25" customHeight="1">
      <c r="A24" s="61" t="s">
        <v>22</v>
      </c>
      <c r="B24" s="61"/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5" t="s">
        <v>1</v>
      </c>
      <c r="L24" s="5" t="s">
        <v>1</v>
      </c>
      <c r="M24" s="5" t="s">
        <v>1</v>
      </c>
      <c r="N24" s="5" t="s">
        <v>1</v>
      </c>
      <c r="O24" s="6" t="s">
        <v>1</v>
      </c>
      <c r="P24" s="6" t="s">
        <v>1</v>
      </c>
      <c r="Q24" s="6" t="s">
        <v>1</v>
      </c>
      <c r="R24" s="6" t="s">
        <v>1</v>
      </c>
      <c r="S24" s="21">
        <v>3.26</v>
      </c>
      <c r="T24" s="21">
        <v>8.1</v>
      </c>
      <c r="U24" s="21">
        <v>28.88</v>
      </c>
      <c r="V24" s="6" t="s">
        <v>1</v>
      </c>
      <c r="W24" s="6" t="s">
        <v>1</v>
      </c>
      <c r="X24" s="21">
        <v>3.88</v>
      </c>
      <c r="Y24" s="22">
        <v>6.74</v>
      </c>
      <c r="Z24" s="21">
        <v>27.47</v>
      </c>
      <c r="AA24" s="6" t="s">
        <v>1</v>
      </c>
      <c r="AB24" s="6" t="s">
        <v>1</v>
      </c>
    </row>
    <row r="25" spans="1:28" s="62" customFormat="1" ht="47.25" customHeight="1">
      <c r="A25" s="61" t="s">
        <v>23</v>
      </c>
      <c r="B25" s="61"/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5" t="s">
        <v>1</v>
      </c>
      <c r="J25" s="5" t="s">
        <v>1</v>
      </c>
      <c r="K25" s="5" t="s">
        <v>1</v>
      </c>
      <c r="L25" s="5" t="s">
        <v>1</v>
      </c>
      <c r="M25" s="5" t="s">
        <v>1</v>
      </c>
      <c r="N25" s="5" t="s">
        <v>1</v>
      </c>
      <c r="O25" s="6" t="s">
        <v>1</v>
      </c>
      <c r="P25" s="6" t="s">
        <v>1</v>
      </c>
      <c r="Q25" s="6" t="s">
        <v>1</v>
      </c>
      <c r="R25" s="6" t="s">
        <v>1</v>
      </c>
      <c r="S25" s="21" t="s">
        <v>1</v>
      </c>
      <c r="T25" s="21" t="s">
        <v>1</v>
      </c>
      <c r="U25" s="21">
        <v>28.88</v>
      </c>
      <c r="V25" s="6" t="s">
        <v>1</v>
      </c>
      <c r="W25" s="6" t="s">
        <v>1</v>
      </c>
      <c r="X25" s="21" t="s">
        <v>1</v>
      </c>
      <c r="Y25" s="22" t="s">
        <v>1</v>
      </c>
      <c r="Z25" s="24">
        <v>27.47</v>
      </c>
      <c r="AA25" s="6" t="s">
        <v>1</v>
      </c>
      <c r="AB25" s="6" t="s">
        <v>1</v>
      </c>
    </row>
    <row r="26" spans="1:23" s="62" customFormat="1" ht="21" customHeight="1">
      <c r="A26" s="63" t="s">
        <v>24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5"/>
      <c r="W26" s="65"/>
    </row>
    <row r="27" spans="1:3" ht="18.75" customHeight="1">
      <c r="A27" s="63" t="s">
        <v>51</v>
      </c>
      <c r="B27" s="63"/>
      <c r="C27" s="63"/>
    </row>
  </sheetData>
  <sheetProtection/>
  <mergeCells count="57">
    <mergeCell ref="A9:AB9"/>
    <mergeCell ref="AA17:AA18"/>
    <mergeCell ref="Y12:Y13"/>
    <mergeCell ref="Z12:Z13"/>
    <mergeCell ref="AA12:AA13"/>
    <mergeCell ref="X12:X13"/>
    <mergeCell ref="X15:X16"/>
    <mergeCell ref="Y15:Y16"/>
    <mergeCell ref="AA15:AA16"/>
    <mergeCell ref="G12:J12"/>
    <mergeCell ref="S17:S18"/>
    <mergeCell ref="T15:T16"/>
    <mergeCell ref="R15:R16"/>
    <mergeCell ref="C11:R11"/>
    <mergeCell ref="L12:L13"/>
    <mergeCell ref="M12:M13"/>
    <mergeCell ref="F12:F13"/>
    <mergeCell ref="O12:O13"/>
    <mergeCell ref="E12:E13"/>
    <mergeCell ref="N12:N13"/>
    <mergeCell ref="Y17:Y18"/>
    <mergeCell ref="Z17:Z18"/>
    <mergeCell ref="W15:W16"/>
    <mergeCell ref="W17:W18"/>
    <mergeCell ref="V17:V18"/>
    <mergeCell ref="T17:T18"/>
    <mergeCell ref="U15:U16"/>
    <mergeCell ref="A25:B25"/>
    <mergeCell ref="A11:A13"/>
    <mergeCell ref="R12:R13"/>
    <mergeCell ref="D12:D13"/>
    <mergeCell ref="A15:A16"/>
    <mergeCell ref="Q12:Q13"/>
    <mergeCell ref="C12:C13"/>
    <mergeCell ref="R17:R18"/>
    <mergeCell ref="P12:P13"/>
    <mergeCell ref="K12:K13"/>
    <mergeCell ref="W12:W13"/>
    <mergeCell ref="S11:W11"/>
    <mergeCell ref="X11:AB11"/>
    <mergeCell ref="AB12:AB13"/>
    <mergeCell ref="AB15:AB16"/>
    <mergeCell ref="AB17:AB18"/>
    <mergeCell ref="V12:V13"/>
    <mergeCell ref="U17:U18"/>
    <mergeCell ref="Z15:Z16"/>
    <mergeCell ref="X17:X18"/>
    <mergeCell ref="U12:U13"/>
    <mergeCell ref="V15:V16"/>
    <mergeCell ref="S15:S16"/>
    <mergeCell ref="B11:B13"/>
    <mergeCell ref="A17:A18"/>
    <mergeCell ref="A24:B24"/>
    <mergeCell ref="Q15:Q16"/>
    <mergeCell ref="Q17:Q18"/>
    <mergeCell ref="T12:T13"/>
    <mergeCell ref="S12:S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2019-05-20T11:41:06Z</dcterms:modified>
  <cp:category/>
  <cp:version/>
  <cp:contentType/>
  <cp:contentStatus/>
</cp:coreProperties>
</file>