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X:\Zapiska\Zapiska 26\Zap_2q_26\Окончательная\таблицы\Trade\"/>
    </mc:Choice>
  </mc:AlternateContent>
  <xr:revisionPtr revIDLastSave="0" documentId="13_ncr:1_{66693861-9271-43D0-AC77-60608172C0AF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Метаданные" sheetId="15" r:id="rId1"/>
    <sheet name="Содержание" sheetId="14" r:id="rId2"/>
    <sheet name="1. Внешнеторговый оборот" sheetId="6" r:id="rId3"/>
    <sheet name="2. Структура экспорта и импорта" sheetId="2" r:id="rId4"/>
    <sheet name="3. Экспорт отдельных товаров" sheetId="8" r:id="rId5"/>
    <sheet name="4. Географическая структура" sheetId="12" r:id="rId6"/>
    <sheet name="5. Показатели внешней торговли" sheetId="16" r:id="rId7"/>
  </sheets>
  <externalReferences>
    <externalReference r:id="rId8"/>
    <externalReference r:id="rId9"/>
  </externalReferences>
  <definedNames>
    <definedName name="DelKreditor" localSheetId="5">#REF!,#REF!</definedName>
    <definedName name="DelKreditor" localSheetId="1">#REF!,#REF!</definedName>
    <definedName name="DelKreditor">#REF!,#REF!</definedName>
    <definedName name="delstr" localSheetId="5">#REF!,#REF!,#REF!</definedName>
    <definedName name="delstr" localSheetId="1">#REF!,#REF!,#REF!</definedName>
    <definedName name="delstr">#REF!,#REF!,#REF!</definedName>
    <definedName name="DELVD" localSheetId="5">#REF!,#REF!,#REF!,#REF!,#REF!,#REF!,#REF!,#REF!,#REF!,#REF!,#REF!,#REF!,#REF!,#REF!,#REF!,#REF!,#REF!</definedName>
    <definedName name="DELVD" localSheetId="1">#REF!,#REF!,#REF!,#REF!,#REF!,#REF!,#REF!,#REF!,#REF!,#REF!,#REF!,#REF!,#REF!,#REF!,#REF!,#REF!,#REF!</definedName>
    <definedName name="DELVD">#REF!,#REF!,#REF!,#REF!,#REF!,#REF!,#REF!,#REF!,#REF!,#REF!,#REF!,#REF!,#REF!,#REF!,#REF!,#REF!,#REF!</definedName>
    <definedName name="DelVd1" localSheetId="5">#REF!,#REF!,#REF!,#REF!,#REF!,#REF!,#REF!,#REF!,#REF!,#REF!,#REF!,#REF!</definedName>
    <definedName name="DelVd1" localSheetId="1">#REF!,#REF!,#REF!,#REF!,#REF!,#REF!,#REF!,#REF!,#REF!,#REF!,#REF!,#REF!</definedName>
    <definedName name="DelVd1">#REF!,#REF!,#REF!,#REF!,#REF!,#REF!,#REF!,#REF!,#REF!,#REF!,#REF!,#REF!</definedName>
    <definedName name="DelZaim" localSheetId="5">#REF!</definedName>
    <definedName name="DelZaim" localSheetId="1">#REF!</definedName>
    <definedName name="DelZaim">#REF!</definedName>
    <definedName name="ghddfg" localSheetId="5">#REF!</definedName>
    <definedName name="ghddfg" localSheetId="1">#REF!</definedName>
    <definedName name="ghddfg">#REF!</definedName>
    <definedName name="kurs1q06" localSheetId="5">[1]банки!#REF!</definedName>
    <definedName name="kurs1q06" localSheetId="1">[1]банки!#REF!</definedName>
    <definedName name="kurs1q06">[1]банки!#REF!</definedName>
    <definedName name="kurs1q07" localSheetId="5">[1]банки!#REF!</definedName>
    <definedName name="kurs1q07" localSheetId="1">[1]банки!#REF!</definedName>
    <definedName name="kurs1q07">[1]банки!#REF!</definedName>
    <definedName name="kurs2q06" localSheetId="5">[1]банки!#REF!</definedName>
    <definedName name="kurs2q06" localSheetId="1">[1]банки!#REF!</definedName>
    <definedName name="kurs2q06">[1]банки!#REF!</definedName>
    <definedName name="kurs2q07" localSheetId="5">[1]банки!#REF!</definedName>
    <definedName name="kurs2q07" localSheetId="1">[1]банки!#REF!</definedName>
    <definedName name="kurs2q07">[1]банки!#REF!</definedName>
    <definedName name="kurs3q06" localSheetId="1">[1]банки!#REF!</definedName>
    <definedName name="kurs3q06">[1]банки!#REF!</definedName>
    <definedName name="kurs3q07" localSheetId="1">[1]банки!#REF!</definedName>
    <definedName name="kurs3q07">[1]банки!#REF!</definedName>
    <definedName name="kurs4q05" localSheetId="1">[1]банки!#REF!</definedName>
    <definedName name="kurs4q05">[1]банки!#REF!</definedName>
    <definedName name="kurs4q06" localSheetId="1">[1]банки!#REF!</definedName>
    <definedName name="kurs4q06">[1]банки!#REF!</definedName>
    <definedName name="kurs4q07" localSheetId="1">[1]банки!#REF!</definedName>
    <definedName name="kurs4q07">[1]банки!#REF!</definedName>
    <definedName name="p_zone" localSheetId="5">#REF!</definedName>
    <definedName name="p_zone" localSheetId="1">#REF!</definedName>
    <definedName name="p_zone">#REF!</definedName>
    <definedName name="p1_col_code" localSheetId="5">#REF!</definedName>
    <definedName name="p1_col_code" localSheetId="1">#REF!</definedName>
    <definedName name="p1_col_code">#REF!</definedName>
    <definedName name="p1_col_name" localSheetId="5">#REF!</definedName>
    <definedName name="p1_col_name" localSheetId="1">#REF!</definedName>
    <definedName name="p1_col_name">#REF!</definedName>
    <definedName name="p1_data" localSheetId="1">#REF!</definedName>
    <definedName name="p1_data">#REF!</definedName>
    <definedName name="p1_str_code" localSheetId="1">#REF!</definedName>
    <definedName name="p1_str_code">#REF!</definedName>
    <definedName name="p1_str_name" localSheetId="1">#REF!</definedName>
    <definedName name="p1_str_name">#REF!</definedName>
    <definedName name="p1_title_periods" localSheetId="1">#REF!</definedName>
    <definedName name="p1_title_periods">#REF!</definedName>
    <definedName name="база" localSheetId="1">#REF!</definedName>
    <definedName name="база">#REF!</definedName>
    <definedName name="Внешнеторговый_оборот_Республики_Казахстан_в_2018_и_2019_годах" localSheetId="2">Содержание!$D$20</definedName>
    <definedName name="_xlnm.Print_Titles" localSheetId="5">'4. Географическая структура'!$1:$4</definedName>
    <definedName name="_xlnm.Print_Area" localSheetId="2">'1. Внешнеторговый оборот'!$A$1:$L$38</definedName>
    <definedName name="_xlnm.Print_Area" localSheetId="3">'2. Структура экспорта и импорта'!$A$1:$O$30</definedName>
    <definedName name="_xlnm.Print_Area" localSheetId="4">'3. Экспорт отдельных товаров'!$A$1:$H$37</definedName>
    <definedName name="_xlnm.Print_Area" localSheetId="5">'4. Географическая структура'!$A$1:$M$55</definedName>
    <definedName name="р2_графа1_сравн_пред_гр7" localSheetId="5">#REF!</definedName>
    <definedName name="р2_графа1_сравн_пред_гр7" localSheetId="1">#REF!</definedName>
    <definedName name="р2_графа1_сравн_пред_гр7">#REF!</definedName>
    <definedName name="р2_графа7_контроль" localSheetId="5">#REF!</definedName>
    <definedName name="р2_графа7_контроль" localSheetId="1">#REF!</definedName>
    <definedName name="р2_графа7_контроль">#REF!</definedName>
    <definedName name="рр1" localSheetId="5">'[2]р1 СНГ'!#REF!</definedName>
    <definedName name="рр1" localSheetId="1">'[2]р1 СНГ'!#REF!</definedName>
    <definedName name="рр1">'[2]р1 СНГ'!#REF!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6" l="1"/>
  <c r="B31" i="6"/>
  <c r="G10" i="6"/>
  <c r="O12" i="6"/>
  <c r="O10" i="6"/>
  <c r="N10" i="6"/>
  <c r="M10" i="6"/>
  <c r="L10" i="6"/>
  <c r="K10" i="6"/>
  <c r="J31" i="6"/>
  <c r="I31" i="6"/>
  <c r="H31" i="6"/>
  <c r="H25" i="6"/>
  <c r="I17" i="6" l="1"/>
  <c r="I13" i="6"/>
  <c r="H17" i="6"/>
  <c r="J13" i="6"/>
  <c r="H13" i="6"/>
  <c r="C8" i="6"/>
  <c r="D8" i="6"/>
  <c r="B15" i="12" l="1"/>
  <c r="H10" i="8" l="1"/>
  <c r="G10" i="8"/>
  <c r="F10" i="8"/>
  <c r="F8" i="8"/>
  <c r="O8" i="2" l="1"/>
  <c r="N7" i="2"/>
  <c r="L7" i="2"/>
  <c r="J13" i="2"/>
  <c r="J12" i="2"/>
  <c r="J11" i="2"/>
  <c r="J10" i="2"/>
  <c r="J9" i="2"/>
  <c r="J8" i="2"/>
  <c r="J7" i="2"/>
  <c r="O7" i="2"/>
  <c r="M7" i="2"/>
  <c r="O28" i="2"/>
  <c r="M28" i="2"/>
  <c r="N28" i="2" s="1"/>
  <c r="L28" i="2"/>
  <c r="J28" i="2"/>
  <c r="O27" i="2"/>
  <c r="M27" i="2"/>
  <c r="N27" i="2" s="1"/>
  <c r="L27" i="2"/>
  <c r="J27" i="2"/>
  <c r="O26" i="2"/>
  <c r="M26" i="2"/>
  <c r="N26" i="2" s="1"/>
  <c r="L26" i="2"/>
  <c r="J26" i="2"/>
  <c r="O25" i="2"/>
  <c r="M25" i="2"/>
  <c r="N25" i="2" s="1"/>
  <c r="L25" i="2"/>
  <c r="J25" i="2"/>
  <c r="O24" i="2"/>
  <c r="M24" i="2"/>
  <c r="N24" i="2" s="1"/>
  <c r="L24" i="2"/>
  <c r="J24" i="2"/>
  <c r="O23" i="2"/>
  <c r="M23" i="2"/>
  <c r="N23" i="2" s="1"/>
  <c r="L23" i="2"/>
  <c r="J23" i="2"/>
  <c r="O22" i="2"/>
  <c r="N22" i="2"/>
  <c r="M22" i="2"/>
  <c r="L22" i="2"/>
  <c r="J22" i="2"/>
  <c r="O21" i="2"/>
  <c r="M21" i="2"/>
  <c r="N21" i="2" s="1"/>
  <c r="L21" i="2"/>
  <c r="J21" i="2"/>
  <c r="O20" i="2"/>
  <c r="M20" i="2"/>
  <c r="N20" i="2" s="1"/>
  <c r="L20" i="2"/>
  <c r="J20" i="2"/>
  <c r="O19" i="2"/>
  <c r="M19" i="2"/>
  <c r="N19" i="2" s="1"/>
  <c r="L19" i="2"/>
  <c r="J19" i="2"/>
  <c r="O18" i="2"/>
  <c r="M18" i="2"/>
  <c r="N18" i="2" s="1"/>
  <c r="L18" i="2"/>
  <c r="J18" i="2"/>
  <c r="O17" i="2"/>
  <c r="M17" i="2"/>
  <c r="N17" i="2" s="1"/>
  <c r="L17" i="2"/>
  <c r="J17" i="2"/>
  <c r="O16" i="2"/>
  <c r="M16" i="2"/>
  <c r="N16" i="2" s="1"/>
  <c r="L16" i="2"/>
  <c r="J16" i="2"/>
  <c r="O15" i="2"/>
  <c r="M15" i="2"/>
  <c r="N15" i="2" s="1"/>
  <c r="L15" i="2"/>
  <c r="J15" i="2"/>
  <c r="O14" i="2"/>
  <c r="M14" i="2"/>
  <c r="N14" i="2" s="1"/>
  <c r="L14" i="2"/>
  <c r="J14" i="2"/>
  <c r="O13" i="2"/>
  <c r="M13" i="2"/>
  <c r="N13" i="2" s="1"/>
  <c r="L13" i="2"/>
  <c r="O12" i="2"/>
  <c r="N12" i="2"/>
  <c r="M12" i="2"/>
  <c r="L12" i="2"/>
  <c r="O11" i="2"/>
  <c r="M11" i="2"/>
  <c r="N11" i="2" s="1"/>
  <c r="L11" i="2"/>
  <c r="O10" i="2"/>
  <c r="M10" i="2"/>
  <c r="N10" i="2" s="1"/>
  <c r="L10" i="2"/>
  <c r="O9" i="2"/>
  <c r="M9" i="2"/>
  <c r="N9" i="2" s="1"/>
  <c r="L9" i="2"/>
  <c r="M8" i="2"/>
  <c r="N8" i="2" s="1"/>
  <c r="L8" i="2"/>
  <c r="C7" i="2"/>
  <c r="H7" i="2"/>
  <c r="F7" i="2"/>
  <c r="O36" i="6"/>
  <c r="O35" i="6"/>
  <c r="O34" i="6"/>
  <c r="O26" i="6"/>
  <c r="O24" i="6"/>
  <c r="O22" i="6"/>
  <c r="O14" i="6"/>
  <c r="N36" i="6"/>
  <c r="N35" i="6"/>
  <c r="N34" i="6"/>
  <c r="N26" i="6"/>
  <c r="N24" i="6"/>
  <c r="N22" i="6"/>
  <c r="N14" i="6"/>
  <c r="N12" i="6"/>
  <c r="M36" i="6"/>
  <c r="M35" i="6"/>
  <c r="M34" i="6"/>
  <c r="M26" i="6"/>
  <c r="M24" i="6"/>
  <c r="M22" i="6"/>
  <c r="M14" i="6"/>
  <c r="M12" i="6"/>
  <c r="L36" i="6"/>
  <c r="L35" i="6"/>
  <c r="L34" i="6"/>
  <c r="L26" i="6"/>
  <c r="L24" i="6"/>
  <c r="L22" i="6"/>
  <c r="L14" i="6"/>
  <c r="L12" i="6"/>
  <c r="K36" i="6"/>
  <c r="K35" i="6"/>
  <c r="K34" i="6"/>
  <c r="K26" i="6"/>
  <c r="K24" i="6"/>
  <c r="K22" i="6"/>
  <c r="K14" i="6"/>
  <c r="K12" i="6"/>
  <c r="J32" i="6"/>
  <c r="I25" i="6"/>
  <c r="D30" i="6" l="1"/>
  <c r="G28" i="6"/>
  <c r="G29" i="6"/>
  <c r="D29" i="6"/>
  <c r="B13" i="6"/>
  <c r="G32" i="6"/>
  <c r="D32" i="6"/>
  <c r="G31" i="6"/>
  <c r="F31" i="6"/>
  <c r="E31" i="6"/>
  <c r="D31" i="6"/>
  <c r="C31" i="6"/>
  <c r="B17" i="6" l="1"/>
  <c r="F17" i="6"/>
  <c r="E17" i="6"/>
  <c r="F13" i="6"/>
  <c r="E13" i="6"/>
  <c r="D13" i="6"/>
  <c r="C13" i="6"/>
  <c r="B25" i="6" l="1"/>
  <c r="B36" i="6"/>
  <c r="B35" i="6"/>
  <c r="B34" i="6"/>
  <c r="G25" i="6"/>
  <c r="F25" i="6"/>
  <c r="E25" i="6"/>
  <c r="D25" i="6"/>
  <c r="C25" i="6"/>
  <c r="C17" i="6"/>
  <c r="D17" i="6"/>
  <c r="G16" i="6"/>
  <c r="D10" i="6"/>
  <c r="G17" i="6" l="1"/>
  <c r="I36" i="6" l="1"/>
  <c r="H36" i="6"/>
  <c r="H35" i="6"/>
  <c r="I34" i="6"/>
  <c r="H34" i="6"/>
  <c r="J10" i="6" l="1"/>
  <c r="J11" i="6"/>
  <c r="J12" i="6"/>
  <c r="J14" i="6"/>
  <c r="J15" i="6"/>
  <c r="J16" i="6"/>
  <c r="I35" i="6" l="1"/>
  <c r="C21" i="12" l="1"/>
  <c r="C19" i="12"/>
  <c r="C18" i="12"/>
  <c r="C17" i="12"/>
  <c r="C6" i="12"/>
  <c r="C5" i="12"/>
  <c r="J30" i="12"/>
  <c r="H30" i="12"/>
  <c r="D30" i="12"/>
  <c r="B30" i="12"/>
  <c r="B7" i="6" l="1"/>
  <c r="B6" i="6" l="1"/>
  <c r="D16" i="12" l="1"/>
  <c r="G26" i="6"/>
  <c r="L55" i="12" l="1"/>
  <c r="L40" i="12"/>
  <c r="L39" i="12"/>
  <c r="L38" i="12"/>
  <c r="L37" i="12"/>
  <c r="L36" i="12"/>
  <c r="L35" i="12"/>
  <c r="L34" i="12"/>
  <c r="L33" i="12"/>
  <c r="L32" i="12"/>
  <c r="L19" i="12"/>
  <c r="L17" i="12"/>
  <c r="J16" i="12"/>
  <c r="J51" i="12" s="1"/>
  <c r="H16" i="12"/>
  <c r="H51" i="12" s="1"/>
  <c r="L14" i="12"/>
  <c r="L13" i="12"/>
  <c r="L12" i="12"/>
  <c r="L11" i="12"/>
  <c r="L10" i="12"/>
  <c r="L9" i="12"/>
  <c r="L8" i="12"/>
  <c r="L6" i="12"/>
  <c r="L5" i="12"/>
  <c r="F53" i="12"/>
  <c r="F54" i="12"/>
  <c r="F55" i="12"/>
  <c r="F50" i="12"/>
  <c r="F49" i="12"/>
  <c r="F48" i="12"/>
  <c r="F47" i="12"/>
  <c r="F46" i="12"/>
  <c r="F45" i="12"/>
  <c r="F44" i="12"/>
  <c r="F43" i="12"/>
  <c r="F42" i="12"/>
  <c r="M19" i="12" l="1"/>
  <c r="L16" i="12"/>
  <c r="F40" i="12"/>
  <c r="F39" i="12"/>
  <c r="F38" i="12"/>
  <c r="F37" i="12"/>
  <c r="F36" i="12"/>
  <c r="F35" i="12"/>
  <c r="F34" i="12"/>
  <c r="F33" i="12"/>
  <c r="F32" i="12"/>
  <c r="F30" i="12"/>
  <c r="F29" i="12"/>
  <c r="F28" i="12"/>
  <c r="F27" i="12"/>
  <c r="F26" i="12"/>
  <c r="F25" i="12"/>
  <c r="F24" i="12"/>
  <c r="F23" i="12"/>
  <c r="F22" i="12"/>
  <c r="F21" i="12"/>
  <c r="L30" i="12"/>
  <c r="L29" i="12"/>
  <c r="L28" i="12"/>
  <c r="L27" i="12"/>
  <c r="L26" i="12"/>
  <c r="L25" i="12"/>
  <c r="L24" i="12"/>
  <c r="L23" i="12"/>
  <c r="L22" i="12"/>
  <c r="L21" i="12"/>
  <c r="B16" i="12"/>
  <c r="C16" i="12" s="1"/>
  <c r="F14" i="12"/>
  <c r="F13" i="12"/>
  <c r="F12" i="12"/>
  <c r="F11" i="12"/>
  <c r="F10" i="12"/>
  <c r="F9" i="12"/>
  <c r="F8" i="12"/>
  <c r="C15" i="12" l="1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G30" i="6" l="1"/>
  <c r="G27" i="6"/>
  <c r="G24" i="6"/>
  <c r="G23" i="6"/>
  <c r="G22" i="6"/>
  <c r="G34" i="6" s="1"/>
  <c r="G21" i="6"/>
  <c r="G20" i="6"/>
  <c r="G19" i="6"/>
  <c r="G18" i="6"/>
  <c r="G15" i="6" l="1"/>
  <c r="G14" i="6"/>
  <c r="G36" i="6" s="1"/>
  <c r="G12" i="6"/>
  <c r="G35" i="6" s="1"/>
  <c r="G11" i="6"/>
  <c r="F36" i="6"/>
  <c r="F35" i="6"/>
  <c r="F34" i="6"/>
  <c r="F8" i="6"/>
  <c r="F7" i="6"/>
  <c r="F6" i="6"/>
  <c r="E36" i="6"/>
  <c r="E35" i="6"/>
  <c r="E34" i="6"/>
  <c r="E8" i="6"/>
  <c r="E7" i="6"/>
  <c r="E6" i="6"/>
  <c r="C36" i="6"/>
  <c r="C35" i="6"/>
  <c r="C34" i="6"/>
  <c r="J29" i="6"/>
  <c r="C7" i="6"/>
  <c r="D7" i="6" s="1"/>
  <c r="B8" i="6"/>
  <c r="D15" i="6"/>
  <c r="D12" i="6"/>
  <c r="G7" i="6" l="1"/>
  <c r="G13" i="6"/>
  <c r="G8" i="6"/>
  <c r="J30" i="6" l="1"/>
  <c r="J28" i="6"/>
  <c r="J27" i="6"/>
  <c r="J26" i="6"/>
  <c r="J24" i="6"/>
  <c r="J23" i="6"/>
  <c r="J22" i="6"/>
  <c r="J21" i="6"/>
  <c r="J20" i="6"/>
  <c r="J19" i="6"/>
  <c r="J18" i="6"/>
  <c r="I8" i="6"/>
  <c r="H8" i="6"/>
  <c r="I7" i="6"/>
  <c r="H7" i="6"/>
  <c r="I6" i="6"/>
  <c r="H6" i="6"/>
  <c r="J34" i="6" l="1"/>
  <c r="J35" i="6"/>
  <c r="J36" i="6"/>
  <c r="J7" i="6"/>
  <c r="J25" i="6"/>
  <c r="J8" i="6"/>
  <c r="J6" i="6"/>
  <c r="D28" i="6" l="1"/>
  <c r="D27" i="6"/>
  <c r="D26" i="6"/>
  <c r="D24" i="6"/>
  <c r="D23" i="6"/>
  <c r="D22" i="6"/>
  <c r="D21" i="6"/>
  <c r="D20" i="6"/>
  <c r="D19" i="6"/>
  <c r="D18" i="6"/>
  <c r="D16" i="6"/>
  <c r="D14" i="6"/>
  <c r="D11" i="6"/>
  <c r="F6" i="12" l="1"/>
  <c r="F5" i="12"/>
  <c r="F17" i="12"/>
  <c r="J15" i="12"/>
  <c r="F19" i="12"/>
  <c r="F18" i="12"/>
  <c r="B51" i="12"/>
  <c r="G8" i="12" l="1"/>
  <c r="G40" i="12"/>
  <c r="C14" i="12"/>
  <c r="I6" i="12"/>
  <c r="M5" i="12"/>
  <c r="K5" i="12"/>
  <c r="H21" i="8"/>
  <c r="G30" i="8"/>
  <c r="G17" i="8"/>
  <c r="G16" i="8"/>
  <c r="G15" i="8"/>
  <c r="G14" i="8"/>
  <c r="G13" i="8"/>
  <c r="G12" i="8"/>
  <c r="G11" i="8"/>
  <c r="H30" i="8"/>
  <c r="G21" i="8"/>
  <c r="F18" i="8"/>
  <c r="F17" i="8"/>
  <c r="F16" i="8"/>
  <c r="F15" i="8"/>
  <c r="F14" i="8"/>
  <c r="F13" i="8"/>
  <c r="F12" i="8"/>
  <c r="F11" i="8"/>
  <c r="C21" i="2"/>
  <c r="C24" i="2"/>
  <c r="C13" i="2"/>
  <c r="C12" i="2"/>
  <c r="C11" i="2"/>
  <c r="C10" i="2"/>
  <c r="C9" i="2"/>
  <c r="C8" i="2"/>
  <c r="D36" i="6" l="1"/>
  <c r="C6" i="6"/>
  <c r="G6" i="6" l="1"/>
  <c r="D6" i="6"/>
  <c r="D34" i="6"/>
  <c r="D35" i="6"/>
  <c r="H24" i="8"/>
  <c r="G24" i="8"/>
  <c r="F24" i="8"/>
  <c r="E21" i="12"/>
  <c r="K21" i="12"/>
  <c r="I21" i="12"/>
  <c r="E16" i="12" l="1"/>
  <c r="D51" i="12"/>
  <c r="F51" i="12" s="1"/>
  <c r="F16" i="12"/>
  <c r="E29" i="12"/>
  <c r="E28" i="12"/>
  <c r="E27" i="12"/>
  <c r="E26" i="12"/>
  <c r="E25" i="12"/>
  <c r="E24" i="12"/>
  <c r="E23" i="12"/>
  <c r="E22" i="12"/>
  <c r="E6" i="12" l="1"/>
  <c r="I18" i="12"/>
  <c r="I17" i="12"/>
  <c r="I40" i="12"/>
  <c r="K55" i="12" l="1"/>
  <c r="I55" i="12"/>
  <c r="E55" i="12"/>
  <c r="C55" i="12"/>
  <c r="L54" i="12"/>
  <c r="K54" i="12"/>
  <c r="I54" i="12"/>
  <c r="E54" i="12"/>
  <c r="C54" i="12"/>
  <c r="L53" i="12"/>
  <c r="K53" i="12"/>
  <c r="I53" i="12"/>
  <c r="E53" i="12"/>
  <c r="C53" i="12"/>
  <c r="C51" i="12"/>
  <c r="L50" i="12"/>
  <c r="K50" i="12"/>
  <c r="I50" i="12"/>
  <c r="E50" i="12"/>
  <c r="C50" i="12"/>
  <c r="L49" i="12"/>
  <c r="K49" i="12"/>
  <c r="I49" i="12"/>
  <c r="E49" i="12"/>
  <c r="C49" i="12"/>
  <c r="L48" i="12"/>
  <c r="K48" i="12"/>
  <c r="I48" i="12"/>
  <c r="E48" i="12"/>
  <c r="C48" i="12"/>
  <c r="L47" i="12"/>
  <c r="K47" i="12"/>
  <c r="I47" i="12"/>
  <c r="E47" i="12"/>
  <c r="C47" i="12"/>
  <c r="L46" i="12"/>
  <c r="K46" i="12"/>
  <c r="I46" i="12"/>
  <c r="E46" i="12"/>
  <c r="C46" i="12"/>
  <c r="L45" i="12"/>
  <c r="K45" i="12"/>
  <c r="I45" i="12"/>
  <c r="E45" i="12"/>
  <c r="C45" i="12"/>
  <c r="L44" i="12"/>
  <c r="K44" i="12"/>
  <c r="I44" i="12"/>
  <c r="E44" i="12"/>
  <c r="C44" i="12"/>
  <c r="L43" i="12"/>
  <c r="K43" i="12"/>
  <c r="I43" i="12"/>
  <c r="E43" i="12"/>
  <c r="C43" i="12"/>
  <c r="L42" i="12"/>
  <c r="K42" i="12"/>
  <c r="I42" i="12"/>
  <c r="E42" i="12"/>
  <c r="C42" i="12"/>
  <c r="K40" i="12"/>
  <c r="E40" i="12"/>
  <c r="C40" i="12"/>
  <c r="K39" i="12"/>
  <c r="I39" i="12"/>
  <c r="E39" i="12"/>
  <c r="C39" i="12"/>
  <c r="K38" i="12"/>
  <c r="I38" i="12"/>
  <c r="E38" i="12"/>
  <c r="C38" i="12"/>
  <c r="K37" i="12"/>
  <c r="I37" i="12"/>
  <c r="E37" i="12"/>
  <c r="C37" i="12"/>
  <c r="K36" i="12"/>
  <c r="I36" i="12"/>
  <c r="E36" i="12"/>
  <c r="C36" i="12"/>
  <c r="K35" i="12"/>
  <c r="I35" i="12"/>
  <c r="E35" i="12"/>
  <c r="C35" i="12"/>
  <c r="K34" i="12"/>
  <c r="I34" i="12"/>
  <c r="E34" i="12"/>
  <c r="C34" i="12"/>
  <c r="K33" i="12"/>
  <c r="I33" i="12"/>
  <c r="E33" i="12"/>
  <c r="C33" i="12"/>
  <c r="K32" i="12"/>
  <c r="I32" i="12"/>
  <c r="E32" i="12"/>
  <c r="C32" i="12"/>
  <c r="K30" i="12"/>
  <c r="E30" i="12"/>
  <c r="K29" i="12"/>
  <c r="I29" i="12"/>
  <c r="C29" i="12"/>
  <c r="K28" i="12"/>
  <c r="I28" i="12"/>
  <c r="C28" i="12"/>
  <c r="K27" i="12"/>
  <c r="I27" i="12"/>
  <c r="C27" i="12"/>
  <c r="K26" i="12"/>
  <c r="I26" i="12"/>
  <c r="C26" i="12"/>
  <c r="K25" i="12"/>
  <c r="I25" i="12"/>
  <c r="C25" i="12"/>
  <c r="K24" i="12"/>
  <c r="I24" i="12"/>
  <c r="C24" i="12"/>
  <c r="K23" i="12"/>
  <c r="I23" i="12"/>
  <c r="C23" i="12"/>
  <c r="K22" i="12"/>
  <c r="I22" i="12"/>
  <c r="C22" i="12"/>
  <c r="K19" i="12"/>
  <c r="I19" i="12"/>
  <c r="E19" i="12"/>
  <c r="L18" i="12"/>
  <c r="K18" i="12"/>
  <c r="E18" i="12"/>
  <c r="K17" i="12"/>
  <c r="E17" i="12"/>
  <c r="K51" i="12"/>
  <c r="K15" i="12"/>
  <c r="H15" i="12"/>
  <c r="L15" i="12" s="1"/>
  <c r="D15" i="12"/>
  <c r="F15" i="12" s="1"/>
  <c r="K14" i="12"/>
  <c r="I14" i="12"/>
  <c r="E14" i="12"/>
  <c r="K13" i="12"/>
  <c r="I13" i="12"/>
  <c r="E13" i="12"/>
  <c r="C13" i="12"/>
  <c r="K12" i="12"/>
  <c r="I12" i="12"/>
  <c r="E12" i="12"/>
  <c r="C12" i="12"/>
  <c r="K11" i="12"/>
  <c r="I11" i="12"/>
  <c r="E11" i="12"/>
  <c r="C11" i="12"/>
  <c r="K10" i="12"/>
  <c r="I10" i="12"/>
  <c r="E10" i="12"/>
  <c r="C10" i="12"/>
  <c r="K9" i="12"/>
  <c r="I9" i="12"/>
  <c r="E9" i="12"/>
  <c r="C9" i="12"/>
  <c r="K8" i="12"/>
  <c r="E8" i="12"/>
  <c r="C8" i="12"/>
  <c r="K6" i="12"/>
  <c r="M21" i="12"/>
  <c r="G21" i="12"/>
  <c r="E5" i="12"/>
  <c r="M6" i="12" l="1"/>
  <c r="E15" i="12"/>
  <c r="G32" i="12"/>
  <c r="G30" i="12"/>
  <c r="M42" i="12"/>
  <c r="M15" i="12"/>
  <c r="M30" i="12"/>
  <c r="M34" i="12"/>
  <c r="M37" i="12"/>
  <c r="M17" i="12"/>
  <c r="M24" i="12"/>
  <c r="M29" i="12"/>
  <c r="M46" i="12"/>
  <c r="M53" i="12"/>
  <c r="M54" i="12"/>
  <c r="M40" i="12"/>
  <c r="M39" i="12"/>
  <c r="M23" i="12"/>
  <c r="M28" i="12"/>
  <c r="M45" i="12"/>
  <c r="M47" i="12"/>
  <c r="M49" i="12"/>
  <c r="M50" i="12"/>
  <c r="M36" i="12"/>
  <c r="M22" i="12"/>
  <c r="M27" i="12"/>
  <c r="M32" i="12"/>
  <c r="M35" i="12"/>
  <c r="M26" i="12"/>
  <c r="M48" i="12"/>
  <c r="M33" i="12"/>
  <c r="M38" i="12"/>
  <c r="M25" i="12"/>
  <c r="M8" i="12"/>
  <c r="M9" i="12"/>
  <c r="M11" i="12"/>
  <c r="M12" i="12"/>
  <c r="M13" i="12"/>
  <c r="M18" i="12"/>
  <c r="M43" i="12"/>
  <c r="M44" i="12"/>
  <c r="G53" i="12"/>
  <c r="I30" i="12"/>
  <c r="G16" i="12"/>
  <c r="G51" i="12"/>
  <c r="I16" i="12"/>
  <c r="E51" i="12"/>
  <c r="G55" i="12"/>
  <c r="K16" i="12"/>
  <c r="G54" i="12"/>
  <c r="M10" i="12"/>
  <c r="M14" i="12"/>
  <c r="G19" i="12"/>
  <c r="M55" i="12"/>
  <c r="I51" i="12"/>
  <c r="G34" i="12"/>
  <c r="C30" i="12"/>
  <c r="I15" i="12"/>
  <c r="G5" i="12"/>
  <c r="G18" i="12"/>
  <c r="G22" i="12"/>
  <c r="G23" i="12"/>
  <c r="G24" i="12"/>
  <c r="G25" i="12"/>
  <c r="G26" i="12"/>
  <c r="G27" i="12"/>
  <c r="G28" i="12"/>
  <c r="G29" i="12"/>
  <c r="G17" i="12"/>
  <c r="G9" i="12"/>
  <c r="G10" i="12"/>
  <c r="G11" i="12"/>
  <c r="G12" i="12"/>
  <c r="G13" i="12"/>
  <c r="G14" i="12"/>
  <c r="G33" i="12"/>
  <c r="G35" i="12"/>
  <c r="G36" i="12"/>
  <c r="G37" i="12"/>
  <c r="G38" i="12"/>
  <c r="G39" i="12"/>
  <c r="G42" i="12"/>
  <c r="G43" i="12"/>
  <c r="G44" i="12"/>
  <c r="G45" i="12"/>
  <c r="G46" i="12"/>
  <c r="G47" i="12"/>
  <c r="G48" i="12"/>
  <c r="G49" i="12"/>
  <c r="G50" i="12"/>
  <c r="G6" i="12"/>
  <c r="M16" i="12" l="1"/>
  <c r="L51" i="12"/>
  <c r="M51" i="12" s="1"/>
  <c r="G15" i="12"/>
  <c r="F30" i="8"/>
  <c r="H29" i="8"/>
  <c r="G29" i="8"/>
  <c r="F29" i="8"/>
  <c r="H28" i="8"/>
  <c r="G28" i="8"/>
  <c r="F28" i="8"/>
  <c r="H27" i="8"/>
  <c r="G27" i="8"/>
  <c r="F27" i="8"/>
  <c r="H26" i="8"/>
  <c r="G26" i="8"/>
  <c r="F26" i="8"/>
  <c r="H25" i="8"/>
  <c r="G25" i="8"/>
  <c r="F25" i="8"/>
  <c r="H23" i="8"/>
  <c r="G23" i="8"/>
  <c r="F23" i="8"/>
  <c r="H22" i="8"/>
  <c r="G22" i="8"/>
  <c r="F22" i="8"/>
  <c r="F21" i="8"/>
  <c r="H20" i="8"/>
  <c r="G20" i="8"/>
  <c r="F20" i="8"/>
  <c r="H19" i="8"/>
  <c r="G19" i="8"/>
  <c r="F19" i="8"/>
  <c r="H18" i="8"/>
  <c r="G18" i="8"/>
  <c r="H17" i="8"/>
  <c r="H16" i="8"/>
  <c r="H15" i="8"/>
  <c r="H14" i="8"/>
  <c r="H13" i="8"/>
  <c r="H12" i="8"/>
  <c r="H11" i="8"/>
  <c r="G7" i="2" l="1"/>
  <c r="E28" i="2"/>
  <c r="C28" i="2"/>
  <c r="E27" i="2"/>
  <c r="C27" i="2"/>
  <c r="E26" i="2"/>
  <c r="C26" i="2"/>
  <c r="E25" i="2"/>
  <c r="C25" i="2"/>
  <c r="E24" i="2"/>
  <c r="E23" i="2"/>
  <c r="C23" i="2"/>
  <c r="E22" i="2"/>
  <c r="C22" i="2"/>
  <c r="E21" i="2"/>
  <c r="E20" i="2"/>
  <c r="C20" i="2"/>
  <c r="E19" i="2"/>
  <c r="C19" i="2"/>
  <c r="E18" i="2"/>
  <c r="C18" i="2"/>
  <c r="E17" i="2"/>
  <c r="C17" i="2"/>
  <c r="E16" i="2"/>
  <c r="C16" i="2"/>
  <c r="E15" i="2"/>
  <c r="C15" i="2"/>
  <c r="E14" i="2"/>
  <c r="C14" i="2"/>
  <c r="E13" i="2"/>
  <c r="E12" i="2"/>
  <c r="E11" i="2"/>
  <c r="E10" i="2"/>
  <c r="E9" i="2"/>
  <c r="G8" i="2"/>
  <c r="E8" i="2"/>
  <c r="E7" i="2"/>
  <c r="G9" i="2" l="1"/>
  <c r="G10" i="2"/>
  <c r="G11" i="2"/>
  <c r="G12" i="2"/>
  <c r="G13" i="2"/>
  <c r="G28" i="2"/>
  <c r="G17" i="2"/>
  <c r="G18" i="2"/>
  <c r="G15" i="2"/>
  <c r="G25" i="2"/>
  <c r="G26" i="2"/>
  <c r="G16" i="2"/>
  <c r="G27" i="2"/>
  <c r="G21" i="2"/>
  <c r="G22" i="2"/>
  <c r="G19" i="2"/>
  <c r="G23" i="2"/>
  <c r="G20" i="2"/>
  <c r="G14" i="2"/>
  <c r="G24" i="2"/>
</calcChain>
</file>

<file path=xl/sharedStrings.xml><?xml version="1.0" encoding="utf-8"?>
<sst xmlns="http://schemas.openxmlformats.org/spreadsheetml/2006/main" count="308" uniqueCount="251">
  <si>
    <t>млн. долларов США</t>
  </si>
  <si>
    <t xml:space="preserve"> </t>
  </si>
  <si>
    <t>Структура экспорта и импорта по данным официальной статистики</t>
  </si>
  <si>
    <t>Наименование групп товаров</t>
  </si>
  <si>
    <t>экспорт</t>
  </si>
  <si>
    <t>%</t>
  </si>
  <si>
    <t>импорт</t>
  </si>
  <si>
    <t>Живые животные и продукция животноводства</t>
  </si>
  <si>
    <t>Продукты растительного происхождения</t>
  </si>
  <si>
    <t>Жиры и масла животного или растительного происхождения</t>
  </si>
  <si>
    <t>Продукты пищевой промышленности, алкоголь, табак</t>
  </si>
  <si>
    <t>Минеральные продукты</t>
  </si>
  <si>
    <t>Продукция химической промышленности</t>
  </si>
  <si>
    <t>Пластмассы и изделия из них: каучук</t>
  </si>
  <si>
    <t>Кожсырье, кожа, меховое сырье и изделия</t>
  </si>
  <si>
    <t>Древесина и изделия из древесины</t>
  </si>
  <si>
    <t>Бумажная масса</t>
  </si>
  <si>
    <t>Текстиль и текстильные изделия</t>
  </si>
  <si>
    <t>Обувь и головные уборы, зонты, трости</t>
  </si>
  <si>
    <t>Изделия из камня, гипса, цемента, асбеста</t>
  </si>
  <si>
    <t>Драгоценные и полудрагоценные камни, драгоценные металлы</t>
  </si>
  <si>
    <t>Неблагородные металлы и изделия из них</t>
  </si>
  <si>
    <t>Машины, оборудование, механизмы; электротехническое оборудование</t>
  </si>
  <si>
    <t>Средства наземного, воздушного и водного транспорта</t>
  </si>
  <si>
    <t>Приборы и аппараты оптические, фотографические</t>
  </si>
  <si>
    <t>Разные промышленные товары</t>
  </si>
  <si>
    <t>Произведения искусства; антиквариат</t>
  </si>
  <si>
    <t>Смешанные грузы</t>
  </si>
  <si>
    <t>Всего</t>
  </si>
  <si>
    <t>n1*p1</t>
  </si>
  <si>
    <t>n1*p0</t>
  </si>
  <si>
    <t>n0*p0</t>
  </si>
  <si>
    <t>A</t>
  </si>
  <si>
    <t>B</t>
  </si>
  <si>
    <t>C</t>
  </si>
  <si>
    <t>0201-0208</t>
  </si>
  <si>
    <t>10</t>
  </si>
  <si>
    <t>1101</t>
  </si>
  <si>
    <t>2601</t>
  </si>
  <si>
    <t>2610</t>
  </si>
  <si>
    <t>2701</t>
  </si>
  <si>
    <t>2709</t>
  </si>
  <si>
    <t>2710</t>
  </si>
  <si>
    <t>271121000</t>
  </si>
  <si>
    <t>280470</t>
  </si>
  <si>
    <t>281820</t>
  </si>
  <si>
    <t>Элементы химические радиоактивные и изотопы радиоактивные</t>
  </si>
  <si>
    <t>5201</t>
  </si>
  <si>
    <t>7106</t>
  </si>
  <si>
    <t>7202</t>
  </si>
  <si>
    <t>7403</t>
  </si>
  <si>
    <t>7601</t>
  </si>
  <si>
    <t>7801</t>
  </si>
  <si>
    <t>7901</t>
  </si>
  <si>
    <t>8108</t>
  </si>
  <si>
    <t>Географическая структура внешней торговли по данным официальной статистики</t>
  </si>
  <si>
    <t>СHГ</t>
  </si>
  <si>
    <t>в том числе:</t>
  </si>
  <si>
    <t>Беларусь</t>
  </si>
  <si>
    <t>Кыргызстан</t>
  </si>
  <si>
    <t>Российская Федерация</t>
  </si>
  <si>
    <t>Украина</t>
  </si>
  <si>
    <t>ОСТАЛЬHЫЕ СТРАHЫ МИРА</t>
  </si>
  <si>
    <t>ЕВРОПА</t>
  </si>
  <si>
    <t>Еврозона</t>
  </si>
  <si>
    <t>Германия</t>
  </si>
  <si>
    <t>Италия</t>
  </si>
  <si>
    <t>Hидерланды</t>
  </si>
  <si>
    <t>Финляндия</t>
  </si>
  <si>
    <t>Франция</t>
  </si>
  <si>
    <t>Страны вне зоны евро</t>
  </si>
  <si>
    <t>Великобритания</t>
  </si>
  <si>
    <t>Швейцария</t>
  </si>
  <si>
    <t>Венгрия</t>
  </si>
  <si>
    <t>Польша</t>
  </si>
  <si>
    <t>Чехия</t>
  </si>
  <si>
    <t>Румыния</t>
  </si>
  <si>
    <t>АЗИЯ</t>
  </si>
  <si>
    <t>Иран</t>
  </si>
  <si>
    <t>Китай</t>
  </si>
  <si>
    <t>Республика Корея</t>
  </si>
  <si>
    <t>Турция</t>
  </si>
  <si>
    <t>Япония</t>
  </si>
  <si>
    <t>ДРУГИЕ СТРАНЫ</t>
  </si>
  <si>
    <t>Канада</t>
  </si>
  <si>
    <t>США</t>
  </si>
  <si>
    <r>
      <t>Коэффициент товарной концентрации</t>
    </r>
    <r>
      <rPr>
        <b/>
        <i/>
        <vertAlign val="superscript"/>
        <sz val="10"/>
        <rFont val="Times New Roman"/>
        <family val="1"/>
        <charset val="204"/>
      </rPr>
      <t>1</t>
    </r>
  </si>
  <si>
    <t>Код ТНВЭД</t>
  </si>
  <si>
    <t>Наименование товарной группы</t>
  </si>
  <si>
    <t>Армения</t>
  </si>
  <si>
    <t>ЕВРАЗИЙСКИЙ ЭКОНОМИЧЕСКИЙ СОЮЗ</t>
  </si>
  <si>
    <t>Швеция</t>
  </si>
  <si>
    <t>Узбекистан</t>
  </si>
  <si>
    <t>Таджикистан</t>
  </si>
  <si>
    <t>Греция</t>
  </si>
  <si>
    <t>Испания</t>
  </si>
  <si>
    <t>Литва</t>
  </si>
  <si>
    <t>Болгария</t>
  </si>
  <si>
    <t>Афганистан</t>
  </si>
  <si>
    <t>Вьетнам</t>
  </si>
  <si>
    <t>Индия</t>
  </si>
  <si>
    <t>ОАЭ</t>
  </si>
  <si>
    <t>Бразилия</t>
  </si>
  <si>
    <t>товарооборот</t>
  </si>
  <si>
    <t>A-C</t>
  </si>
  <si>
    <t>A-B</t>
  </si>
  <si>
    <t>B-C</t>
  </si>
  <si>
    <t xml:space="preserve">в том числе </t>
  </si>
  <si>
    <t>сальдо</t>
  </si>
  <si>
    <t>за счет изменения цены</t>
  </si>
  <si>
    <t>за счет изменения количества</t>
  </si>
  <si>
    <t>Стоимость экспорта</t>
  </si>
  <si>
    <t>Мясо и субпродукты</t>
  </si>
  <si>
    <t>Зерновые</t>
  </si>
  <si>
    <t>Мука</t>
  </si>
  <si>
    <t>Руды и концентраты железные</t>
  </si>
  <si>
    <t>Руды и концентраты хромовые</t>
  </si>
  <si>
    <t>Уголь каменный</t>
  </si>
  <si>
    <t>Нефть и газовый конденсат</t>
  </si>
  <si>
    <t>Продукты нефтепереработки</t>
  </si>
  <si>
    <t>Газ природный</t>
  </si>
  <si>
    <t>Фосфор</t>
  </si>
  <si>
    <t>Глинозем</t>
  </si>
  <si>
    <t>Волокно хлопковое</t>
  </si>
  <si>
    <t>Серебро</t>
  </si>
  <si>
    <t>Ферросплавы</t>
  </si>
  <si>
    <t>Медь рафинированная и сплавы</t>
  </si>
  <si>
    <t>Алюминий необработанный</t>
  </si>
  <si>
    <t>Свинец необработанный</t>
  </si>
  <si>
    <t>Цинк необработанный</t>
  </si>
  <si>
    <t>Титан и изделия из него</t>
  </si>
  <si>
    <t>Экспорт, всего</t>
  </si>
  <si>
    <t>n0</t>
  </si>
  <si>
    <t>n1</t>
  </si>
  <si>
    <t>p0</t>
  </si>
  <si>
    <t>p1</t>
  </si>
  <si>
    <t>Обозначения:</t>
  </si>
  <si>
    <t>1 квартал</t>
  </si>
  <si>
    <t>2 квартал</t>
  </si>
  <si>
    <t>3 квартал</t>
  </si>
  <si>
    <t>4 квартал</t>
  </si>
  <si>
    <t>1 кв.14 г.</t>
  </si>
  <si>
    <t>4 кв.14г.</t>
  </si>
  <si>
    <t>Внешнеторговый оборот</t>
  </si>
  <si>
    <t>Официальная торговля</t>
  </si>
  <si>
    <t>Челночная торговля</t>
  </si>
  <si>
    <t>Экспорт ФОБ (официальная статистика)*</t>
  </si>
  <si>
    <t>Поправки по методологии платежного баланса</t>
  </si>
  <si>
    <t>Товары в портах</t>
  </si>
  <si>
    <t>Товары на переработку</t>
  </si>
  <si>
    <t>Чистый экспорт товаров в рамках перепродажи товаров за границей</t>
  </si>
  <si>
    <t>Прочие поправки</t>
  </si>
  <si>
    <t>Импорт СИФ (официальная статистика)*</t>
  </si>
  <si>
    <t>Корректировка до цен ФОБ (фрахт)*</t>
  </si>
  <si>
    <t>* данные статистической отчетности по взаимной торговле с государствами-членами Евразийского экономического союза и декларируемые внешнеторговые операции с третьими странами. В данных по официальной торговле стоимость импорта включена в ценах по типу СИФ с учетом расходов на транспортировку грузов до границы Казахстана, которые по классификации платежного баланса отражаются в статье "Услуги"</t>
  </si>
  <si>
    <t>Торговый баланс (сальдо)</t>
  </si>
  <si>
    <t>Основные товары по методологии платежного баланса</t>
  </si>
  <si>
    <t>Немонетарное золото</t>
  </si>
  <si>
    <t>Товары, приобретенные в рамках перепродажи товаров за границей (отрицательный кредит)</t>
  </si>
  <si>
    <t>Товары, проданные в рамках перепродажи товаров за границей</t>
  </si>
  <si>
    <t>Экспорт товаров (кредит)</t>
  </si>
  <si>
    <t>Импорт товаров (дебет)</t>
  </si>
  <si>
    <t>товаро-оборот</t>
  </si>
  <si>
    <t>ЕВРОПЕЙСКИЙ СОЮЗ</t>
  </si>
  <si>
    <t>Содержание:</t>
  </si>
  <si>
    <t xml:space="preserve">Лист 1. </t>
  </si>
  <si>
    <t xml:space="preserve">Лист 2. </t>
  </si>
  <si>
    <t xml:space="preserve">Лист 3. </t>
  </si>
  <si>
    <t xml:space="preserve">Лист 4. </t>
  </si>
  <si>
    <t xml:space="preserve"> Анализ цены и количественных поставок по экспорту отдельных товаров по данным официальной статистики</t>
  </si>
  <si>
    <t xml:space="preserve">Международная торговля товарами Республики Казахстан </t>
  </si>
  <si>
    <t>всего</t>
  </si>
  <si>
    <r>
      <t>1</t>
    </r>
    <r>
      <rPr>
        <sz val="9"/>
        <rFont val="Times New Roman"/>
        <family val="1"/>
        <charset val="204"/>
      </rPr>
      <t>Коэффициент концентрации рассчитывается как квадратный корень суммы квадратов отношений экспорта\импорта отдельных групп товаров к совокупному их объему. Увеличение коэффициента означает увеличение доли некоторых групп товаров в общем объеме.</t>
    </r>
  </si>
  <si>
    <t>Товары, приобретенные физическими лицами в иностранных Интернет-магазинах</t>
  </si>
  <si>
    <t>Бельгия</t>
  </si>
  <si>
    <t>2025 год</t>
  </si>
  <si>
    <t>ВСЕГО</t>
  </si>
  <si>
    <t>1 полугодие</t>
  </si>
  <si>
    <t>5 кв.14г.</t>
  </si>
  <si>
    <t>1 полугодие 2025 года</t>
  </si>
  <si>
    <t>количественные поставки экспорта за 1 пол. 2025г</t>
  </si>
  <si>
    <t>средневзвешенная контрактная цена товаров за 1 пол. 2025г</t>
  </si>
  <si>
    <t>в том числе по основной экспортной номенклатуре товаров</t>
  </si>
  <si>
    <t>Внешнеторговый оборот Республики Казахстан за 2025 год и 1 полугодие 2026 года</t>
  </si>
  <si>
    <t>2026 год</t>
  </si>
  <si>
    <t>1 кв.26г./ 1 кв.25г. (%)</t>
  </si>
  <si>
    <t>1 кв.26г./ 4 кв.25г. (%)</t>
  </si>
  <si>
    <t>2 кв.26г./ 2 кв.25г. (%)</t>
  </si>
  <si>
    <t>2 кв.26г./ 1 кв.26г. (%)</t>
  </si>
  <si>
    <t>1 пол. 26г./ 1 пол. 25г. (%)</t>
  </si>
  <si>
    <t>1 полугодие 2026 года</t>
  </si>
  <si>
    <t>Золото</t>
  </si>
  <si>
    <t>Январь - Июнь  2026 года</t>
  </si>
  <si>
    <t>Январь - Июнь 2025 года</t>
  </si>
  <si>
    <t>Увеличение (+)/ уменьшение (-) экспорта за 1 пол. 2026г относительно 1 пол. 2025г</t>
  </si>
  <si>
    <t>количественные поставки экспорта за 1 пол. 2026г</t>
  </si>
  <si>
    <t>средневзвешенная контрактная цена товаров за 1 пол. 2026г</t>
  </si>
  <si>
    <t>стоимость объема экспорта за 1 пол. 2026г в ценах товаров за  1 пол. 2025г</t>
  </si>
  <si>
    <t xml:space="preserve">Наименование </t>
  </si>
  <si>
    <t>Ответственный орган</t>
  </si>
  <si>
    <t>Национальный банк Республики Казахстан</t>
  </si>
  <si>
    <t>Единица измерения</t>
  </si>
  <si>
    <t>Миллион долларов США</t>
  </si>
  <si>
    <t>Периодичность</t>
  </si>
  <si>
    <t>История показателя</t>
  </si>
  <si>
    <t>Определение показателя</t>
  </si>
  <si>
    <t xml:space="preserve">Данные </t>
  </si>
  <si>
    <t>Агрегированные статистические и административные данные</t>
  </si>
  <si>
    <t>Методика формирования</t>
  </si>
  <si>
    <t>Источник показателя</t>
  </si>
  <si>
    <t>Методологические пояснения</t>
  </si>
  <si>
    <t>https://nationalbank.kz/ru/news/metodologiya-statistiki-vneshnego-sektora</t>
  </si>
  <si>
    <t>Связанные публикации</t>
  </si>
  <si>
    <t>https://nationalbank.kz/ru/news/platezhnyy-balans/rubrics/2358</t>
  </si>
  <si>
    <t>Полезные ссылки</t>
  </si>
  <si>
    <t>https://nationalbank.kz/ru/news/platezhnyy-balans-vn-sektora
https://data.nationalbank.kz/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</si>
  <si>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</si>
  <si>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</si>
  <si>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</si>
  <si>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платежного баланса</t>
  </si>
  <si>
    <t>Ответственный исполнитель</t>
  </si>
  <si>
    <t>Номер телефона</t>
  </si>
  <si>
    <t>Электронная почта</t>
  </si>
  <si>
    <t>Условия использования данных</t>
  </si>
  <si>
    <t>https://www.nationalbank.kz/ru/page/data-usage-terms</t>
  </si>
  <si>
    <t>Международная торговля товарами Республики Казахстан</t>
  </si>
  <si>
    <t>Квартальная</t>
  </si>
  <si>
    <t>Определения показателей внешней торговли товарами</t>
  </si>
  <si>
    <t xml:space="preserve">Методика формирования внешней торговли товарами Республики Казахстан разработана в соответствии с Руководством по платежному балансу и международной инвестиционной  позицией (шестое издание Международного Валютного Фонда, 2009 года) </t>
  </si>
  <si>
    <t xml:space="preserve">Таможенная статистика, отчетность предприятий, осуществляющих внешнеэкономические операции,  банковская отчетность и другие источники данных  </t>
  </si>
  <si>
    <t>Омарова Гаухар Жаныбековна</t>
  </si>
  <si>
    <t>+7 7172775577 вн.1129</t>
  </si>
  <si>
    <t xml:space="preserve">G.Omarova@nationalbank.kz </t>
  </si>
  <si>
    <t>Показатель</t>
  </si>
  <si>
    <t>Определение</t>
  </si>
  <si>
    <t>Разница между экспортом и импортом товаров; отражает поток международной торговли.</t>
  </si>
  <si>
    <t>Торговый баланс</t>
  </si>
  <si>
    <t>Показатели внешней торговли товарами</t>
  </si>
  <si>
    <t>Стоимость товаров, права собственности на которые перешли от резидентов к нерезидентам, в ценах ФОБ.</t>
  </si>
  <si>
    <t>Стоимость товаров, права собственности на которые перешли от нерезидентов к резидентам, в ценах ФОБ.</t>
  </si>
  <si>
    <t>Корректировки данных таможенной статистики для приведения их в соответствие с методологией платежного баланса (принцип смены права собственности, оценка по ФОБ, полнота охвата).</t>
  </si>
  <si>
    <t>Стоимость товаров, ввозимых (вывозимых) физическими лицами через границу для последующей перепродажи и не отраженных в таможенной статистике.</t>
  </si>
  <si>
    <t>Стоимость товаров (топливо, провиант, запасы), приобретаемых транспортными средствами нерезидентов в портах страны, а также резидентов за рубежом.</t>
  </si>
  <si>
    <t>Стоимость товаров, пересекающих границу для переработки без смены права собственности; исключается из экспорта и импорта товаров.</t>
  </si>
  <si>
    <t>Разница между стоимостью товаров, приобретенных резидентом у нерезидента, и стоимостью их последующей продажи другому нерезиденту без ввоза товаров в страну.</t>
  </si>
  <si>
    <t>Корректировка стоимости импорта, учтенного по ценам СИФ, до цен ФОБ путем исключения расходов на транспортировку и страхование.</t>
  </si>
  <si>
    <t>Стоимость товаров, приобретенных резидентами-физическими лицами у нерезидентов через онлайн-платформы, включая не отраженные в таможенной статистике.</t>
  </si>
  <si>
    <t>Корректировка до цен ФОБ (фрахт)</t>
  </si>
  <si>
    <t>С 2019 года</t>
  </si>
  <si>
    <t xml:space="preserve">Лист 5. </t>
  </si>
  <si>
    <t>Показатели внешней торговли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</si>
</sst>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\ _р_._-;\-* #,##0\ _р_._-;_-* &quot;-&quot;\ _р_._-;_-@_-"/>
    <numFmt numFmtId="167" formatCode="_-* #,##0.00\ _р_._-;\-* #,##0.00\ _р_._-;_-* &quot;-&quot;??\ _р_._-;_-@_-"/>
    <numFmt numFmtId="168" formatCode="0.0"/>
    <numFmt numFmtId="169" formatCode="#,##0.0"/>
    <numFmt numFmtId="170" formatCode="#,##0.00000000"/>
    <numFmt numFmtId="171" formatCode="0.00000"/>
    <numFmt numFmtId="172" formatCode="#,##0.000"/>
  </numFmts>
  <fonts count="7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Times New Roman CYR"/>
      <charset val="204"/>
    </font>
    <font>
      <sz val="11"/>
      <color indexed="8"/>
      <name val="Times New Roman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0"/>
      <color indexed="0"/>
      <name val="Helv"/>
    </font>
    <font>
      <sz val="11"/>
      <color indexed="10"/>
      <name val="Calibri"/>
      <family val="2"/>
      <charset val="204"/>
    </font>
    <font>
      <sz val="8"/>
      <name val="Arial Cyr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vertAlign val="superscript"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color indexed="16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9" tint="-0.249977111117893"/>
      <name val="Times New Roman"/>
      <family val="1"/>
      <charset val="204"/>
    </font>
    <font>
      <sz val="11"/>
      <color theme="1"/>
      <name val="Times New Roman Cyr"/>
      <family val="2"/>
      <charset val="204"/>
    </font>
    <font>
      <sz val="10"/>
      <name val="Arial"/>
      <family val="2"/>
      <charset val="204"/>
    </font>
    <font>
      <sz val="10"/>
      <color indexed="16"/>
      <name val="Times New Roman"/>
      <family val="1"/>
      <charset val="204"/>
    </font>
    <font>
      <sz val="10"/>
      <color theme="9" tint="-0.249977111117893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Times New Roman"/>
      <family val="1"/>
    </font>
    <font>
      <b/>
      <sz val="14"/>
      <name val="Arial Cyr"/>
      <charset val="204"/>
    </font>
    <font>
      <sz val="11"/>
      <name val="Arial Cyr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30">
    <xf numFmtId="0" fontId="0" fillId="0" borderId="0"/>
    <xf numFmtId="0" fontId="6" fillId="0" borderId="0"/>
    <xf numFmtId="0" fontId="6" fillId="0" borderId="0"/>
    <xf numFmtId="0" fontId="6" fillId="0" borderId="0"/>
    <xf numFmtId="0" fontId="46" fillId="0" borderId="0"/>
    <xf numFmtId="0" fontId="6" fillId="0" borderId="0"/>
    <xf numFmtId="0" fontId="6" fillId="0" borderId="0"/>
    <xf numFmtId="0" fontId="6" fillId="0" borderId="0"/>
    <xf numFmtId="0" fontId="54" fillId="0" borderId="0"/>
    <xf numFmtId="0" fontId="54" fillId="0" borderId="0"/>
    <xf numFmtId="0" fontId="6" fillId="0" borderId="0"/>
    <xf numFmtId="0" fontId="54" fillId="0" borderId="0"/>
    <xf numFmtId="0" fontId="6" fillId="0" borderId="0"/>
    <xf numFmtId="0" fontId="6" fillId="0" borderId="0"/>
    <xf numFmtId="0" fontId="46" fillId="0" borderId="0"/>
    <xf numFmtId="0" fontId="6" fillId="0" borderId="0"/>
    <xf numFmtId="0" fontId="6" fillId="0" borderId="0"/>
    <xf numFmtId="0" fontId="6" fillId="0" borderId="0"/>
    <xf numFmtId="0" fontId="54" fillId="0" borderId="0"/>
    <xf numFmtId="0" fontId="54" fillId="0" borderId="0"/>
    <xf numFmtId="0" fontId="6" fillId="0" borderId="0"/>
    <xf numFmtId="0" fontId="54" fillId="0" borderId="0"/>
    <xf numFmtId="0" fontId="6" fillId="0" borderId="0"/>
    <xf numFmtId="0" fontId="6" fillId="0" borderId="0"/>
    <xf numFmtId="0" fontId="6" fillId="0" borderId="0"/>
    <xf numFmtId="0" fontId="46" fillId="0" borderId="0"/>
    <xf numFmtId="0" fontId="6" fillId="0" borderId="0"/>
    <xf numFmtId="0" fontId="6" fillId="0" borderId="0"/>
    <xf numFmtId="0" fontId="6" fillId="0" borderId="0"/>
    <xf numFmtId="0" fontId="54" fillId="0" borderId="0"/>
    <xf numFmtId="0" fontId="54" fillId="0" borderId="0"/>
    <xf numFmtId="0" fontId="6" fillId="0" borderId="0"/>
    <xf numFmtId="0" fontId="54" fillId="0" borderId="0"/>
    <xf numFmtId="0" fontId="6" fillId="0" borderId="0"/>
    <xf numFmtId="0" fontId="6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6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2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5" fillId="0" borderId="0"/>
    <xf numFmtId="4" fontId="9" fillId="22" borderId="1" applyNumberFormat="0" applyProtection="0">
      <alignment vertical="center"/>
    </xf>
    <xf numFmtId="4" fontId="10" fillId="23" borderId="1" applyNumberFormat="0" applyProtection="0">
      <alignment vertical="center"/>
    </xf>
    <xf numFmtId="4" fontId="9" fillId="23" borderId="1" applyNumberFormat="0" applyProtection="0">
      <alignment horizontal="left" vertical="center" indent="1"/>
    </xf>
    <xf numFmtId="0" fontId="9" fillId="23" borderId="1" applyNumberFormat="0" applyProtection="0">
      <alignment horizontal="left" vertical="top" indent="1"/>
    </xf>
    <xf numFmtId="4" fontId="9" fillId="24" borderId="0" applyNumberFormat="0" applyProtection="0">
      <alignment horizontal="left" vertical="center" indent="1"/>
    </xf>
    <xf numFmtId="4" fontId="11" fillId="4" borderId="1" applyNumberFormat="0" applyProtection="0">
      <alignment horizontal="right" vertical="center"/>
    </xf>
    <xf numFmtId="4" fontId="11" fillId="5" borderId="1" applyNumberFormat="0" applyProtection="0">
      <alignment horizontal="right" vertical="center"/>
    </xf>
    <xf numFmtId="4" fontId="11" fillId="25" borderId="1" applyNumberFormat="0" applyProtection="0">
      <alignment horizontal="right" vertical="center"/>
    </xf>
    <xf numFmtId="4" fontId="11" fillId="17" borderId="1" applyNumberFormat="0" applyProtection="0">
      <alignment horizontal="right" vertical="center"/>
    </xf>
    <xf numFmtId="4" fontId="11" fillId="21" borderId="1" applyNumberFormat="0" applyProtection="0">
      <alignment horizontal="right" vertical="center"/>
    </xf>
    <xf numFmtId="4" fontId="11" fillId="26" borderId="1" applyNumberFormat="0" applyProtection="0">
      <alignment horizontal="right" vertical="center"/>
    </xf>
    <xf numFmtId="4" fontId="11" fillId="15" borderId="1" applyNumberFormat="0" applyProtection="0">
      <alignment horizontal="right" vertical="center"/>
    </xf>
    <xf numFmtId="4" fontId="11" fillId="27" borderId="1" applyNumberFormat="0" applyProtection="0">
      <alignment horizontal="right" vertical="center"/>
    </xf>
    <xf numFmtId="4" fontId="11" fillId="14" borderId="1" applyNumberFormat="0" applyProtection="0">
      <alignment horizontal="right" vertical="center"/>
    </xf>
    <xf numFmtId="4" fontId="9" fillId="28" borderId="2" applyNumberFormat="0" applyProtection="0">
      <alignment horizontal="left" vertical="center" indent="1"/>
    </xf>
    <xf numFmtId="4" fontId="11" fillId="29" borderId="0" applyNumberFormat="0" applyProtection="0">
      <alignment horizontal="left" vertical="center" indent="1"/>
    </xf>
    <xf numFmtId="4" fontId="12" fillId="30" borderId="0" applyNumberFormat="0" applyProtection="0">
      <alignment horizontal="left" vertical="center" indent="1"/>
    </xf>
    <xf numFmtId="4" fontId="12" fillId="30" borderId="0" applyNumberFormat="0" applyProtection="0">
      <alignment horizontal="left" vertical="center" indent="1"/>
    </xf>
    <xf numFmtId="4" fontId="12" fillId="30" borderId="0" applyNumberFormat="0" applyProtection="0">
      <alignment horizontal="left" vertical="center" indent="1"/>
    </xf>
    <xf numFmtId="4" fontId="12" fillId="30" borderId="0" applyNumberFormat="0" applyProtection="0">
      <alignment horizontal="left" vertical="center" indent="1"/>
    </xf>
    <xf numFmtId="4" fontId="12" fillId="30" borderId="0" applyNumberFormat="0" applyProtection="0">
      <alignment horizontal="left" vertical="center" indent="1"/>
    </xf>
    <xf numFmtId="4" fontId="11" fillId="3" borderId="1" applyNumberFormat="0" applyProtection="0">
      <alignment horizontal="right" vertical="center"/>
    </xf>
    <xf numFmtId="4" fontId="13" fillId="29" borderId="0" applyNumberFormat="0" applyProtection="0">
      <alignment horizontal="left" vertical="center" indent="1"/>
    </xf>
    <xf numFmtId="4" fontId="13" fillId="29" borderId="0" applyNumberFormat="0" applyProtection="0">
      <alignment horizontal="left" vertical="center" indent="1"/>
    </xf>
    <xf numFmtId="4" fontId="13" fillId="29" borderId="0" applyNumberFormat="0" applyProtection="0">
      <alignment horizontal="left" vertical="center" indent="1"/>
    </xf>
    <xf numFmtId="4" fontId="13" fillId="29" borderId="0" applyNumberFormat="0" applyProtection="0">
      <alignment horizontal="left" vertical="center" indent="1"/>
    </xf>
    <xf numFmtId="4" fontId="13" fillId="29" borderId="0" applyNumberFormat="0" applyProtection="0">
      <alignment horizontal="left" vertical="center" indent="1"/>
    </xf>
    <xf numFmtId="4" fontId="13" fillId="24" borderId="0" applyNumberFormat="0" applyProtection="0">
      <alignment horizontal="left" vertical="center" indent="1"/>
    </xf>
    <xf numFmtId="4" fontId="13" fillId="24" borderId="0" applyNumberFormat="0" applyProtection="0">
      <alignment horizontal="left" vertical="center" indent="1"/>
    </xf>
    <xf numFmtId="4" fontId="13" fillId="24" borderId="0" applyNumberFormat="0" applyProtection="0">
      <alignment horizontal="left" vertical="center" indent="1"/>
    </xf>
    <xf numFmtId="4" fontId="13" fillId="24" borderId="0" applyNumberFormat="0" applyProtection="0">
      <alignment horizontal="left" vertical="center" indent="1"/>
    </xf>
    <xf numFmtId="4" fontId="13" fillId="24" borderId="0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4" fontId="11" fillId="33" borderId="1" applyNumberFormat="0" applyProtection="0">
      <alignment vertical="center"/>
    </xf>
    <xf numFmtId="4" fontId="14" fillId="33" borderId="1" applyNumberFormat="0" applyProtection="0">
      <alignment vertical="center"/>
    </xf>
    <xf numFmtId="4" fontId="11" fillId="33" borderId="1" applyNumberFormat="0" applyProtection="0">
      <alignment horizontal="left" vertical="center" indent="1"/>
    </xf>
    <xf numFmtId="0" fontId="11" fillId="33" borderId="1" applyNumberFormat="0" applyProtection="0">
      <alignment horizontal="left" vertical="top" indent="1"/>
    </xf>
    <xf numFmtId="4" fontId="11" fillId="29" borderId="1" applyNumberFormat="0" applyProtection="0">
      <alignment horizontal="right" vertical="center"/>
    </xf>
    <xf numFmtId="4" fontId="14" fillId="29" borderId="1" applyNumberFormat="0" applyProtection="0">
      <alignment horizontal="right" vertical="center"/>
    </xf>
    <xf numFmtId="4" fontId="11" fillId="3" borderId="1" applyNumberFormat="0" applyProtection="0">
      <alignment horizontal="left" vertical="center" indent="1"/>
    </xf>
    <xf numFmtId="0" fontId="11" fillId="24" borderId="1" applyNumberFormat="0" applyProtection="0">
      <alignment horizontal="left" vertical="top" indent="1"/>
    </xf>
    <xf numFmtId="4" fontId="15" fillId="34" borderId="0" applyNumberFormat="0" applyProtection="0">
      <alignment horizontal="left" vertical="center" indent="1"/>
    </xf>
    <xf numFmtId="4" fontId="15" fillId="34" borderId="0" applyNumberFormat="0" applyProtection="0">
      <alignment horizontal="left" vertical="center" indent="1"/>
    </xf>
    <xf numFmtId="4" fontId="15" fillId="34" borderId="0" applyNumberFormat="0" applyProtection="0">
      <alignment horizontal="left" vertical="center" indent="1"/>
    </xf>
    <xf numFmtId="4" fontId="15" fillId="34" borderId="0" applyNumberFormat="0" applyProtection="0">
      <alignment horizontal="left" vertical="center" indent="1"/>
    </xf>
    <xf numFmtId="4" fontId="15" fillId="34" borderId="0" applyNumberFormat="0" applyProtection="0">
      <alignment horizontal="left" vertical="center" indent="1"/>
    </xf>
    <xf numFmtId="4" fontId="16" fillId="29" borderId="1" applyNumberFormat="0" applyProtection="0">
      <alignment horizontal="right" vertical="center"/>
    </xf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20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17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17" fillId="12" borderId="3" applyNumberFormat="0" applyAlignment="0" applyProtection="0"/>
    <xf numFmtId="0" fontId="17" fillId="12" borderId="3" applyNumberFormat="0" applyAlignment="0" applyProtection="0"/>
    <xf numFmtId="0" fontId="17" fillId="12" borderId="3" applyNumberFormat="0" applyAlignment="0" applyProtection="0"/>
    <xf numFmtId="0" fontId="17" fillId="12" borderId="3" applyNumberFormat="0" applyAlignment="0" applyProtection="0"/>
    <xf numFmtId="0" fontId="17" fillId="12" borderId="3" applyNumberFormat="0" applyAlignment="0" applyProtection="0"/>
    <xf numFmtId="0" fontId="17" fillId="12" borderId="3" applyNumberFormat="0" applyAlignment="0" applyProtection="0"/>
    <xf numFmtId="0" fontId="18" fillId="16" borderId="4" applyNumberFormat="0" applyAlignment="0" applyProtection="0"/>
    <xf numFmtId="0" fontId="18" fillId="16" borderId="4" applyNumberFormat="0" applyAlignment="0" applyProtection="0"/>
    <xf numFmtId="0" fontId="18" fillId="9" borderId="4" applyNumberFormat="0" applyAlignment="0" applyProtection="0"/>
    <xf numFmtId="0" fontId="18" fillId="16" borderId="4" applyNumberFormat="0" applyAlignment="0" applyProtection="0"/>
    <xf numFmtId="0" fontId="18" fillId="16" borderId="4" applyNumberFormat="0" applyAlignment="0" applyProtection="0"/>
    <xf numFmtId="0" fontId="18" fillId="16" borderId="4" applyNumberFormat="0" applyAlignment="0" applyProtection="0"/>
    <xf numFmtId="0" fontId="18" fillId="16" borderId="4" applyNumberFormat="0" applyAlignment="0" applyProtection="0"/>
    <xf numFmtId="0" fontId="18" fillId="16" borderId="4" applyNumberFormat="0" applyAlignment="0" applyProtection="0"/>
    <xf numFmtId="0" fontId="19" fillId="16" borderId="3" applyNumberFormat="0" applyAlignment="0" applyProtection="0"/>
    <xf numFmtId="0" fontId="19" fillId="16" borderId="3" applyNumberFormat="0" applyAlignment="0" applyProtection="0"/>
    <xf numFmtId="0" fontId="48" fillId="9" borderId="3" applyNumberFormat="0" applyAlignment="0" applyProtection="0"/>
    <xf numFmtId="0" fontId="19" fillId="16" borderId="3" applyNumberFormat="0" applyAlignment="0" applyProtection="0"/>
    <xf numFmtId="0" fontId="19" fillId="16" borderId="3" applyNumberFormat="0" applyAlignment="0" applyProtection="0"/>
    <xf numFmtId="0" fontId="19" fillId="16" borderId="3" applyNumberFormat="0" applyAlignment="0" applyProtection="0"/>
    <xf numFmtId="0" fontId="19" fillId="16" borderId="3" applyNumberFormat="0" applyAlignment="0" applyProtection="0"/>
    <xf numFmtId="0" fontId="19" fillId="16" borderId="3" applyNumberFormat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49" fillId="0" borderId="6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50" fillId="0" borderId="8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51" fillId="0" borderId="10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2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4" fillId="37" borderId="13" applyNumberFormat="0" applyAlignment="0" applyProtection="0"/>
    <xf numFmtId="0" fontId="24" fillId="37" borderId="13" applyNumberFormat="0" applyAlignment="0" applyProtection="0"/>
    <xf numFmtId="0" fontId="24" fillId="37" borderId="13" applyNumberFormat="0" applyAlignment="0" applyProtection="0"/>
    <xf numFmtId="0" fontId="24" fillId="37" borderId="13" applyNumberFormat="0" applyAlignment="0" applyProtection="0"/>
    <xf numFmtId="0" fontId="24" fillId="37" borderId="13" applyNumberFormat="0" applyAlignment="0" applyProtection="0"/>
    <xf numFmtId="0" fontId="24" fillId="37" borderId="13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1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5" fillId="0" borderId="0"/>
    <xf numFmtId="0" fontId="27" fillId="0" borderId="0"/>
    <xf numFmtId="0" fontId="5" fillId="0" borderId="0"/>
    <xf numFmtId="0" fontId="47" fillId="0" borderId="0"/>
    <xf numFmtId="0" fontId="6" fillId="0" borderId="0"/>
    <xf numFmtId="0" fontId="56" fillId="0" borderId="0"/>
    <xf numFmtId="0" fontId="4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5" fillId="0" borderId="0"/>
    <xf numFmtId="0" fontId="6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8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7" fillId="7" borderId="14" applyNumberFormat="0" applyFont="0" applyAlignment="0" applyProtection="0"/>
    <xf numFmtId="0" fontId="7" fillId="7" borderId="14" applyNumberFormat="0" applyFont="0" applyAlignment="0" applyProtection="0"/>
    <xf numFmtId="0" fontId="6" fillId="7" borderId="14" applyNumberFormat="0" applyFont="0" applyAlignment="0" applyProtection="0"/>
    <xf numFmtId="0" fontId="7" fillId="7" borderId="14" applyNumberFormat="0" applyFont="0" applyAlignment="0" applyProtection="0"/>
    <xf numFmtId="0" fontId="7" fillId="7" borderId="14" applyNumberFormat="0" applyFont="0" applyAlignment="0" applyProtection="0"/>
    <xf numFmtId="0" fontId="7" fillId="7" borderId="14" applyNumberFormat="0" applyFont="0" applyAlignment="0" applyProtection="0"/>
    <xf numFmtId="0" fontId="7" fillId="7" borderId="14" applyNumberFormat="0" applyFont="0" applyAlignment="0" applyProtection="0"/>
    <xf numFmtId="0" fontId="7" fillId="7" borderId="14" applyNumberFormat="0" applyFont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53" fillId="0" borderId="16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2" fillId="0" borderId="0"/>
    <xf numFmtId="0" fontId="33" fillId="0" borderId="0"/>
    <xf numFmtId="0" fontId="33" fillId="0" borderId="0"/>
    <xf numFmtId="0" fontId="3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27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6" fillId="0" borderId="0"/>
    <xf numFmtId="0" fontId="56" fillId="0" borderId="0"/>
    <xf numFmtId="0" fontId="58" fillId="0" borderId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35" borderId="0" applyNumberFormat="0" applyBorder="0" applyAlignment="0" applyProtection="0"/>
    <xf numFmtId="0" fontId="8" fillId="2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6" borderId="0" applyNumberFormat="0" applyBorder="0" applyAlignment="0" applyProtection="0"/>
    <xf numFmtId="0" fontId="17" fillId="12" borderId="3" applyNumberFormat="0" applyAlignment="0" applyProtection="0"/>
    <xf numFmtId="0" fontId="18" fillId="16" borderId="4" applyNumberFormat="0" applyAlignment="0" applyProtection="0"/>
    <xf numFmtId="0" fontId="19" fillId="16" borderId="3" applyNumberFormat="0" applyAlignment="0" applyProtection="0"/>
    <xf numFmtId="0" fontId="20" fillId="0" borderId="5" applyNumberFormat="0" applyFill="0" applyAlignment="0" applyProtection="0"/>
    <xf numFmtId="0" fontId="21" fillId="0" borderId="7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37" borderId="13" applyNumberFormat="0" applyAlignment="0" applyProtection="0"/>
    <xf numFmtId="0" fontId="59" fillId="7" borderId="14" applyNumberFormat="0" applyFont="0" applyAlignment="0" applyProtection="0"/>
    <xf numFmtId="0" fontId="6" fillId="7" borderId="14" applyNumberFormat="0" applyFont="0" applyAlignment="0" applyProtection="0"/>
    <xf numFmtId="0" fontId="25" fillId="0" borderId="0" applyNumberFormat="0" applyFill="0" applyBorder="0" applyAlignment="0" applyProtection="0"/>
    <xf numFmtId="0" fontId="59" fillId="0" borderId="0"/>
    <xf numFmtId="0" fontId="4" fillId="0" borderId="0"/>
    <xf numFmtId="0" fontId="26" fillId="22" borderId="0" applyNumberFormat="0" applyBorder="0" applyAlignment="0" applyProtection="0"/>
    <xf numFmtId="0" fontId="4" fillId="0" borderId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7" fillId="7" borderId="14" applyNumberFormat="0" applyFont="0" applyAlignment="0" applyProtection="0"/>
    <xf numFmtId="0" fontId="31" fillId="0" borderId="15" applyNumberFormat="0" applyFill="0" applyAlignment="0" applyProtection="0"/>
    <xf numFmtId="0" fontId="3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6" fillId="6" borderId="0" applyNumberFormat="0" applyBorder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35" borderId="0" applyNumberFormat="0" applyBorder="0" applyAlignment="0" applyProtection="0"/>
    <xf numFmtId="0" fontId="8" fillId="2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6" borderId="0" applyNumberFormat="0" applyBorder="0" applyAlignment="0" applyProtection="0"/>
    <xf numFmtId="0" fontId="17" fillId="12" borderId="3" applyNumberFormat="0" applyAlignment="0" applyProtection="0"/>
    <xf numFmtId="0" fontId="18" fillId="16" borderId="4" applyNumberFormat="0" applyAlignment="0" applyProtection="0"/>
    <xf numFmtId="0" fontId="19" fillId="16" borderId="3" applyNumberFormat="0" applyAlignment="0" applyProtection="0"/>
    <xf numFmtId="0" fontId="20" fillId="0" borderId="5" applyNumberFormat="0" applyFill="0" applyAlignment="0" applyProtection="0"/>
    <xf numFmtId="0" fontId="21" fillId="0" borderId="7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37" borderId="13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" fillId="0" borderId="0"/>
    <xf numFmtId="0" fontId="2" fillId="0" borderId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7" fillId="7" borderId="14" applyNumberFormat="0" applyFont="0" applyAlignment="0" applyProtection="0"/>
    <xf numFmtId="0" fontId="31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36" fillId="6" borderId="0" applyNumberFormat="0" applyBorder="0" applyAlignment="0" applyProtection="0"/>
    <xf numFmtId="0" fontId="6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" fillId="7" borderId="14" applyNumberFormat="0" applyFont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35" borderId="0" applyNumberFormat="0" applyBorder="0" applyAlignment="0" applyProtection="0"/>
    <xf numFmtId="0" fontId="8" fillId="2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6" borderId="0" applyNumberFormat="0" applyBorder="0" applyAlignment="0" applyProtection="0"/>
    <xf numFmtId="0" fontId="17" fillId="12" borderId="3" applyNumberFormat="0" applyAlignment="0" applyProtection="0"/>
    <xf numFmtId="0" fontId="18" fillId="16" borderId="4" applyNumberFormat="0" applyAlignment="0" applyProtection="0"/>
    <xf numFmtId="0" fontId="19" fillId="16" borderId="3" applyNumberFormat="0" applyAlignment="0" applyProtection="0"/>
    <xf numFmtId="0" fontId="20" fillId="0" borderId="5" applyNumberFormat="0" applyFill="0" applyAlignment="0" applyProtection="0"/>
    <xf numFmtId="0" fontId="21" fillId="0" borderId="7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37" borderId="13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1" fillId="0" borderId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7" fillId="7" borderId="14" applyNumberFormat="0" applyFont="0" applyAlignment="0" applyProtection="0"/>
    <xf numFmtId="0" fontId="31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36" fillId="6" borderId="0" applyNumberFormat="0" applyBorder="0" applyAlignment="0" applyProtection="0"/>
    <xf numFmtId="0" fontId="1" fillId="0" borderId="0"/>
    <xf numFmtId="0" fontId="1" fillId="0" borderId="0"/>
    <xf numFmtId="0" fontId="6" fillId="7" borderId="14" applyNumberFormat="0" applyFont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</cellStyleXfs>
  <cellXfs count="207">
    <xf numFmtId="0" fontId="0" fillId="0" borderId="0" xfId="0"/>
    <xf numFmtId="0" fontId="37" fillId="0" borderId="0" xfId="395" applyFont="1" applyAlignment="1">
      <alignment horizontal="centerContinuous"/>
    </xf>
    <xf numFmtId="0" fontId="37" fillId="0" borderId="0" xfId="395" applyFont="1"/>
    <xf numFmtId="0" fontId="38" fillId="0" borderId="0" xfId="395" applyFont="1" applyAlignment="1">
      <alignment horizontal="right"/>
    </xf>
    <xf numFmtId="168" fontId="37" fillId="0" borderId="0" xfId="395" applyNumberFormat="1" applyFont="1"/>
    <xf numFmtId="0" fontId="37" fillId="0" borderId="0" xfId="0" applyFont="1"/>
    <xf numFmtId="0" fontId="45" fillId="0" borderId="18" xfId="0" applyFont="1" applyBorder="1" applyAlignment="1">
      <alignment horizontal="center"/>
    </xf>
    <xf numFmtId="2" fontId="45" fillId="0" borderId="19" xfId="0" applyNumberFormat="1" applyFont="1" applyBorder="1" applyAlignment="1">
      <alignment horizontal="center"/>
    </xf>
    <xf numFmtId="2" fontId="45" fillId="0" borderId="19" xfId="0" applyNumberFormat="1" applyFont="1" applyBorder="1" applyAlignment="1">
      <alignment horizontal="center" wrapText="1"/>
    </xf>
    <xf numFmtId="0" fontId="42" fillId="0" borderId="0" xfId="395" applyFont="1" applyAlignment="1">
      <alignment horizontal="centerContinuous"/>
    </xf>
    <xf numFmtId="0" fontId="39" fillId="0" borderId="23" xfId="395" applyFont="1" applyBorder="1" applyAlignment="1">
      <alignment horizontal="center" vertical="center"/>
    </xf>
    <xf numFmtId="0" fontId="40" fillId="0" borderId="25" xfId="395" applyFont="1" applyBorder="1" applyAlignment="1">
      <alignment horizontal="center" vertical="center"/>
    </xf>
    <xf numFmtId="0" fontId="39" fillId="0" borderId="25" xfId="395" applyFont="1" applyBorder="1" applyAlignment="1">
      <alignment horizontal="center" vertical="center"/>
    </xf>
    <xf numFmtId="0" fontId="57" fillId="0" borderId="18" xfId="0" applyFont="1" applyBorder="1" applyAlignment="1">
      <alignment horizontal="center"/>
    </xf>
    <xf numFmtId="2" fontId="39" fillId="0" borderId="19" xfId="0" applyNumberFormat="1" applyFont="1" applyBorder="1" applyAlignment="1">
      <alignment horizontal="center" wrapText="1"/>
    </xf>
    <xf numFmtId="2" fontId="39" fillId="0" borderId="19" xfId="0" applyNumberFormat="1" applyFont="1" applyBorder="1" applyAlignment="1">
      <alignment horizontal="center"/>
    </xf>
    <xf numFmtId="168" fontId="39" fillId="0" borderId="19" xfId="0" applyNumberFormat="1" applyFont="1" applyBorder="1" applyAlignment="1">
      <alignment horizontal="center"/>
    </xf>
    <xf numFmtId="0" fontId="37" fillId="38" borderId="18" xfId="0" applyFont="1" applyFill="1" applyBorder="1"/>
    <xf numFmtId="0" fontId="39" fillId="38" borderId="18" xfId="0" applyFont="1" applyFill="1" applyBorder="1" applyAlignment="1">
      <alignment wrapText="1"/>
    </xf>
    <xf numFmtId="0" fontId="39" fillId="38" borderId="18" xfId="0" applyFont="1" applyFill="1" applyBorder="1" applyAlignment="1">
      <alignment horizontal="center"/>
    </xf>
    <xf numFmtId="2" fontId="39" fillId="38" borderId="18" xfId="0" applyNumberFormat="1" applyFont="1" applyFill="1" applyBorder="1" applyAlignment="1">
      <alignment horizontal="center"/>
    </xf>
    <xf numFmtId="0" fontId="37" fillId="0" borderId="18" xfId="0" applyFont="1" applyBorder="1"/>
    <xf numFmtId="0" fontId="37" fillId="0" borderId="18" xfId="0" applyFont="1" applyBorder="1" applyAlignment="1">
      <alignment wrapText="1"/>
    </xf>
    <xf numFmtId="169" fontId="37" fillId="0" borderId="18" xfId="0" applyNumberFormat="1" applyFont="1" applyBorder="1" applyAlignment="1">
      <alignment horizontal="center"/>
    </xf>
    <xf numFmtId="169" fontId="37" fillId="38" borderId="18" xfId="0" applyNumberFormat="1" applyFont="1" applyFill="1" applyBorder="1" applyAlignment="1">
      <alignment horizontal="center"/>
    </xf>
    <xf numFmtId="0" fontId="37" fillId="0" borderId="18" xfId="0" applyFont="1" applyBorder="1" applyAlignment="1">
      <alignment horizontal="left"/>
    </xf>
    <xf numFmtId="0" fontId="37" fillId="0" borderId="18" xfId="0" applyFont="1" applyBorder="1" applyAlignment="1">
      <alignment horizontal="left" wrapText="1" indent="1"/>
    </xf>
    <xf numFmtId="168" fontId="37" fillId="0" borderId="18" xfId="0" applyNumberFormat="1" applyFont="1" applyBorder="1" applyAlignment="1">
      <alignment horizontal="center"/>
    </xf>
    <xf numFmtId="0" fontId="40" fillId="0" borderId="23" xfId="395" applyFont="1" applyBorder="1" applyAlignment="1">
      <alignment horizontal="center" vertical="center"/>
    </xf>
    <xf numFmtId="169" fontId="37" fillId="0" borderId="0" xfId="0" applyNumberFormat="1" applyFont="1" applyAlignment="1">
      <alignment horizontal="center"/>
    </xf>
    <xf numFmtId="0" fontId="38" fillId="0" borderId="26" xfId="0" applyFont="1" applyBorder="1" applyAlignment="1">
      <alignment horizontal="right"/>
    </xf>
    <xf numFmtId="0" fontId="37" fillId="38" borderId="18" xfId="0" applyFont="1" applyFill="1" applyBorder="1" applyAlignment="1">
      <alignment horizontal="left" wrapText="1" indent="1"/>
    </xf>
    <xf numFmtId="0" fontId="61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0" fontId="62" fillId="0" borderId="0" xfId="0" applyFont="1"/>
    <xf numFmtId="0" fontId="39" fillId="0" borderId="0" xfId="0" applyFont="1" applyAlignment="1">
      <alignment horizontal="center"/>
    </xf>
    <xf numFmtId="168" fontId="37" fillId="0" borderId="0" xfId="0" applyNumberFormat="1" applyFont="1" applyAlignment="1">
      <alignment horizontal="lef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right"/>
    </xf>
    <xf numFmtId="0" fontId="63" fillId="0" borderId="0" xfId="0" applyFont="1"/>
    <xf numFmtId="0" fontId="37" fillId="0" borderId="0" xfId="0" applyFont="1" applyAlignment="1">
      <alignment horizontal="left"/>
    </xf>
    <xf numFmtId="0" fontId="40" fillId="0" borderId="23" xfId="395" applyFont="1" applyBorder="1" applyAlignment="1">
      <alignment horizontal="center" vertical="center" wrapText="1"/>
    </xf>
    <xf numFmtId="0" fontId="37" fillId="0" borderId="27" xfId="0" applyFont="1" applyBorder="1" applyAlignment="1">
      <alignment vertical="top"/>
    </xf>
    <xf numFmtId="0" fontId="37" fillId="0" borderId="0" xfId="0" applyFont="1" applyAlignment="1">
      <alignment horizontal="left" wrapText="1" indent="1"/>
    </xf>
    <xf numFmtId="2" fontId="37" fillId="0" borderId="0" xfId="0" applyNumberFormat="1" applyFont="1" applyAlignment="1">
      <alignment horizontal="center"/>
    </xf>
    <xf numFmtId="0" fontId="37" fillId="0" borderId="0" xfId="0" applyFont="1" applyAlignment="1">
      <alignment vertical="top"/>
    </xf>
    <xf numFmtId="169" fontId="37" fillId="0" borderId="0" xfId="0" applyNumberFormat="1" applyFont="1"/>
    <xf numFmtId="0" fontId="6" fillId="0" borderId="0" xfId="0" applyFont="1"/>
    <xf numFmtId="168" fontId="37" fillId="0" borderId="0" xfId="0" applyNumberFormat="1" applyFont="1"/>
    <xf numFmtId="0" fontId="38" fillId="0" borderId="18" xfId="0" applyFont="1" applyBorder="1" applyAlignment="1">
      <alignment horizontal="center"/>
    </xf>
    <xf numFmtId="0" fontId="37" fillId="0" borderId="18" xfId="0" applyFont="1" applyBorder="1" applyAlignment="1">
      <alignment horizontal="right"/>
    </xf>
    <xf numFmtId="0" fontId="39" fillId="0" borderId="0" xfId="0" applyFont="1"/>
    <xf numFmtId="0" fontId="39" fillId="0" borderId="18" xfId="0" applyFont="1" applyBorder="1" applyAlignment="1">
      <alignment horizontal="left" indent="2"/>
    </xf>
    <xf numFmtId="0" fontId="39" fillId="0" borderId="18" xfId="0" applyFont="1" applyBorder="1" applyAlignment="1">
      <alignment horizontal="left" indent="4"/>
    </xf>
    <xf numFmtId="0" fontId="38" fillId="0" borderId="18" xfId="0" applyFont="1" applyBorder="1" applyAlignment="1">
      <alignment horizontal="left" indent="10"/>
    </xf>
    <xf numFmtId="170" fontId="37" fillId="0" borderId="0" xfId="0" applyNumberFormat="1" applyFont="1"/>
    <xf numFmtId="0" fontId="38" fillId="38" borderId="18" xfId="0" applyFont="1" applyFill="1" applyBorder="1" applyAlignment="1">
      <alignment horizontal="center"/>
    </xf>
    <xf numFmtId="0" fontId="37" fillId="38" borderId="18" xfId="0" applyFont="1" applyFill="1" applyBorder="1" applyAlignment="1">
      <alignment horizontal="right"/>
    </xf>
    <xf numFmtId="0" fontId="39" fillId="38" borderId="18" xfId="0" applyFont="1" applyFill="1" applyBorder="1" applyAlignment="1">
      <alignment horizontal="left" indent="2"/>
    </xf>
    <xf numFmtId="0" fontId="39" fillId="38" borderId="18" xfId="0" applyFont="1" applyFill="1" applyBorder="1" applyAlignment="1">
      <alignment horizontal="left" indent="7"/>
    </xf>
    <xf numFmtId="0" fontId="65" fillId="0" borderId="0" xfId="0" applyFont="1"/>
    <xf numFmtId="0" fontId="66" fillId="0" borderId="0" xfId="0" applyFont="1"/>
    <xf numFmtId="0" fontId="67" fillId="0" borderId="18" xfId="0" applyFont="1" applyBorder="1"/>
    <xf numFmtId="0" fontId="68" fillId="0" borderId="18" xfId="559" applyBorder="1"/>
    <xf numFmtId="0" fontId="68" fillId="0" borderId="0" xfId="559"/>
    <xf numFmtId="169" fontId="37" fillId="0" borderId="0" xfId="395" applyNumberFormat="1" applyFont="1"/>
    <xf numFmtId="168" fontId="39" fillId="0" borderId="0" xfId="0" applyNumberFormat="1" applyFont="1" applyAlignment="1">
      <alignment horizontal="center"/>
    </xf>
    <xf numFmtId="4" fontId="6" fillId="0" borderId="0" xfId="0" applyNumberFormat="1" applyFont="1" applyAlignment="1">
      <alignment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172" fontId="37" fillId="0" borderId="0" xfId="0" applyNumberFormat="1" applyFont="1"/>
    <xf numFmtId="0" fontId="37" fillId="38" borderId="18" xfId="0" applyFont="1" applyFill="1" applyBorder="1" applyAlignment="1">
      <alignment horizontal="left"/>
    </xf>
    <xf numFmtId="0" fontId="37" fillId="39" borderId="0" xfId="0" applyFont="1" applyFill="1"/>
    <xf numFmtId="169" fontId="6" fillId="0" borderId="0" xfId="0" applyNumberFormat="1" applyFont="1"/>
    <xf numFmtId="1" fontId="39" fillId="0" borderId="18" xfId="0" applyNumberFormat="1" applyFont="1" applyBorder="1" applyAlignment="1">
      <alignment horizontal="center" vertical="center" wrapText="1"/>
    </xf>
    <xf numFmtId="3" fontId="39" fillId="38" borderId="18" xfId="0" applyNumberFormat="1" applyFont="1" applyFill="1" applyBorder="1" applyAlignment="1">
      <alignment horizontal="right"/>
    </xf>
    <xf numFmtId="169" fontId="40" fillId="38" borderId="18" xfId="0" applyNumberFormat="1" applyFont="1" applyFill="1" applyBorder="1" applyAlignment="1">
      <alignment horizontal="right"/>
    </xf>
    <xf numFmtId="3" fontId="39" fillId="0" borderId="18" xfId="0" applyNumberFormat="1" applyFont="1" applyBorder="1" applyAlignment="1">
      <alignment horizontal="right"/>
    </xf>
    <xf numFmtId="169" fontId="40" fillId="0" borderId="18" xfId="0" applyNumberFormat="1" applyFont="1" applyBorder="1" applyAlignment="1">
      <alignment horizontal="right"/>
    </xf>
    <xf numFmtId="169" fontId="37" fillId="38" borderId="18" xfId="0" applyNumberFormat="1" applyFont="1" applyFill="1" applyBorder="1" applyAlignment="1">
      <alignment horizontal="right"/>
    </xf>
    <xf numFmtId="169" fontId="38" fillId="38" borderId="18" xfId="0" applyNumberFormat="1" applyFont="1" applyFill="1" applyBorder="1" applyAlignment="1">
      <alignment horizontal="right"/>
    </xf>
    <xf numFmtId="169" fontId="37" fillId="0" borderId="18" xfId="0" applyNumberFormat="1" applyFont="1" applyBorder="1" applyAlignment="1">
      <alignment horizontal="right"/>
    </xf>
    <xf numFmtId="169" fontId="38" fillId="0" borderId="18" xfId="0" applyNumberFormat="1" applyFont="1" applyBorder="1" applyAlignment="1">
      <alignment horizontal="right"/>
    </xf>
    <xf numFmtId="0" fontId="38" fillId="0" borderId="0" xfId="0" applyFont="1"/>
    <xf numFmtId="172" fontId="38" fillId="0" borderId="0" xfId="0" applyNumberFormat="1" applyFont="1"/>
    <xf numFmtId="170" fontId="38" fillId="0" borderId="0" xfId="0" applyNumberFormat="1" applyFont="1"/>
    <xf numFmtId="169" fontId="38" fillId="0" borderId="0" xfId="0" applyNumberFormat="1" applyFont="1"/>
    <xf numFmtId="168" fontId="38" fillId="0" borderId="0" xfId="0" applyNumberFormat="1" applyFont="1"/>
    <xf numFmtId="0" fontId="39" fillId="0" borderId="18" xfId="0" applyFont="1" applyBorder="1"/>
    <xf numFmtId="0" fontId="39" fillId="38" borderId="18" xfId="0" applyFont="1" applyFill="1" applyBorder="1" applyAlignment="1">
      <alignment horizontal="left" vertical="center" wrapText="1" indent="1"/>
    </xf>
    <xf numFmtId="3" fontId="39" fillId="38" borderId="18" xfId="0" applyNumberFormat="1" applyFont="1" applyFill="1" applyBorder="1" applyAlignment="1">
      <alignment horizontal="right" vertical="center"/>
    </xf>
    <xf numFmtId="169" fontId="40" fillId="38" borderId="18" xfId="0" applyNumberFormat="1" applyFont="1" applyFill="1" applyBorder="1" applyAlignment="1">
      <alignment horizontal="right" vertical="center"/>
    </xf>
    <xf numFmtId="0" fontId="39" fillId="38" borderId="18" xfId="0" applyFont="1" applyFill="1" applyBorder="1" applyAlignment="1">
      <alignment vertical="center"/>
    </xf>
    <xf numFmtId="3" fontId="40" fillId="38" borderId="18" xfId="0" applyNumberFormat="1" applyFont="1" applyFill="1" applyBorder="1" applyAlignment="1">
      <alignment horizontal="right" vertical="center"/>
    </xf>
    <xf numFmtId="169" fontId="40" fillId="0" borderId="18" xfId="0" applyNumberFormat="1" applyFont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39" fillId="0" borderId="18" xfId="0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40" fillId="0" borderId="25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0" fontId="40" fillId="0" borderId="23" xfId="0" applyFont="1" applyBorder="1" applyAlignment="1">
      <alignment horizontal="center" vertical="center"/>
    </xf>
    <xf numFmtId="0" fontId="39" fillId="0" borderId="20" xfId="0" applyFont="1" applyBorder="1" applyAlignment="1">
      <alignment horizontal="center" vertical="center"/>
    </xf>
    <xf numFmtId="0" fontId="39" fillId="0" borderId="26" xfId="0" applyFont="1" applyBorder="1" applyAlignment="1">
      <alignment horizontal="center" vertical="center"/>
    </xf>
    <xf numFmtId="3" fontId="39" fillId="38" borderId="21" xfId="0" applyNumberFormat="1" applyFont="1" applyFill="1" applyBorder="1" applyAlignment="1">
      <alignment horizontal="right" vertical="center"/>
    </xf>
    <xf numFmtId="3" fontId="39" fillId="0" borderId="21" xfId="0" applyNumberFormat="1" applyFont="1" applyBorder="1" applyAlignment="1">
      <alignment horizontal="right"/>
    </xf>
    <xf numFmtId="169" fontId="37" fillId="38" borderId="21" xfId="0" applyNumberFormat="1" applyFont="1" applyFill="1" applyBorder="1" applyAlignment="1">
      <alignment horizontal="right"/>
    </xf>
    <xf numFmtId="169" fontId="37" fillId="0" borderId="21" xfId="0" applyNumberFormat="1" applyFont="1" applyBorder="1" applyAlignment="1">
      <alignment horizontal="right"/>
    </xf>
    <xf numFmtId="3" fontId="39" fillId="38" borderId="21" xfId="0" applyNumberFormat="1" applyFont="1" applyFill="1" applyBorder="1" applyAlignment="1">
      <alignment horizontal="right"/>
    </xf>
    <xf numFmtId="3" fontId="39" fillId="38" borderId="18" xfId="0" applyNumberFormat="1" applyFont="1" applyFill="1" applyBorder="1" applyAlignment="1">
      <alignment horizontal="center"/>
    </xf>
    <xf numFmtId="168" fontId="37" fillId="0" borderId="19" xfId="0" applyNumberFormat="1" applyFont="1" applyBorder="1" applyAlignment="1">
      <alignment horizontal="center" vertical="center"/>
    </xf>
    <xf numFmtId="0" fontId="39" fillId="38" borderId="18" xfId="0" applyFont="1" applyFill="1" applyBorder="1" applyAlignment="1">
      <alignment horizontal="left" wrapText="1"/>
    </xf>
    <xf numFmtId="169" fontId="38" fillId="0" borderId="18" xfId="0" applyNumberFormat="1" applyFont="1" applyBorder="1" applyAlignment="1">
      <alignment horizontal="center"/>
    </xf>
    <xf numFmtId="0" fontId="38" fillId="0" borderId="18" xfId="0" applyFont="1" applyBorder="1" applyAlignment="1">
      <alignment horizontal="left" wrapText="1"/>
    </xf>
    <xf numFmtId="169" fontId="39" fillId="38" borderId="18" xfId="0" applyNumberFormat="1" applyFont="1" applyFill="1" applyBorder="1" applyAlignment="1">
      <alignment horizontal="center"/>
    </xf>
    <xf numFmtId="171" fontId="37" fillId="39" borderId="18" xfId="0" applyNumberFormat="1" applyFont="1" applyFill="1" applyBorder="1" applyAlignment="1">
      <alignment horizontal="left" vertical="top" wrapText="1"/>
    </xf>
    <xf numFmtId="169" fontId="37" fillId="39" borderId="18" xfId="0" applyNumberFormat="1" applyFont="1" applyFill="1" applyBorder="1" applyAlignment="1">
      <alignment horizontal="center"/>
    </xf>
    <xf numFmtId="169" fontId="39" fillId="39" borderId="18" xfId="0" applyNumberFormat="1" applyFont="1" applyFill="1" applyBorder="1" applyAlignment="1">
      <alignment horizontal="center"/>
    </xf>
    <xf numFmtId="0" fontId="37" fillId="0" borderId="18" xfId="0" applyFont="1" applyBorder="1" applyAlignment="1">
      <alignment horizontal="left" vertical="center" wrapText="1" indent="1"/>
    </xf>
    <xf numFmtId="0" fontId="37" fillId="38" borderId="18" xfId="0" applyFont="1" applyFill="1" applyBorder="1" applyAlignment="1">
      <alignment horizontal="left" wrapText="1" indent="3"/>
    </xf>
    <xf numFmtId="0" fontId="37" fillId="39" borderId="18" xfId="0" applyFont="1" applyFill="1" applyBorder="1" applyAlignment="1">
      <alignment horizontal="left" wrapText="1" indent="3"/>
    </xf>
    <xf numFmtId="0" fontId="37" fillId="38" borderId="18" xfId="0" applyFont="1" applyFill="1" applyBorder="1" applyAlignment="1">
      <alignment horizontal="left" wrapText="1"/>
    </xf>
    <xf numFmtId="2" fontId="64" fillId="39" borderId="18" xfId="0" applyNumberFormat="1" applyFont="1" applyFill="1" applyBorder="1" applyAlignment="1">
      <alignment horizontal="left" vertical="top" wrapText="1" indent="3"/>
    </xf>
    <xf numFmtId="169" fontId="37" fillId="38" borderId="18" xfId="0" applyNumberFormat="1" applyFont="1" applyFill="1" applyBorder="1" applyAlignment="1">
      <alignment horizontal="left" wrapText="1" indent="3"/>
    </xf>
    <xf numFmtId="0" fontId="37" fillId="39" borderId="18" xfId="0" applyFont="1" applyFill="1" applyBorder="1" applyAlignment="1">
      <alignment horizontal="left" wrapText="1"/>
    </xf>
    <xf numFmtId="0" fontId="37" fillId="38" borderId="18" xfId="0" applyFont="1" applyFill="1" applyBorder="1" applyAlignment="1">
      <alignment horizontal="left" wrapText="1" indent="2"/>
    </xf>
    <xf numFmtId="0" fontId="37" fillId="0" borderId="18" xfId="0" applyFont="1" applyBorder="1" applyAlignment="1">
      <alignment horizontal="left" wrapText="1" indent="2"/>
    </xf>
    <xf numFmtId="164" fontId="6" fillId="0" borderId="0" xfId="0" applyNumberFormat="1" applyFont="1"/>
    <xf numFmtId="165" fontId="6" fillId="0" borderId="0" xfId="507" applyFont="1"/>
    <xf numFmtId="0" fontId="37" fillId="0" borderId="30" xfId="395" applyFont="1" applyBorder="1" applyAlignment="1">
      <alignment vertical="center" wrapText="1"/>
    </xf>
    <xf numFmtId="169" fontId="37" fillId="0" borderId="0" xfId="395" applyNumberFormat="1" applyFont="1" applyAlignment="1">
      <alignment horizontal="center" vertical="center"/>
    </xf>
    <xf numFmtId="169" fontId="38" fillId="0" borderId="0" xfId="395" applyNumberFormat="1" applyFont="1" applyAlignment="1">
      <alignment horizontal="center" vertical="center"/>
    </xf>
    <xf numFmtId="169" fontId="38" fillId="0" borderId="31" xfId="395" applyNumberFormat="1" applyFont="1" applyBorder="1" applyAlignment="1">
      <alignment horizontal="center" vertical="center"/>
    </xf>
    <xf numFmtId="0" fontId="37" fillId="38" borderId="30" xfId="395" applyFont="1" applyFill="1" applyBorder="1" applyAlignment="1">
      <alignment vertical="center" wrapText="1"/>
    </xf>
    <xf numFmtId="169" fontId="37" fillId="38" borderId="0" xfId="395" applyNumberFormat="1" applyFont="1" applyFill="1" applyAlignment="1">
      <alignment horizontal="center" vertical="center"/>
    </xf>
    <xf numFmtId="169" fontId="38" fillId="38" borderId="0" xfId="395" applyNumberFormat="1" applyFont="1" applyFill="1" applyAlignment="1">
      <alignment horizontal="center" vertical="center"/>
    </xf>
    <xf numFmtId="169" fontId="38" fillId="38" borderId="31" xfId="395" applyNumberFormat="1" applyFont="1" applyFill="1" applyBorder="1" applyAlignment="1">
      <alignment horizontal="center" vertical="center"/>
    </xf>
    <xf numFmtId="0" fontId="39" fillId="0" borderId="22" xfId="395" applyFont="1" applyBorder="1" applyAlignment="1">
      <alignment horizontal="left" vertical="center" wrapText="1"/>
    </xf>
    <xf numFmtId="3" fontId="39" fillId="0" borderId="26" xfId="395" applyNumberFormat="1" applyFont="1" applyBorder="1" applyAlignment="1">
      <alignment horizontal="center" vertical="center"/>
    </xf>
    <xf numFmtId="3" fontId="40" fillId="0" borderId="26" xfId="395" applyNumberFormat="1" applyFont="1" applyBorder="1" applyAlignment="1">
      <alignment horizontal="center" vertical="center"/>
    </xf>
    <xf numFmtId="3" fontId="40" fillId="0" borderId="23" xfId="395" applyNumberFormat="1" applyFont="1" applyBorder="1" applyAlignment="1">
      <alignment horizontal="center" vertical="center"/>
    </xf>
    <xf numFmtId="0" fontId="40" fillId="0" borderId="28" xfId="394" applyFont="1" applyBorder="1" applyAlignment="1">
      <alignment horizontal="center" vertical="center" wrapText="1"/>
    </xf>
    <xf numFmtId="0" fontId="39" fillId="0" borderId="27" xfId="395" applyFont="1" applyBorder="1" applyAlignment="1">
      <alignment horizontal="center" vertical="center"/>
    </xf>
    <xf numFmtId="168" fontId="40" fillId="0" borderId="27" xfId="395" applyNumberFormat="1" applyFont="1" applyBorder="1" applyAlignment="1">
      <alignment horizontal="center" vertical="center"/>
    </xf>
    <xf numFmtId="168" fontId="40" fillId="0" borderId="29" xfId="395" applyNumberFormat="1" applyFont="1" applyBorder="1" applyAlignment="1">
      <alignment horizontal="center" vertical="center"/>
    </xf>
    <xf numFmtId="0" fontId="39" fillId="0" borderId="28" xfId="395" applyFont="1" applyBorder="1" applyAlignment="1">
      <alignment horizontal="center" vertical="center"/>
    </xf>
    <xf numFmtId="169" fontId="37" fillId="38" borderId="30" xfId="395" applyNumberFormat="1" applyFont="1" applyFill="1" applyBorder="1" applyAlignment="1">
      <alignment horizontal="center" vertical="center"/>
    </xf>
    <xf numFmtId="169" fontId="37" fillId="0" borderId="30" xfId="395" applyNumberFormat="1" applyFont="1" applyBorder="1" applyAlignment="1">
      <alignment horizontal="center" vertical="center"/>
    </xf>
    <xf numFmtId="3" fontId="39" fillId="0" borderId="22" xfId="395" applyNumberFormat="1" applyFont="1" applyBorder="1" applyAlignment="1">
      <alignment horizontal="center" vertical="center"/>
    </xf>
    <xf numFmtId="3" fontId="37" fillId="38" borderId="18" xfId="0" applyNumberFormat="1" applyFont="1" applyFill="1" applyBorder="1" applyAlignment="1">
      <alignment horizontal="center"/>
    </xf>
    <xf numFmtId="3" fontId="37" fillId="0" borderId="18" xfId="0" applyNumberFormat="1" applyFont="1" applyBorder="1" applyAlignment="1">
      <alignment horizontal="center"/>
    </xf>
    <xf numFmtId="3" fontId="37" fillId="39" borderId="18" xfId="0" applyNumberFormat="1" applyFont="1" applyFill="1" applyBorder="1" applyAlignment="1">
      <alignment horizontal="center"/>
    </xf>
    <xf numFmtId="3" fontId="37" fillId="0" borderId="18" xfId="0" applyNumberFormat="1" applyFont="1" applyBorder="1" applyAlignment="1">
      <alignment horizontal="center" vertical="center"/>
    </xf>
    <xf numFmtId="0" fontId="69" fillId="0" borderId="18" xfId="372" applyFont="1" applyBorder="1" applyAlignment="1">
      <alignment horizontal="left" vertical="center"/>
    </xf>
    <xf numFmtId="0" fontId="70" fillId="0" borderId="18" xfId="372" applyFont="1" applyBorder="1" applyAlignment="1">
      <alignment horizontal="left" vertical="center"/>
    </xf>
    <xf numFmtId="0" fontId="71" fillId="0" borderId="18" xfId="372" applyFont="1" applyBorder="1" applyAlignment="1">
      <alignment horizontal="left" vertical="center"/>
    </xf>
    <xf numFmtId="0" fontId="72" fillId="0" borderId="18" xfId="559" applyFont="1" applyBorder="1" applyAlignment="1" applyProtection="1">
      <alignment horizontal="left" vertical="center"/>
    </xf>
    <xf numFmtId="0" fontId="70" fillId="0" borderId="18" xfId="372" applyFont="1" applyBorder="1" applyAlignment="1">
      <alignment horizontal="left" vertical="center" wrapText="1"/>
    </xf>
    <xf numFmtId="0" fontId="69" fillId="0" borderId="18" xfId="372" applyFont="1" applyBorder="1" applyAlignment="1">
      <alignment horizontal="left" vertical="center" wrapText="1"/>
    </xf>
    <xf numFmtId="0" fontId="71" fillId="0" borderId="18" xfId="372" applyFont="1" applyBorder="1" applyAlignment="1">
      <alignment horizontal="left" vertical="center" wrapText="1"/>
    </xf>
    <xf numFmtId="0" fontId="72" fillId="0" borderId="18" xfId="559" applyFont="1" applyBorder="1" applyAlignment="1" applyProtection="1">
      <alignment horizontal="left" vertical="center" wrapText="1"/>
    </xf>
    <xf numFmtId="14" fontId="70" fillId="0" borderId="18" xfId="372" applyNumberFormat="1" applyFont="1" applyBorder="1" applyAlignment="1">
      <alignment horizontal="left" vertical="center"/>
    </xf>
    <xf numFmtId="49" fontId="70" fillId="0" borderId="18" xfId="372" applyNumberFormat="1" applyFont="1" applyBorder="1" applyAlignment="1">
      <alignment horizontal="left" vertical="center" wrapText="1"/>
    </xf>
    <xf numFmtId="0" fontId="72" fillId="0" borderId="18" xfId="559" applyFont="1" applyBorder="1" applyAlignment="1">
      <alignment horizontal="left" vertical="top" wrapText="1"/>
    </xf>
    <xf numFmtId="171" fontId="37" fillId="39" borderId="18" xfId="0" applyNumberFormat="1" applyFont="1" applyFill="1" applyBorder="1" applyAlignment="1">
      <alignment horizontal="left" vertical="center" wrapText="1"/>
    </xf>
    <xf numFmtId="0" fontId="42" fillId="0" borderId="0" xfId="0" applyFont="1" applyAlignment="1">
      <alignment vertical="center"/>
    </xf>
    <xf numFmtId="0" fontId="71" fillId="0" borderId="18" xfId="0" applyFont="1" applyBorder="1" applyAlignment="1">
      <alignment vertical="center" wrapText="1"/>
    </xf>
    <xf numFmtId="0" fontId="71" fillId="0" borderId="18" xfId="0" applyFont="1" applyBorder="1" applyAlignment="1">
      <alignment vertical="center"/>
    </xf>
    <xf numFmtId="0" fontId="42" fillId="0" borderId="18" xfId="0" applyFont="1" applyBorder="1" applyAlignment="1">
      <alignment vertical="center"/>
    </xf>
    <xf numFmtId="0" fontId="42" fillId="0" borderId="18" xfId="0" applyFont="1" applyBorder="1" applyAlignment="1">
      <alignment vertical="center" wrapText="1"/>
    </xf>
    <xf numFmtId="3" fontId="37" fillId="39" borderId="18" xfId="0" applyNumberFormat="1" applyFont="1" applyFill="1" applyBorder="1" applyAlignment="1">
      <alignment horizontal="center" vertical="center"/>
    </xf>
    <xf numFmtId="3" fontId="37" fillId="38" borderId="18" xfId="0" applyNumberFormat="1" applyFont="1" applyFill="1" applyBorder="1" applyAlignment="1">
      <alignment horizontal="center" vertical="center"/>
    </xf>
    <xf numFmtId="3" fontId="63" fillId="0" borderId="0" xfId="0" applyNumberFormat="1" applyFont="1"/>
    <xf numFmtId="168" fontId="43" fillId="0" borderId="18" xfId="0" applyNumberFormat="1" applyFont="1" applyBorder="1" applyAlignment="1">
      <alignment horizontal="center" wrapText="1"/>
    </xf>
    <xf numFmtId="168" fontId="43" fillId="0" borderId="19" xfId="0" applyNumberFormat="1" applyFont="1" applyBorder="1" applyAlignment="1">
      <alignment horizontal="center" wrapText="1"/>
    </xf>
    <xf numFmtId="0" fontId="42" fillId="0" borderId="0" xfId="0" applyFont="1" applyAlignment="1">
      <alignment horizontal="center"/>
    </xf>
    <xf numFmtId="0" fontId="37" fillId="0" borderId="0" xfId="0" applyFont="1" applyAlignment="1">
      <alignment horizontal="left" wrapText="1"/>
    </xf>
    <xf numFmtId="0" fontId="39" fillId="0" borderId="19" xfId="0" applyFont="1" applyBorder="1" applyAlignment="1">
      <alignment horizontal="center"/>
    </xf>
    <xf numFmtId="0" fontId="39" fillId="0" borderId="17" xfId="0" applyFont="1" applyBorder="1" applyAlignment="1">
      <alignment horizontal="center"/>
    </xf>
    <xf numFmtId="168" fontId="39" fillId="0" borderId="20" xfId="0" applyNumberFormat="1" applyFont="1" applyBorder="1" applyAlignment="1">
      <alignment horizontal="center" vertical="center"/>
    </xf>
    <xf numFmtId="168" fontId="39" fillId="0" borderId="24" xfId="0" applyNumberFormat="1" applyFont="1" applyBorder="1" applyAlignment="1">
      <alignment horizontal="center" vertical="center"/>
    </xf>
    <xf numFmtId="168" fontId="39" fillId="0" borderId="21" xfId="0" applyNumberFormat="1" applyFont="1" applyBorder="1" applyAlignment="1">
      <alignment horizontal="center" vertical="center"/>
    </xf>
    <xf numFmtId="0" fontId="39" fillId="0" borderId="19" xfId="395" applyFont="1" applyBorder="1" applyAlignment="1">
      <alignment horizontal="center" vertical="center" wrapText="1"/>
    </xf>
    <xf numFmtId="0" fontId="39" fillId="0" borderId="25" xfId="395" applyFont="1" applyBorder="1" applyAlignment="1">
      <alignment horizontal="center" vertical="center" wrapText="1"/>
    </xf>
    <xf numFmtId="0" fontId="39" fillId="0" borderId="20" xfId="0" applyFont="1" applyBorder="1" applyAlignment="1">
      <alignment horizontal="center" vertical="center"/>
    </xf>
    <xf numFmtId="0" fontId="39" fillId="0" borderId="24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42" fillId="0" borderId="0" xfId="395" applyFont="1" applyAlignment="1">
      <alignment horizontal="center"/>
    </xf>
    <xf numFmtId="0" fontId="44" fillId="0" borderId="0" xfId="394" applyFont="1" applyAlignment="1">
      <alignment vertical="top" wrapText="1"/>
    </xf>
    <xf numFmtId="168" fontId="39" fillId="0" borderId="19" xfId="0" applyNumberFormat="1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7" fillId="0" borderId="25" xfId="0" applyFont="1" applyBorder="1" applyAlignment="1">
      <alignment horizontal="center" vertical="center" wrapText="1"/>
    </xf>
    <xf numFmtId="2" fontId="39" fillId="0" borderId="19" xfId="0" applyNumberFormat="1" applyFont="1" applyBorder="1" applyAlignment="1">
      <alignment horizontal="center" vertical="center" wrapText="1"/>
    </xf>
    <xf numFmtId="2" fontId="39" fillId="0" borderId="17" xfId="0" applyNumberFormat="1" applyFont="1" applyBorder="1" applyAlignment="1">
      <alignment horizontal="center" vertical="center" wrapText="1"/>
    </xf>
    <xf numFmtId="2" fontId="39" fillId="0" borderId="25" xfId="0" applyNumberFormat="1" applyFont="1" applyBorder="1" applyAlignment="1">
      <alignment horizontal="center" vertical="center" wrapText="1"/>
    </xf>
    <xf numFmtId="2" fontId="39" fillId="0" borderId="20" xfId="0" applyNumberFormat="1" applyFont="1" applyBorder="1" applyAlignment="1">
      <alignment horizontal="center" vertical="center" wrapText="1"/>
    </xf>
    <xf numFmtId="2" fontId="39" fillId="0" borderId="21" xfId="0" applyNumberFormat="1" applyFont="1" applyBorder="1" applyAlignment="1">
      <alignment horizontal="center" vertical="center" wrapText="1"/>
    </xf>
    <xf numFmtId="2" fontId="39" fillId="0" borderId="24" xfId="0" applyNumberFormat="1" applyFont="1" applyBorder="1" applyAlignment="1">
      <alignment horizontal="center" vertical="center" wrapText="1"/>
    </xf>
    <xf numFmtId="1" fontId="39" fillId="0" borderId="20" xfId="0" applyNumberFormat="1" applyFont="1" applyBorder="1" applyAlignment="1">
      <alignment horizontal="center" vertical="center" wrapText="1"/>
    </xf>
    <xf numFmtId="1" fontId="39" fillId="0" borderId="21" xfId="0" applyNumberFormat="1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/>
    </xf>
    <xf numFmtId="0" fontId="37" fillId="0" borderId="25" xfId="0" applyFont="1" applyBorder="1" applyAlignment="1">
      <alignment horizontal="center"/>
    </xf>
    <xf numFmtId="0" fontId="42" fillId="0" borderId="0" xfId="0" applyFont="1" applyAlignment="1">
      <alignment horizontal="center" wrapText="1"/>
    </xf>
    <xf numFmtId="0" fontId="38" fillId="0" borderId="26" xfId="0" applyFont="1" applyBorder="1" applyAlignment="1">
      <alignment horizontal="right"/>
    </xf>
    <xf numFmtId="0" fontId="42" fillId="0" borderId="0" xfId="0" applyFont="1" applyAlignment="1">
      <alignment horizontal="left" vertical="center"/>
    </xf>
    <xf numFmtId="0" fontId="72" fillId="0" borderId="0" xfId="559" applyFont="1"/>
  </cellXfs>
  <cellStyles count="630">
    <cellStyle name="_Приложение I.13" xfId="1" xr:uid="{00000000-0005-0000-0000-000000000000}"/>
    <cellStyle name="_Приложение I.13 2" xfId="2" xr:uid="{00000000-0005-0000-0000-000001000000}"/>
    <cellStyle name="_Приложение I.13_~6498020" xfId="3" xr:uid="{00000000-0005-0000-0000-000002000000}"/>
    <cellStyle name="_Приложение I.13_~6498020_Книга1" xfId="4" xr:uid="{00000000-0005-0000-0000-000003000000}"/>
    <cellStyle name="_Приложение I.13_~6498020_Книга1 2" xfId="5" xr:uid="{00000000-0005-0000-0000-000004000000}"/>
    <cellStyle name="_Приложение I.13_~6498020_Книга1_Прил I )" xfId="6" xr:uid="{00000000-0005-0000-0000-000005000000}"/>
    <cellStyle name="_Приложение I.13_~6498020_Книга1_Прил I 2015 1 пол" xfId="7" xr:uid="{00000000-0005-0000-0000-000006000000}"/>
    <cellStyle name="_Приложение I.13_~6498020_Книга1_Приложение I" xfId="8" xr:uid="{00000000-0005-0000-0000-000007000000}"/>
    <cellStyle name="_Приложение I.13_~6498020_Книга1_Приложение I 2" xfId="447" xr:uid="{00000000-0005-0000-0000-000008000000}"/>
    <cellStyle name="_Приложение I.13_~6498020_Книга1_Приложение I.9" xfId="9" xr:uid="{00000000-0005-0000-0000-000009000000}"/>
    <cellStyle name="_Приложение I.13_~6498020_Книга1_Приложение I.9 2" xfId="448" xr:uid="{00000000-0005-0000-0000-00000A000000}"/>
    <cellStyle name="_Приложение I.13_~6498020_Прил I  торговля 9мес 13)" xfId="10" xr:uid="{00000000-0005-0000-0000-00000B000000}"/>
    <cellStyle name="_Приложение I.13_~6498020_Прил I торговля 9м14" xfId="11" xr:uid="{00000000-0005-0000-0000-00000C000000}"/>
    <cellStyle name="_Приложение I.13_~6498020_Прил I торговля 9м14 2" xfId="449" xr:uid="{00000000-0005-0000-0000-00000D000000}"/>
    <cellStyle name="_Приложение I.13_~6498020_Прил I торговля 9м14_Прил I )" xfId="12" xr:uid="{00000000-0005-0000-0000-00000E000000}"/>
    <cellStyle name="_Приложение I.13_Книга1" xfId="13" xr:uid="{00000000-0005-0000-0000-00000F000000}"/>
    <cellStyle name="_Приложение I.13_Книга1_Книга1" xfId="14" xr:uid="{00000000-0005-0000-0000-000010000000}"/>
    <cellStyle name="_Приложение I.13_Книга1_Книга1 2" xfId="15" xr:uid="{00000000-0005-0000-0000-000011000000}"/>
    <cellStyle name="_Приложение I.13_Книга1_Книга1_Прил I )" xfId="16" xr:uid="{00000000-0005-0000-0000-000012000000}"/>
    <cellStyle name="_Приложение I.13_Книга1_Книга1_Прил I 2015 1 пол" xfId="17" xr:uid="{00000000-0005-0000-0000-000013000000}"/>
    <cellStyle name="_Приложение I.13_Книга1_Книга1_Приложение I" xfId="18" xr:uid="{00000000-0005-0000-0000-000014000000}"/>
    <cellStyle name="_Приложение I.13_Книга1_Книга1_Приложение I 2" xfId="450" xr:uid="{00000000-0005-0000-0000-000015000000}"/>
    <cellStyle name="_Приложение I.13_Книга1_Книга1_Приложение I.9" xfId="19" xr:uid="{00000000-0005-0000-0000-000016000000}"/>
    <cellStyle name="_Приложение I.13_Книга1_Книга1_Приложение I.9 2" xfId="451" xr:uid="{00000000-0005-0000-0000-000017000000}"/>
    <cellStyle name="_Приложение I.13_Книга1_Прил I  торговля 9мес 13)" xfId="20" xr:uid="{00000000-0005-0000-0000-000018000000}"/>
    <cellStyle name="_Приложение I.13_Книга1_Прил I торговля 9м14" xfId="21" xr:uid="{00000000-0005-0000-0000-000019000000}"/>
    <cellStyle name="_Приложение I.13_Книга1_Прил I торговля 9м14 2" xfId="452" xr:uid="{00000000-0005-0000-0000-00001A000000}"/>
    <cellStyle name="_Приложение I.13_Книга1_Прил I торговля 9м14_Прил I )" xfId="22" xr:uid="{00000000-0005-0000-0000-00001B000000}"/>
    <cellStyle name="_Приложение I.13_Прил I  торговля 9мес 13)" xfId="23" xr:uid="{00000000-0005-0000-0000-00001C000000}"/>
    <cellStyle name="_Приложение I.13_рус Приложение 1.5_ услуги" xfId="24" xr:uid="{00000000-0005-0000-0000-00001D000000}"/>
    <cellStyle name="_Приложение I.13_рус Приложение 1.5_ услуги_Книга1" xfId="25" xr:uid="{00000000-0005-0000-0000-00001E000000}"/>
    <cellStyle name="_Приложение I.13_рус Приложение 1.5_ услуги_Книга1 2" xfId="26" xr:uid="{00000000-0005-0000-0000-00001F000000}"/>
    <cellStyle name="_Приложение I.13_рус Приложение 1.5_ услуги_Книга1_Прил I )" xfId="27" xr:uid="{00000000-0005-0000-0000-000020000000}"/>
    <cellStyle name="_Приложение I.13_рус Приложение 1.5_ услуги_Книга1_Прил I 2015 1 пол" xfId="28" xr:uid="{00000000-0005-0000-0000-000021000000}"/>
    <cellStyle name="_Приложение I.13_рус Приложение 1.5_ услуги_Книга1_Приложение I" xfId="29" xr:uid="{00000000-0005-0000-0000-000022000000}"/>
    <cellStyle name="_Приложение I.13_рус Приложение 1.5_ услуги_Книга1_Приложение I 2" xfId="453" xr:uid="{00000000-0005-0000-0000-000023000000}"/>
    <cellStyle name="_Приложение I.13_рус Приложение 1.5_ услуги_Книга1_Приложение I.9" xfId="30" xr:uid="{00000000-0005-0000-0000-000024000000}"/>
    <cellStyle name="_Приложение I.13_рус Приложение 1.5_ услуги_Книга1_Приложение I.9 2" xfId="454" xr:uid="{00000000-0005-0000-0000-000025000000}"/>
    <cellStyle name="_Приложение I.13_рус Приложение 1.5_ услуги_Прил I  торговля 9мес 13)" xfId="31" xr:uid="{00000000-0005-0000-0000-000026000000}"/>
    <cellStyle name="_Приложение I.13_рус Приложение 1.5_ услуги_Прил I торговля 9м14" xfId="32" xr:uid="{00000000-0005-0000-0000-000027000000}"/>
    <cellStyle name="_Приложение I.13_рус Приложение 1.5_ услуги_Прил I торговля 9м14 2" xfId="455" xr:uid="{00000000-0005-0000-0000-000028000000}"/>
    <cellStyle name="_Приложение I.13_рус Приложение 1.5_ услуги_Прил I торговля 9м14_Прил I )" xfId="33" xr:uid="{00000000-0005-0000-0000-000029000000}"/>
    <cellStyle name="_Приложение I.13_рус Приложение 1.6_усл.по зонам" xfId="34" xr:uid="{00000000-0005-0000-0000-00002A000000}"/>
    <cellStyle name="20% — акцент1" xfId="35" builtinId="30" customBuiltin="1"/>
    <cellStyle name="20% - Акцент1 2" xfId="36" xr:uid="{00000000-0005-0000-0000-00002C000000}"/>
    <cellStyle name="20% - Акцент1 2 2" xfId="37" xr:uid="{00000000-0005-0000-0000-00002D000000}"/>
    <cellStyle name="20% - Акцент1 3" xfId="38" xr:uid="{00000000-0005-0000-0000-00002E000000}"/>
    <cellStyle name="20% - Акцент1 4" xfId="39" xr:uid="{00000000-0005-0000-0000-00002F000000}"/>
    <cellStyle name="20% - Акцент1 5" xfId="40" xr:uid="{00000000-0005-0000-0000-000030000000}"/>
    <cellStyle name="20% - Акцент1 6" xfId="41" xr:uid="{00000000-0005-0000-0000-000031000000}"/>
    <cellStyle name="20% - Акцент1 7" xfId="462" xr:uid="{00000000-0005-0000-0000-000032000000}"/>
    <cellStyle name="20% - Акцент1 8" xfId="516" xr:uid="{00000000-0005-0000-0000-000033000000}"/>
    <cellStyle name="20% - Акцент1 9" xfId="573" xr:uid="{00000000-0005-0000-0000-000034000000}"/>
    <cellStyle name="20% — акцент2" xfId="42" builtinId="34" customBuiltin="1"/>
    <cellStyle name="20% - Акцент2 2" xfId="43" xr:uid="{00000000-0005-0000-0000-000036000000}"/>
    <cellStyle name="20% - Акцент2 2 2" xfId="44" xr:uid="{00000000-0005-0000-0000-000037000000}"/>
    <cellStyle name="20% - Акцент2 3" xfId="45" xr:uid="{00000000-0005-0000-0000-000038000000}"/>
    <cellStyle name="20% - Акцент2 4" xfId="46" xr:uid="{00000000-0005-0000-0000-000039000000}"/>
    <cellStyle name="20% - Акцент2 5" xfId="47" xr:uid="{00000000-0005-0000-0000-00003A000000}"/>
    <cellStyle name="20% - Акцент2 6" xfId="48" xr:uid="{00000000-0005-0000-0000-00003B000000}"/>
    <cellStyle name="20% - Акцент2 7" xfId="463" xr:uid="{00000000-0005-0000-0000-00003C000000}"/>
    <cellStyle name="20% - Акцент2 8" xfId="517" xr:uid="{00000000-0005-0000-0000-00003D000000}"/>
    <cellStyle name="20% - Акцент2 9" xfId="574" xr:uid="{00000000-0005-0000-0000-00003E000000}"/>
    <cellStyle name="20% — акцент3" xfId="49" builtinId="38" customBuiltin="1"/>
    <cellStyle name="20% - Акцент3 2" xfId="50" xr:uid="{00000000-0005-0000-0000-000040000000}"/>
    <cellStyle name="20% - Акцент3 2 2" xfId="51" xr:uid="{00000000-0005-0000-0000-000041000000}"/>
    <cellStyle name="20% - Акцент3 3" xfId="52" xr:uid="{00000000-0005-0000-0000-000042000000}"/>
    <cellStyle name="20% - Акцент3 4" xfId="53" xr:uid="{00000000-0005-0000-0000-000043000000}"/>
    <cellStyle name="20% - Акцент3 5" xfId="54" xr:uid="{00000000-0005-0000-0000-000044000000}"/>
    <cellStyle name="20% - Акцент3 6" xfId="55" xr:uid="{00000000-0005-0000-0000-000045000000}"/>
    <cellStyle name="20% - Акцент3 7" xfId="464" xr:uid="{00000000-0005-0000-0000-000046000000}"/>
    <cellStyle name="20% - Акцент3 8" xfId="518" xr:uid="{00000000-0005-0000-0000-000047000000}"/>
    <cellStyle name="20% - Акцент3 9" xfId="575" xr:uid="{00000000-0005-0000-0000-000048000000}"/>
    <cellStyle name="20% — акцент4" xfId="56" builtinId="42" customBuiltin="1"/>
    <cellStyle name="20% - Акцент4 2" xfId="57" xr:uid="{00000000-0005-0000-0000-00004A000000}"/>
    <cellStyle name="20% - Акцент4 2 2" xfId="58" xr:uid="{00000000-0005-0000-0000-00004B000000}"/>
    <cellStyle name="20% - Акцент4 3" xfId="59" xr:uid="{00000000-0005-0000-0000-00004C000000}"/>
    <cellStyle name="20% - Акцент4 4" xfId="60" xr:uid="{00000000-0005-0000-0000-00004D000000}"/>
    <cellStyle name="20% - Акцент4 5" xfId="61" xr:uid="{00000000-0005-0000-0000-00004E000000}"/>
    <cellStyle name="20% - Акцент4 6" xfId="62" xr:uid="{00000000-0005-0000-0000-00004F000000}"/>
    <cellStyle name="20% - Акцент4 7" xfId="465" xr:uid="{00000000-0005-0000-0000-000050000000}"/>
    <cellStyle name="20% - Акцент4 8" xfId="519" xr:uid="{00000000-0005-0000-0000-000051000000}"/>
    <cellStyle name="20% - Акцент4 9" xfId="576" xr:uid="{00000000-0005-0000-0000-000052000000}"/>
    <cellStyle name="20% — акцент5" xfId="63" builtinId="46" customBuiltin="1"/>
    <cellStyle name="20% - Акцент5 2" xfId="64" xr:uid="{00000000-0005-0000-0000-000054000000}"/>
    <cellStyle name="20% - Акцент5 2 2" xfId="65" xr:uid="{00000000-0005-0000-0000-000055000000}"/>
    <cellStyle name="20% - Акцент5 3" xfId="66" xr:uid="{00000000-0005-0000-0000-000056000000}"/>
    <cellStyle name="20% - Акцент5 4" xfId="67" xr:uid="{00000000-0005-0000-0000-000057000000}"/>
    <cellStyle name="20% - Акцент5 5" xfId="68" xr:uid="{00000000-0005-0000-0000-000058000000}"/>
    <cellStyle name="20% - Акцент5 6" xfId="69" xr:uid="{00000000-0005-0000-0000-000059000000}"/>
    <cellStyle name="20% - Акцент5 7" xfId="466" xr:uid="{00000000-0005-0000-0000-00005A000000}"/>
    <cellStyle name="20% - Акцент5 8" xfId="520" xr:uid="{00000000-0005-0000-0000-00005B000000}"/>
    <cellStyle name="20% - Акцент5 9" xfId="577" xr:uid="{00000000-0005-0000-0000-00005C000000}"/>
    <cellStyle name="20% — акцент6" xfId="70" builtinId="50" customBuiltin="1"/>
    <cellStyle name="20% - Акцент6 2" xfId="71" xr:uid="{00000000-0005-0000-0000-00005E000000}"/>
    <cellStyle name="20% - Акцент6 2 2" xfId="72" xr:uid="{00000000-0005-0000-0000-00005F000000}"/>
    <cellStyle name="20% - Акцент6 3" xfId="73" xr:uid="{00000000-0005-0000-0000-000060000000}"/>
    <cellStyle name="20% - Акцент6 4" xfId="74" xr:uid="{00000000-0005-0000-0000-000061000000}"/>
    <cellStyle name="20% - Акцент6 5" xfId="75" xr:uid="{00000000-0005-0000-0000-000062000000}"/>
    <cellStyle name="20% - Акцент6 6" xfId="76" xr:uid="{00000000-0005-0000-0000-000063000000}"/>
    <cellStyle name="20% - Акцент6 7" xfId="467" xr:uid="{00000000-0005-0000-0000-000064000000}"/>
    <cellStyle name="20% - Акцент6 8" xfId="521" xr:uid="{00000000-0005-0000-0000-000065000000}"/>
    <cellStyle name="20% - Акцент6 9" xfId="578" xr:uid="{00000000-0005-0000-0000-000066000000}"/>
    <cellStyle name="40% — акцент1" xfId="77" builtinId="31" customBuiltin="1"/>
    <cellStyle name="40% - Акцент1 2" xfId="78" xr:uid="{00000000-0005-0000-0000-000068000000}"/>
    <cellStyle name="40% - Акцент1 2 2" xfId="79" xr:uid="{00000000-0005-0000-0000-000069000000}"/>
    <cellStyle name="40% - Акцент1 3" xfId="80" xr:uid="{00000000-0005-0000-0000-00006A000000}"/>
    <cellStyle name="40% - Акцент1 4" xfId="81" xr:uid="{00000000-0005-0000-0000-00006B000000}"/>
    <cellStyle name="40% - Акцент1 5" xfId="82" xr:uid="{00000000-0005-0000-0000-00006C000000}"/>
    <cellStyle name="40% - Акцент1 6" xfId="83" xr:uid="{00000000-0005-0000-0000-00006D000000}"/>
    <cellStyle name="40% - Акцент1 7" xfId="468" xr:uid="{00000000-0005-0000-0000-00006E000000}"/>
    <cellStyle name="40% - Акцент1 8" xfId="522" xr:uid="{00000000-0005-0000-0000-00006F000000}"/>
    <cellStyle name="40% - Акцент1 9" xfId="579" xr:uid="{00000000-0005-0000-0000-000070000000}"/>
    <cellStyle name="40% — акцент2" xfId="84" builtinId="35" customBuiltin="1"/>
    <cellStyle name="40% - Акцент2 2" xfId="85" xr:uid="{00000000-0005-0000-0000-000072000000}"/>
    <cellStyle name="40% - Акцент2 3" xfId="86" xr:uid="{00000000-0005-0000-0000-000073000000}"/>
    <cellStyle name="40% - Акцент2 4" xfId="87" xr:uid="{00000000-0005-0000-0000-000074000000}"/>
    <cellStyle name="40% - Акцент2 5" xfId="88" xr:uid="{00000000-0005-0000-0000-000075000000}"/>
    <cellStyle name="40% - Акцент2 6" xfId="89" xr:uid="{00000000-0005-0000-0000-000076000000}"/>
    <cellStyle name="40% - Акцент2 7" xfId="469" xr:uid="{00000000-0005-0000-0000-000077000000}"/>
    <cellStyle name="40% - Акцент2 8" xfId="523" xr:uid="{00000000-0005-0000-0000-000078000000}"/>
    <cellStyle name="40% - Акцент2 9" xfId="580" xr:uid="{00000000-0005-0000-0000-000079000000}"/>
    <cellStyle name="40% — акцент3" xfId="90" builtinId="39" customBuiltin="1"/>
    <cellStyle name="40% - Акцент3 2" xfId="91" xr:uid="{00000000-0005-0000-0000-00007B000000}"/>
    <cellStyle name="40% - Акцент3 2 2" xfId="92" xr:uid="{00000000-0005-0000-0000-00007C000000}"/>
    <cellStyle name="40% - Акцент3 3" xfId="93" xr:uid="{00000000-0005-0000-0000-00007D000000}"/>
    <cellStyle name="40% - Акцент3 4" xfId="94" xr:uid="{00000000-0005-0000-0000-00007E000000}"/>
    <cellStyle name="40% - Акцент3 5" xfId="95" xr:uid="{00000000-0005-0000-0000-00007F000000}"/>
    <cellStyle name="40% - Акцент3 6" xfId="96" xr:uid="{00000000-0005-0000-0000-000080000000}"/>
    <cellStyle name="40% - Акцент3 7" xfId="470" xr:uid="{00000000-0005-0000-0000-000081000000}"/>
    <cellStyle name="40% - Акцент3 8" xfId="524" xr:uid="{00000000-0005-0000-0000-000082000000}"/>
    <cellStyle name="40% - Акцент3 9" xfId="581" xr:uid="{00000000-0005-0000-0000-000083000000}"/>
    <cellStyle name="40% — акцент4" xfId="97" builtinId="43" customBuiltin="1"/>
    <cellStyle name="40% - Акцент4 2" xfId="98" xr:uid="{00000000-0005-0000-0000-000085000000}"/>
    <cellStyle name="40% - Акцент4 2 2" xfId="99" xr:uid="{00000000-0005-0000-0000-000086000000}"/>
    <cellStyle name="40% - Акцент4 3" xfId="100" xr:uid="{00000000-0005-0000-0000-000087000000}"/>
    <cellStyle name="40% - Акцент4 4" xfId="101" xr:uid="{00000000-0005-0000-0000-000088000000}"/>
    <cellStyle name="40% - Акцент4 5" xfId="102" xr:uid="{00000000-0005-0000-0000-000089000000}"/>
    <cellStyle name="40% - Акцент4 6" xfId="103" xr:uid="{00000000-0005-0000-0000-00008A000000}"/>
    <cellStyle name="40% - Акцент4 7" xfId="471" xr:uid="{00000000-0005-0000-0000-00008B000000}"/>
    <cellStyle name="40% - Акцент4 8" xfId="525" xr:uid="{00000000-0005-0000-0000-00008C000000}"/>
    <cellStyle name="40% - Акцент4 9" xfId="582" xr:uid="{00000000-0005-0000-0000-00008D000000}"/>
    <cellStyle name="40% — акцент5" xfId="104" builtinId="47" customBuiltin="1"/>
    <cellStyle name="40% - Акцент5 2" xfId="105" xr:uid="{00000000-0005-0000-0000-00008F000000}"/>
    <cellStyle name="40% - Акцент5 2 2" xfId="106" xr:uid="{00000000-0005-0000-0000-000090000000}"/>
    <cellStyle name="40% - Акцент5 3" xfId="107" xr:uid="{00000000-0005-0000-0000-000091000000}"/>
    <cellStyle name="40% - Акцент5 4" xfId="108" xr:uid="{00000000-0005-0000-0000-000092000000}"/>
    <cellStyle name="40% - Акцент5 5" xfId="109" xr:uid="{00000000-0005-0000-0000-000093000000}"/>
    <cellStyle name="40% - Акцент5 6" xfId="110" xr:uid="{00000000-0005-0000-0000-000094000000}"/>
    <cellStyle name="40% - Акцент5 7" xfId="472" xr:uid="{00000000-0005-0000-0000-000095000000}"/>
    <cellStyle name="40% - Акцент5 8" xfId="526" xr:uid="{00000000-0005-0000-0000-000096000000}"/>
    <cellStyle name="40% - Акцент5 9" xfId="583" xr:uid="{00000000-0005-0000-0000-000097000000}"/>
    <cellStyle name="40% — акцент6" xfId="111" builtinId="51" customBuiltin="1"/>
    <cellStyle name="40% - Акцент6 2" xfId="112" xr:uid="{00000000-0005-0000-0000-000099000000}"/>
    <cellStyle name="40% - Акцент6 2 2" xfId="113" xr:uid="{00000000-0005-0000-0000-00009A000000}"/>
    <cellStyle name="40% - Акцент6 3" xfId="114" xr:uid="{00000000-0005-0000-0000-00009B000000}"/>
    <cellStyle name="40% - Акцент6 4" xfId="115" xr:uid="{00000000-0005-0000-0000-00009C000000}"/>
    <cellStyle name="40% - Акцент6 5" xfId="116" xr:uid="{00000000-0005-0000-0000-00009D000000}"/>
    <cellStyle name="40% - Акцент6 6" xfId="117" xr:uid="{00000000-0005-0000-0000-00009E000000}"/>
    <cellStyle name="40% - Акцент6 7" xfId="473" xr:uid="{00000000-0005-0000-0000-00009F000000}"/>
    <cellStyle name="40% - Акцент6 8" xfId="527" xr:uid="{00000000-0005-0000-0000-0000A0000000}"/>
    <cellStyle name="40% - Акцент6 9" xfId="584" xr:uid="{00000000-0005-0000-0000-0000A1000000}"/>
    <cellStyle name="60% — акцент1" xfId="118" builtinId="32" customBuiltin="1"/>
    <cellStyle name="60% - Акцент1 2" xfId="119" xr:uid="{00000000-0005-0000-0000-0000A3000000}"/>
    <cellStyle name="60% - Акцент1 2 2" xfId="120" xr:uid="{00000000-0005-0000-0000-0000A4000000}"/>
    <cellStyle name="60% - Акцент1 3" xfId="121" xr:uid="{00000000-0005-0000-0000-0000A5000000}"/>
    <cellStyle name="60% - Акцент1 4" xfId="122" xr:uid="{00000000-0005-0000-0000-0000A6000000}"/>
    <cellStyle name="60% - Акцент1 5" xfId="123" xr:uid="{00000000-0005-0000-0000-0000A7000000}"/>
    <cellStyle name="60% - Акцент1 6" xfId="124" xr:uid="{00000000-0005-0000-0000-0000A8000000}"/>
    <cellStyle name="60% - Акцент1 7" xfId="474" xr:uid="{00000000-0005-0000-0000-0000A9000000}"/>
    <cellStyle name="60% - Акцент1 8" xfId="528" xr:uid="{00000000-0005-0000-0000-0000AA000000}"/>
    <cellStyle name="60% - Акцент1 9" xfId="585" xr:uid="{00000000-0005-0000-0000-0000AB000000}"/>
    <cellStyle name="60% — акцент2" xfId="125" builtinId="36" customBuiltin="1"/>
    <cellStyle name="60% - Акцент2 2" xfId="126" xr:uid="{00000000-0005-0000-0000-0000AD000000}"/>
    <cellStyle name="60% - Акцент2 3" xfId="127" xr:uid="{00000000-0005-0000-0000-0000AE000000}"/>
    <cellStyle name="60% - Акцент2 4" xfId="128" xr:uid="{00000000-0005-0000-0000-0000AF000000}"/>
    <cellStyle name="60% - Акцент2 5" xfId="129" xr:uid="{00000000-0005-0000-0000-0000B0000000}"/>
    <cellStyle name="60% - Акцент2 6" xfId="130" xr:uid="{00000000-0005-0000-0000-0000B1000000}"/>
    <cellStyle name="60% - Акцент2 7" xfId="475" xr:uid="{00000000-0005-0000-0000-0000B2000000}"/>
    <cellStyle name="60% - Акцент2 8" xfId="529" xr:uid="{00000000-0005-0000-0000-0000B3000000}"/>
    <cellStyle name="60% - Акцент2 9" xfId="586" xr:uid="{00000000-0005-0000-0000-0000B4000000}"/>
    <cellStyle name="60% — акцент3" xfId="131" builtinId="40" customBuiltin="1"/>
    <cellStyle name="60% - Акцент3 2" xfId="132" xr:uid="{00000000-0005-0000-0000-0000B6000000}"/>
    <cellStyle name="60% - Акцент3 2 2" xfId="133" xr:uid="{00000000-0005-0000-0000-0000B7000000}"/>
    <cellStyle name="60% - Акцент3 3" xfId="134" xr:uid="{00000000-0005-0000-0000-0000B8000000}"/>
    <cellStyle name="60% - Акцент3 4" xfId="135" xr:uid="{00000000-0005-0000-0000-0000B9000000}"/>
    <cellStyle name="60% - Акцент3 5" xfId="136" xr:uid="{00000000-0005-0000-0000-0000BA000000}"/>
    <cellStyle name="60% - Акцент3 6" xfId="137" xr:uid="{00000000-0005-0000-0000-0000BB000000}"/>
    <cellStyle name="60% - Акцент3 7" xfId="476" xr:uid="{00000000-0005-0000-0000-0000BC000000}"/>
    <cellStyle name="60% - Акцент3 8" xfId="530" xr:uid="{00000000-0005-0000-0000-0000BD000000}"/>
    <cellStyle name="60% - Акцент3 9" xfId="587" xr:uid="{00000000-0005-0000-0000-0000BE000000}"/>
    <cellStyle name="60% — акцент4" xfId="138" builtinId="44" customBuiltin="1"/>
    <cellStyle name="60% - Акцент4 2" xfId="139" xr:uid="{00000000-0005-0000-0000-0000C0000000}"/>
    <cellStyle name="60% - Акцент4 2 2" xfId="140" xr:uid="{00000000-0005-0000-0000-0000C1000000}"/>
    <cellStyle name="60% - Акцент4 3" xfId="141" xr:uid="{00000000-0005-0000-0000-0000C2000000}"/>
    <cellStyle name="60% - Акцент4 4" xfId="142" xr:uid="{00000000-0005-0000-0000-0000C3000000}"/>
    <cellStyle name="60% - Акцент4 5" xfId="143" xr:uid="{00000000-0005-0000-0000-0000C4000000}"/>
    <cellStyle name="60% - Акцент4 6" xfId="144" xr:uid="{00000000-0005-0000-0000-0000C5000000}"/>
    <cellStyle name="60% - Акцент4 7" xfId="477" xr:uid="{00000000-0005-0000-0000-0000C6000000}"/>
    <cellStyle name="60% - Акцент4 8" xfId="531" xr:uid="{00000000-0005-0000-0000-0000C7000000}"/>
    <cellStyle name="60% - Акцент4 9" xfId="588" xr:uid="{00000000-0005-0000-0000-0000C8000000}"/>
    <cellStyle name="60% — акцент5" xfId="145" builtinId="48" customBuiltin="1"/>
    <cellStyle name="60% - Акцент5 2" xfId="146" xr:uid="{00000000-0005-0000-0000-0000CA000000}"/>
    <cellStyle name="60% - Акцент5 2 2" xfId="147" xr:uid="{00000000-0005-0000-0000-0000CB000000}"/>
    <cellStyle name="60% - Акцент5 3" xfId="148" xr:uid="{00000000-0005-0000-0000-0000CC000000}"/>
    <cellStyle name="60% - Акцент5 4" xfId="149" xr:uid="{00000000-0005-0000-0000-0000CD000000}"/>
    <cellStyle name="60% - Акцент5 5" xfId="150" xr:uid="{00000000-0005-0000-0000-0000CE000000}"/>
    <cellStyle name="60% - Акцент5 6" xfId="151" xr:uid="{00000000-0005-0000-0000-0000CF000000}"/>
    <cellStyle name="60% - Акцент5 7" xfId="478" xr:uid="{00000000-0005-0000-0000-0000D0000000}"/>
    <cellStyle name="60% - Акцент5 8" xfId="532" xr:uid="{00000000-0005-0000-0000-0000D1000000}"/>
    <cellStyle name="60% - Акцент5 9" xfId="589" xr:uid="{00000000-0005-0000-0000-0000D2000000}"/>
    <cellStyle name="60% — акцент6" xfId="152" builtinId="52" customBuiltin="1"/>
    <cellStyle name="60% - Акцент6 2" xfId="153" xr:uid="{00000000-0005-0000-0000-0000D4000000}"/>
    <cellStyle name="60% - Акцент6 2 2" xfId="154" xr:uid="{00000000-0005-0000-0000-0000D5000000}"/>
    <cellStyle name="60% - Акцент6 3" xfId="155" xr:uid="{00000000-0005-0000-0000-0000D6000000}"/>
    <cellStyle name="60% - Акцент6 4" xfId="156" xr:uid="{00000000-0005-0000-0000-0000D7000000}"/>
    <cellStyle name="60% - Акцент6 5" xfId="157" xr:uid="{00000000-0005-0000-0000-0000D8000000}"/>
    <cellStyle name="60% - Акцент6 6" xfId="158" xr:uid="{00000000-0005-0000-0000-0000D9000000}"/>
    <cellStyle name="60% - Акцент6 7" xfId="479" xr:uid="{00000000-0005-0000-0000-0000DA000000}"/>
    <cellStyle name="60% - Акцент6 8" xfId="533" xr:uid="{00000000-0005-0000-0000-0000DB000000}"/>
    <cellStyle name="60% - Акцент6 9" xfId="590" xr:uid="{00000000-0005-0000-0000-0000DC000000}"/>
    <cellStyle name="Normal_02_Приложение к ТЗ Входные формы" xfId="159" xr:uid="{00000000-0005-0000-0000-0000DD000000}"/>
    <cellStyle name="SAPBEXaggData" xfId="160" xr:uid="{00000000-0005-0000-0000-0000DE000000}"/>
    <cellStyle name="SAPBEXaggDataEmph" xfId="161" xr:uid="{00000000-0005-0000-0000-0000DF000000}"/>
    <cellStyle name="SAPBEXaggItem" xfId="162" xr:uid="{00000000-0005-0000-0000-0000E0000000}"/>
    <cellStyle name="SAPBEXaggItemX" xfId="163" xr:uid="{00000000-0005-0000-0000-0000E1000000}"/>
    <cellStyle name="SAPBEXchaText" xfId="164" xr:uid="{00000000-0005-0000-0000-0000E2000000}"/>
    <cellStyle name="SAPBEXexcBad7" xfId="165" xr:uid="{00000000-0005-0000-0000-0000E3000000}"/>
    <cellStyle name="SAPBEXexcBad8" xfId="166" xr:uid="{00000000-0005-0000-0000-0000E4000000}"/>
    <cellStyle name="SAPBEXexcBad9" xfId="167" xr:uid="{00000000-0005-0000-0000-0000E5000000}"/>
    <cellStyle name="SAPBEXexcCritical4" xfId="168" xr:uid="{00000000-0005-0000-0000-0000E6000000}"/>
    <cellStyle name="SAPBEXexcCritical5" xfId="169" xr:uid="{00000000-0005-0000-0000-0000E7000000}"/>
    <cellStyle name="SAPBEXexcCritical6" xfId="170" xr:uid="{00000000-0005-0000-0000-0000E8000000}"/>
    <cellStyle name="SAPBEXexcGood1" xfId="171" xr:uid="{00000000-0005-0000-0000-0000E9000000}"/>
    <cellStyle name="SAPBEXexcGood2" xfId="172" xr:uid="{00000000-0005-0000-0000-0000EA000000}"/>
    <cellStyle name="SAPBEXexcGood3" xfId="173" xr:uid="{00000000-0005-0000-0000-0000EB000000}"/>
    <cellStyle name="SAPBEXfilterDrill" xfId="174" xr:uid="{00000000-0005-0000-0000-0000EC000000}"/>
    <cellStyle name="SAPBEXfilterItem" xfId="175" xr:uid="{00000000-0005-0000-0000-0000ED000000}"/>
    <cellStyle name="SAPBEXfilterText" xfId="176" xr:uid="{00000000-0005-0000-0000-0000EE000000}"/>
    <cellStyle name="SAPBEXfilterText 2" xfId="177" xr:uid="{00000000-0005-0000-0000-0000EF000000}"/>
    <cellStyle name="SAPBEXfilterText 2 2" xfId="178" xr:uid="{00000000-0005-0000-0000-0000F0000000}"/>
    <cellStyle name="SAPBEXfilterText 2_Книга1" xfId="179" xr:uid="{00000000-0005-0000-0000-0000F1000000}"/>
    <cellStyle name="SAPBEXfilterText_~6498020" xfId="180" xr:uid="{00000000-0005-0000-0000-0000F2000000}"/>
    <cellStyle name="SAPBEXformats" xfId="181" xr:uid="{00000000-0005-0000-0000-0000F3000000}"/>
    <cellStyle name="SAPBEXheaderItem" xfId="182" xr:uid="{00000000-0005-0000-0000-0000F4000000}"/>
    <cellStyle name="SAPBEXheaderItem 2" xfId="183" xr:uid="{00000000-0005-0000-0000-0000F5000000}"/>
    <cellStyle name="SAPBEXheaderItem 2 2" xfId="184" xr:uid="{00000000-0005-0000-0000-0000F6000000}"/>
    <cellStyle name="SAPBEXheaderItem 2_Книга1" xfId="185" xr:uid="{00000000-0005-0000-0000-0000F7000000}"/>
    <cellStyle name="SAPBEXheaderItem_~6498020" xfId="186" xr:uid="{00000000-0005-0000-0000-0000F8000000}"/>
    <cellStyle name="SAPBEXheaderText" xfId="187" xr:uid="{00000000-0005-0000-0000-0000F9000000}"/>
    <cellStyle name="SAPBEXheaderText 2" xfId="188" xr:uid="{00000000-0005-0000-0000-0000FA000000}"/>
    <cellStyle name="SAPBEXheaderText 2 2" xfId="189" xr:uid="{00000000-0005-0000-0000-0000FB000000}"/>
    <cellStyle name="SAPBEXheaderText 2_Книга1" xfId="190" xr:uid="{00000000-0005-0000-0000-0000FC000000}"/>
    <cellStyle name="SAPBEXheaderText_~6498020" xfId="191" xr:uid="{00000000-0005-0000-0000-0000FD000000}"/>
    <cellStyle name="SAPBEXHLevel0" xfId="192" xr:uid="{00000000-0005-0000-0000-0000FE000000}"/>
    <cellStyle name="SAPBEXHLevel0 2" xfId="193" xr:uid="{00000000-0005-0000-0000-0000FF000000}"/>
    <cellStyle name="SAPBEXHLevel0 2 2" xfId="194" xr:uid="{00000000-0005-0000-0000-000000010000}"/>
    <cellStyle name="SAPBEXHLevel0 2_Книга1" xfId="195" xr:uid="{00000000-0005-0000-0000-000001010000}"/>
    <cellStyle name="SAPBEXHLevel0_~6498020" xfId="196" xr:uid="{00000000-0005-0000-0000-000002010000}"/>
    <cellStyle name="SAPBEXHLevel0X" xfId="197" xr:uid="{00000000-0005-0000-0000-000003010000}"/>
    <cellStyle name="SAPBEXHLevel0X 2" xfId="198" xr:uid="{00000000-0005-0000-0000-000004010000}"/>
    <cellStyle name="SAPBEXHLevel0X 2 2" xfId="199" xr:uid="{00000000-0005-0000-0000-000005010000}"/>
    <cellStyle name="SAPBEXHLevel0X 2_Книга1" xfId="200" xr:uid="{00000000-0005-0000-0000-000006010000}"/>
    <cellStyle name="SAPBEXHLevel0X_~6498020" xfId="201" xr:uid="{00000000-0005-0000-0000-000007010000}"/>
    <cellStyle name="SAPBEXHLevel1" xfId="202" xr:uid="{00000000-0005-0000-0000-000008010000}"/>
    <cellStyle name="SAPBEXHLevel1 2" xfId="203" xr:uid="{00000000-0005-0000-0000-000009010000}"/>
    <cellStyle name="SAPBEXHLevel1 2 2" xfId="204" xr:uid="{00000000-0005-0000-0000-00000A010000}"/>
    <cellStyle name="SAPBEXHLevel1 2_Книга1" xfId="205" xr:uid="{00000000-0005-0000-0000-00000B010000}"/>
    <cellStyle name="SAPBEXHLevel1_~6498020" xfId="206" xr:uid="{00000000-0005-0000-0000-00000C010000}"/>
    <cellStyle name="SAPBEXHLevel1X" xfId="207" xr:uid="{00000000-0005-0000-0000-00000D010000}"/>
    <cellStyle name="SAPBEXHLevel1X 2" xfId="208" xr:uid="{00000000-0005-0000-0000-00000E010000}"/>
    <cellStyle name="SAPBEXHLevel1X 2 2" xfId="209" xr:uid="{00000000-0005-0000-0000-00000F010000}"/>
    <cellStyle name="SAPBEXHLevel1X 2_Книга1" xfId="210" xr:uid="{00000000-0005-0000-0000-000010010000}"/>
    <cellStyle name="SAPBEXHLevel1X_~6498020" xfId="211" xr:uid="{00000000-0005-0000-0000-000011010000}"/>
    <cellStyle name="SAPBEXHLevel2" xfId="212" xr:uid="{00000000-0005-0000-0000-000012010000}"/>
    <cellStyle name="SAPBEXHLevel2 2" xfId="213" xr:uid="{00000000-0005-0000-0000-000013010000}"/>
    <cellStyle name="SAPBEXHLevel2 2 2" xfId="214" xr:uid="{00000000-0005-0000-0000-000014010000}"/>
    <cellStyle name="SAPBEXHLevel2 2_Книга1" xfId="215" xr:uid="{00000000-0005-0000-0000-000015010000}"/>
    <cellStyle name="SAPBEXHLevel2_~6498020" xfId="216" xr:uid="{00000000-0005-0000-0000-000016010000}"/>
    <cellStyle name="SAPBEXHLevel2X" xfId="217" xr:uid="{00000000-0005-0000-0000-000017010000}"/>
    <cellStyle name="SAPBEXHLevel2X 2" xfId="218" xr:uid="{00000000-0005-0000-0000-000018010000}"/>
    <cellStyle name="SAPBEXHLevel2X 2 2" xfId="219" xr:uid="{00000000-0005-0000-0000-000019010000}"/>
    <cellStyle name="SAPBEXHLevel2X 2_Книга1" xfId="220" xr:uid="{00000000-0005-0000-0000-00001A010000}"/>
    <cellStyle name="SAPBEXHLevel2X_~6498020" xfId="221" xr:uid="{00000000-0005-0000-0000-00001B010000}"/>
    <cellStyle name="SAPBEXHLevel3" xfId="222" xr:uid="{00000000-0005-0000-0000-00001C010000}"/>
    <cellStyle name="SAPBEXHLevel3 2" xfId="223" xr:uid="{00000000-0005-0000-0000-00001D010000}"/>
    <cellStyle name="SAPBEXHLevel3 2 2" xfId="224" xr:uid="{00000000-0005-0000-0000-00001E010000}"/>
    <cellStyle name="SAPBEXHLevel3 2_Книга1" xfId="225" xr:uid="{00000000-0005-0000-0000-00001F010000}"/>
    <cellStyle name="SAPBEXHLevel3_~6498020" xfId="226" xr:uid="{00000000-0005-0000-0000-000020010000}"/>
    <cellStyle name="SAPBEXHLevel3X" xfId="227" xr:uid="{00000000-0005-0000-0000-000021010000}"/>
    <cellStyle name="SAPBEXHLevel3X 2" xfId="228" xr:uid="{00000000-0005-0000-0000-000022010000}"/>
    <cellStyle name="SAPBEXHLevel3X 2 2" xfId="229" xr:uid="{00000000-0005-0000-0000-000023010000}"/>
    <cellStyle name="SAPBEXHLevel3X 2_Книга1" xfId="230" xr:uid="{00000000-0005-0000-0000-000024010000}"/>
    <cellStyle name="SAPBEXHLevel3X_~6498020" xfId="231" xr:uid="{00000000-0005-0000-0000-000025010000}"/>
    <cellStyle name="SAPBEXresData" xfId="232" xr:uid="{00000000-0005-0000-0000-000026010000}"/>
    <cellStyle name="SAPBEXresDataEmph" xfId="233" xr:uid="{00000000-0005-0000-0000-000027010000}"/>
    <cellStyle name="SAPBEXresItem" xfId="234" xr:uid="{00000000-0005-0000-0000-000028010000}"/>
    <cellStyle name="SAPBEXresItemX" xfId="235" xr:uid="{00000000-0005-0000-0000-000029010000}"/>
    <cellStyle name="SAPBEXstdData" xfId="236" xr:uid="{00000000-0005-0000-0000-00002A010000}"/>
    <cellStyle name="SAPBEXstdDataEmph" xfId="237" xr:uid="{00000000-0005-0000-0000-00002B010000}"/>
    <cellStyle name="SAPBEXstdItem" xfId="238" xr:uid="{00000000-0005-0000-0000-00002C010000}"/>
    <cellStyle name="SAPBEXstdItemX" xfId="239" xr:uid="{00000000-0005-0000-0000-00002D010000}"/>
    <cellStyle name="SAPBEXtitle" xfId="240" xr:uid="{00000000-0005-0000-0000-00002E010000}"/>
    <cellStyle name="SAPBEXtitle 2" xfId="241" xr:uid="{00000000-0005-0000-0000-00002F010000}"/>
    <cellStyle name="SAPBEXtitle 2 2" xfId="242" xr:uid="{00000000-0005-0000-0000-000030010000}"/>
    <cellStyle name="SAPBEXtitle 2_Книга1" xfId="243" xr:uid="{00000000-0005-0000-0000-000031010000}"/>
    <cellStyle name="SAPBEXtitle_~6498020" xfId="244" xr:uid="{00000000-0005-0000-0000-000032010000}"/>
    <cellStyle name="SAPBEXundefined" xfId="245" xr:uid="{00000000-0005-0000-0000-000033010000}"/>
    <cellStyle name="Акцент1" xfId="246" builtinId="29" customBuiltin="1"/>
    <cellStyle name="Акцент1 2" xfId="247" xr:uid="{00000000-0005-0000-0000-000035010000}"/>
    <cellStyle name="Акцент1 2 2" xfId="248" xr:uid="{00000000-0005-0000-0000-000036010000}"/>
    <cellStyle name="Акцент1 3" xfId="249" xr:uid="{00000000-0005-0000-0000-000037010000}"/>
    <cellStyle name="Акцент1 4" xfId="250" xr:uid="{00000000-0005-0000-0000-000038010000}"/>
    <cellStyle name="Акцент1 5" xfId="251" xr:uid="{00000000-0005-0000-0000-000039010000}"/>
    <cellStyle name="Акцент1 6" xfId="252" xr:uid="{00000000-0005-0000-0000-00003A010000}"/>
    <cellStyle name="Акцент1 7" xfId="480" xr:uid="{00000000-0005-0000-0000-00003B010000}"/>
    <cellStyle name="Акцент1 8" xfId="534" xr:uid="{00000000-0005-0000-0000-00003C010000}"/>
    <cellStyle name="Акцент1 9" xfId="591" xr:uid="{00000000-0005-0000-0000-00003D010000}"/>
    <cellStyle name="Акцент2" xfId="253" builtinId="33" customBuiltin="1"/>
    <cellStyle name="Акцент2 2" xfId="254" xr:uid="{00000000-0005-0000-0000-00003F010000}"/>
    <cellStyle name="Акцент2 3" xfId="255" xr:uid="{00000000-0005-0000-0000-000040010000}"/>
    <cellStyle name="Акцент2 4" xfId="256" xr:uid="{00000000-0005-0000-0000-000041010000}"/>
    <cellStyle name="Акцент2 5" xfId="257" xr:uid="{00000000-0005-0000-0000-000042010000}"/>
    <cellStyle name="Акцент2 6" xfId="258" xr:uid="{00000000-0005-0000-0000-000043010000}"/>
    <cellStyle name="Акцент2 7" xfId="481" xr:uid="{00000000-0005-0000-0000-000044010000}"/>
    <cellStyle name="Акцент2 8" xfId="535" xr:uid="{00000000-0005-0000-0000-000045010000}"/>
    <cellStyle name="Акцент2 9" xfId="592" xr:uid="{00000000-0005-0000-0000-000046010000}"/>
    <cellStyle name="Акцент3" xfId="259" builtinId="37" customBuiltin="1"/>
    <cellStyle name="Акцент3 2" xfId="260" xr:uid="{00000000-0005-0000-0000-000048010000}"/>
    <cellStyle name="Акцент3 3" xfId="261" xr:uid="{00000000-0005-0000-0000-000049010000}"/>
    <cellStyle name="Акцент3 4" xfId="262" xr:uid="{00000000-0005-0000-0000-00004A010000}"/>
    <cellStyle name="Акцент3 5" xfId="263" xr:uid="{00000000-0005-0000-0000-00004B010000}"/>
    <cellStyle name="Акцент3 6" xfId="264" xr:uid="{00000000-0005-0000-0000-00004C010000}"/>
    <cellStyle name="Акцент3 7" xfId="482" xr:uid="{00000000-0005-0000-0000-00004D010000}"/>
    <cellStyle name="Акцент3 8" xfId="536" xr:uid="{00000000-0005-0000-0000-00004E010000}"/>
    <cellStyle name="Акцент3 9" xfId="593" xr:uid="{00000000-0005-0000-0000-00004F010000}"/>
    <cellStyle name="Акцент4" xfId="265" builtinId="41" customBuiltin="1"/>
    <cellStyle name="Акцент4 2" xfId="266" xr:uid="{00000000-0005-0000-0000-000051010000}"/>
    <cellStyle name="Акцент4 2 2" xfId="267" xr:uid="{00000000-0005-0000-0000-000052010000}"/>
    <cellStyle name="Акцент4 3" xfId="268" xr:uid="{00000000-0005-0000-0000-000053010000}"/>
    <cellStyle name="Акцент4 4" xfId="269" xr:uid="{00000000-0005-0000-0000-000054010000}"/>
    <cellStyle name="Акцент4 5" xfId="270" xr:uid="{00000000-0005-0000-0000-000055010000}"/>
    <cellStyle name="Акцент4 6" xfId="271" xr:uid="{00000000-0005-0000-0000-000056010000}"/>
    <cellStyle name="Акцент4 7" xfId="483" xr:uid="{00000000-0005-0000-0000-000057010000}"/>
    <cellStyle name="Акцент4 8" xfId="537" xr:uid="{00000000-0005-0000-0000-000058010000}"/>
    <cellStyle name="Акцент4 9" xfId="594" xr:uid="{00000000-0005-0000-0000-000059010000}"/>
    <cellStyle name="Акцент5" xfId="272" builtinId="45" customBuiltin="1"/>
    <cellStyle name="Акцент5 2" xfId="273" xr:uid="{00000000-0005-0000-0000-00005B010000}"/>
    <cellStyle name="Акцент5 3" xfId="274" xr:uid="{00000000-0005-0000-0000-00005C010000}"/>
    <cellStyle name="Акцент5 4" xfId="275" xr:uid="{00000000-0005-0000-0000-00005D010000}"/>
    <cellStyle name="Акцент5 5" xfId="276" xr:uid="{00000000-0005-0000-0000-00005E010000}"/>
    <cellStyle name="Акцент5 6" xfId="277" xr:uid="{00000000-0005-0000-0000-00005F010000}"/>
    <cellStyle name="Акцент5 7" xfId="484" xr:uid="{00000000-0005-0000-0000-000060010000}"/>
    <cellStyle name="Акцент5 8" xfId="538" xr:uid="{00000000-0005-0000-0000-000061010000}"/>
    <cellStyle name="Акцент5 9" xfId="595" xr:uid="{00000000-0005-0000-0000-000062010000}"/>
    <cellStyle name="Акцент6" xfId="278" builtinId="49" customBuiltin="1"/>
    <cellStyle name="Акцент6 2" xfId="279" xr:uid="{00000000-0005-0000-0000-000064010000}"/>
    <cellStyle name="Акцент6 2 2" xfId="280" xr:uid="{00000000-0005-0000-0000-000065010000}"/>
    <cellStyle name="Акцент6 3" xfId="281" xr:uid="{00000000-0005-0000-0000-000066010000}"/>
    <cellStyle name="Акцент6 4" xfId="282" xr:uid="{00000000-0005-0000-0000-000067010000}"/>
    <cellStyle name="Акцент6 5" xfId="283" xr:uid="{00000000-0005-0000-0000-000068010000}"/>
    <cellStyle name="Акцент6 6" xfId="284" xr:uid="{00000000-0005-0000-0000-000069010000}"/>
    <cellStyle name="Акцент6 7" xfId="485" xr:uid="{00000000-0005-0000-0000-00006A010000}"/>
    <cellStyle name="Акцент6 8" xfId="539" xr:uid="{00000000-0005-0000-0000-00006B010000}"/>
    <cellStyle name="Акцент6 9" xfId="596" xr:uid="{00000000-0005-0000-0000-00006C010000}"/>
    <cellStyle name="Ввод " xfId="285" builtinId="20" customBuiltin="1"/>
    <cellStyle name="Ввод  2" xfId="286" xr:uid="{00000000-0005-0000-0000-00006E010000}"/>
    <cellStyle name="Ввод  3" xfId="287" xr:uid="{00000000-0005-0000-0000-00006F010000}"/>
    <cellStyle name="Ввод  4" xfId="288" xr:uid="{00000000-0005-0000-0000-000070010000}"/>
    <cellStyle name="Ввод  5" xfId="289" xr:uid="{00000000-0005-0000-0000-000071010000}"/>
    <cellStyle name="Ввод  6" xfId="290" xr:uid="{00000000-0005-0000-0000-000072010000}"/>
    <cellStyle name="Ввод  7" xfId="486" xr:uid="{00000000-0005-0000-0000-000073010000}"/>
    <cellStyle name="Ввод  8" xfId="540" xr:uid="{00000000-0005-0000-0000-000074010000}"/>
    <cellStyle name="Ввод  9" xfId="597" xr:uid="{00000000-0005-0000-0000-000075010000}"/>
    <cellStyle name="Вывод" xfId="291" builtinId="21" customBuiltin="1"/>
    <cellStyle name="Вывод 2" xfId="292" xr:uid="{00000000-0005-0000-0000-000077010000}"/>
    <cellStyle name="Вывод 2 2" xfId="293" xr:uid="{00000000-0005-0000-0000-000078010000}"/>
    <cellStyle name="Вывод 2_Приложение I.8. Баланс вторичных доходов" xfId="294" xr:uid="{00000000-0005-0000-0000-000079010000}"/>
    <cellStyle name="Вывод 3" xfId="295" xr:uid="{00000000-0005-0000-0000-00007A010000}"/>
    <cellStyle name="Вывод 4" xfId="296" xr:uid="{00000000-0005-0000-0000-00007B010000}"/>
    <cellStyle name="Вывод 5" xfId="297" xr:uid="{00000000-0005-0000-0000-00007C010000}"/>
    <cellStyle name="Вывод 6" xfId="298" xr:uid="{00000000-0005-0000-0000-00007D010000}"/>
    <cellStyle name="Вывод 7" xfId="487" xr:uid="{00000000-0005-0000-0000-00007E010000}"/>
    <cellStyle name="Вывод 8" xfId="541" xr:uid="{00000000-0005-0000-0000-00007F010000}"/>
    <cellStyle name="Вывод 9" xfId="598" xr:uid="{00000000-0005-0000-0000-000080010000}"/>
    <cellStyle name="Вычисление" xfId="299" builtinId="22" customBuiltin="1"/>
    <cellStyle name="Вычисление 2" xfId="300" xr:uid="{00000000-0005-0000-0000-000082010000}"/>
    <cellStyle name="Вычисление 2 2" xfId="301" xr:uid="{00000000-0005-0000-0000-000083010000}"/>
    <cellStyle name="Вычисление 2_Приложение I.8. Баланс вторичных доходов" xfId="302" xr:uid="{00000000-0005-0000-0000-000084010000}"/>
    <cellStyle name="Вычисление 3" xfId="303" xr:uid="{00000000-0005-0000-0000-000085010000}"/>
    <cellStyle name="Вычисление 4" xfId="304" xr:uid="{00000000-0005-0000-0000-000086010000}"/>
    <cellStyle name="Вычисление 5" xfId="305" xr:uid="{00000000-0005-0000-0000-000087010000}"/>
    <cellStyle name="Вычисление 6" xfId="306" xr:uid="{00000000-0005-0000-0000-000088010000}"/>
    <cellStyle name="Вычисление 7" xfId="488" xr:uid="{00000000-0005-0000-0000-000089010000}"/>
    <cellStyle name="Вычисление 8" xfId="542" xr:uid="{00000000-0005-0000-0000-00008A010000}"/>
    <cellStyle name="Вычисление 9" xfId="599" xr:uid="{00000000-0005-0000-0000-00008B010000}"/>
    <cellStyle name="Гиперссылка" xfId="559" builtinId="8"/>
    <cellStyle name="Заголовок 1" xfId="307" builtinId="16" customBuiltin="1"/>
    <cellStyle name="Заголовок 1 2" xfId="308" xr:uid="{00000000-0005-0000-0000-00008E010000}"/>
    <cellStyle name="Заголовок 1 2 2" xfId="309" xr:uid="{00000000-0005-0000-0000-00008F010000}"/>
    <cellStyle name="Заголовок 1 2_Приложение I.8. Баланс вторичных доходов" xfId="310" xr:uid="{00000000-0005-0000-0000-000090010000}"/>
    <cellStyle name="Заголовок 1 3" xfId="311" xr:uid="{00000000-0005-0000-0000-000091010000}"/>
    <cellStyle name="Заголовок 1 4" xfId="312" xr:uid="{00000000-0005-0000-0000-000092010000}"/>
    <cellStyle name="Заголовок 1 5" xfId="313" xr:uid="{00000000-0005-0000-0000-000093010000}"/>
    <cellStyle name="Заголовок 1 6" xfId="314" xr:uid="{00000000-0005-0000-0000-000094010000}"/>
    <cellStyle name="Заголовок 1 7" xfId="489" xr:uid="{00000000-0005-0000-0000-000095010000}"/>
    <cellStyle name="Заголовок 1 8" xfId="543" xr:uid="{00000000-0005-0000-0000-000096010000}"/>
    <cellStyle name="Заголовок 1 9" xfId="600" xr:uid="{00000000-0005-0000-0000-000097010000}"/>
    <cellStyle name="Заголовок 2" xfId="315" builtinId="17" customBuiltin="1"/>
    <cellStyle name="Заголовок 2 2" xfId="316" xr:uid="{00000000-0005-0000-0000-000099010000}"/>
    <cellStyle name="Заголовок 2 2 2" xfId="317" xr:uid="{00000000-0005-0000-0000-00009A010000}"/>
    <cellStyle name="Заголовок 2 2_Приложение I.8. Баланс вторичных доходов" xfId="318" xr:uid="{00000000-0005-0000-0000-00009B010000}"/>
    <cellStyle name="Заголовок 2 3" xfId="319" xr:uid="{00000000-0005-0000-0000-00009C010000}"/>
    <cellStyle name="Заголовок 2 4" xfId="320" xr:uid="{00000000-0005-0000-0000-00009D010000}"/>
    <cellStyle name="Заголовок 2 5" xfId="321" xr:uid="{00000000-0005-0000-0000-00009E010000}"/>
    <cellStyle name="Заголовок 2 6" xfId="322" xr:uid="{00000000-0005-0000-0000-00009F010000}"/>
    <cellStyle name="Заголовок 2 7" xfId="490" xr:uid="{00000000-0005-0000-0000-0000A0010000}"/>
    <cellStyle name="Заголовок 2 8" xfId="544" xr:uid="{00000000-0005-0000-0000-0000A1010000}"/>
    <cellStyle name="Заголовок 2 9" xfId="601" xr:uid="{00000000-0005-0000-0000-0000A2010000}"/>
    <cellStyle name="Заголовок 3" xfId="323" builtinId="18" customBuiltin="1"/>
    <cellStyle name="Заголовок 3 2" xfId="324" xr:uid="{00000000-0005-0000-0000-0000A4010000}"/>
    <cellStyle name="Заголовок 3 2 2" xfId="325" xr:uid="{00000000-0005-0000-0000-0000A5010000}"/>
    <cellStyle name="Заголовок 3 2_Приложение I.8. Баланс вторичных доходов" xfId="326" xr:uid="{00000000-0005-0000-0000-0000A6010000}"/>
    <cellStyle name="Заголовок 3 3" xfId="327" xr:uid="{00000000-0005-0000-0000-0000A7010000}"/>
    <cellStyle name="Заголовок 3 4" xfId="328" xr:uid="{00000000-0005-0000-0000-0000A8010000}"/>
    <cellStyle name="Заголовок 3 5" xfId="329" xr:uid="{00000000-0005-0000-0000-0000A9010000}"/>
    <cellStyle name="Заголовок 3 6" xfId="330" xr:uid="{00000000-0005-0000-0000-0000AA010000}"/>
    <cellStyle name="Заголовок 3 7" xfId="491" xr:uid="{00000000-0005-0000-0000-0000AB010000}"/>
    <cellStyle name="Заголовок 3 8" xfId="545" xr:uid="{00000000-0005-0000-0000-0000AC010000}"/>
    <cellStyle name="Заголовок 3 9" xfId="602" xr:uid="{00000000-0005-0000-0000-0000AD010000}"/>
    <cellStyle name="Заголовок 4" xfId="331" builtinId="19" customBuiltin="1"/>
    <cellStyle name="Заголовок 4 2" xfId="332" xr:uid="{00000000-0005-0000-0000-0000AF010000}"/>
    <cellStyle name="Заголовок 4 2 2" xfId="333" xr:uid="{00000000-0005-0000-0000-0000B0010000}"/>
    <cellStyle name="Заголовок 4 3" xfId="334" xr:uid="{00000000-0005-0000-0000-0000B1010000}"/>
    <cellStyle name="Заголовок 4 4" xfId="335" xr:uid="{00000000-0005-0000-0000-0000B2010000}"/>
    <cellStyle name="Заголовок 4 5" xfId="336" xr:uid="{00000000-0005-0000-0000-0000B3010000}"/>
    <cellStyle name="Заголовок 4 6" xfId="337" xr:uid="{00000000-0005-0000-0000-0000B4010000}"/>
    <cellStyle name="Заголовок 4 7" xfId="492" xr:uid="{00000000-0005-0000-0000-0000B5010000}"/>
    <cellStyle name="Заголовок 4 8" xfId="546" xr:uid="{00000000-0005-0000-0000-0000B6010000}"/>
    <cellStyle name="Заголовок 4 9" xfId="603" xr:uid="{00000000-0005-0000-0000-0000B7010000}"/>
    <cellStyle name="Итог" xfId="338" builtinId="25" customBuiltin="1"/>
    <cellStyle name="Итог 2" xfId="339" xr:uid="{00000000-0005-0000-0000-0000B9010000}"/>
    <cellStyle name="Итог 2 2" xfId="340" xr:uid="{00000000-0005-0000-0000-0000BA010000}"/>
    <cellStyle name="Итог 2_Приложение I.8. Баланс вторичных доходов" xfId="341" xr:uid="{00000000-0005-0000-0000-0000BB010000}"/>
    <cellStyle name="Итог 3" xfId="342" xr:uid="{00000000-0005-0000-0000-0000BC010000}"/>
    <cellStyle name="Итог 4" xfId="343" xr:uid="{00000000-0005-0000-0000-0000BD010000}"/>
    <cellStyle name="Итог 5" xfId="344" xr:uid="{00000000-0005-0000-0000-0000BE010000}"/>
    <cellStyle name="Итог 6" xfId="345" xr:uid="{00000000-0005-0000-0000-0000BF010000}"/>
    <cellStyle name="Итог 7" xfId="493" xr:uid="{00000000-0005-0000-0000-0000C0010000}"/>
    <cellStyle name="Итог 8" xfId="547" xr:uid="{00000000-0005-0000-0000-0000C1010000}"/>
    <cellStyle name="Итог 9" xfId="604" xr:uid="{00000000-0005-0000-0000-0000C2010000}"/>
    <cellStyle name="Контрольная ячейка" xfId="346" builtinId="23" customBuiltin="1"/>
    <cellStyle name="Контрольная ячейка 2" xfId="347" xr:uid="{00000000-0005-0000-0000-0000C4010000}"/>
    <cellStyle name="Контрольная ячейка 3" xfId="348" xr:uid="{00000000-0005-0000-0000-0000C5010000}"/>
    <cellStyle name="Контрольная ячейка 4" xfId="349" xr:uid="{00000000-0005-0000-0000-0000C6010000}"/>
    <cellStyle name="Контрольная ячейка 5" xfId="350" xr:uid="{00000000-0005-0000-0000-0000C7010000}"/>
    <cellStyle name="Контрольная ячейка 6" xfId="351" xr:uid="{00000000-0005-0000-0000-0000C8010000}"/>
    <cellStyle name="Контрольная ячейка 7" xfId="494" xr:uid="{00000000-0005-0000-0000-0000C9010000}"/>
    <cellStyle name="Контрольная ячейка 8" xfId="548" xr:uid="{00000000-0005-0000-0000-0000CA010000}"/>
    <cellStyle name="Контрольная ячейка 9" xfId="605" xr:uid="{00000000-0005-0000-0000-0000CB010000}"/>
    <cellStyle name="Название" xfId="352" builtinId="15" customBuiltin="1"/>
    <cellStyle name="Название 2" xfId="353" xr:uid="{00000000-0005-0000-0000-0000CD010000}"/>
    <cellStyle name="Название 2 2" xfId="354" xr:uid="{00000000-0005-0000-0000-0000CE010000}"/>
    <cellStyle name="Название 3" xfId="355" xr:uid="{00000000-0005-0000-0000-0000CF010000}"/>
    <cellStyle name="Название 4" xfId="356" xr:uid="{00000000-0005-0000-0000-0000D0010000}"/>
    <cellStyle name="Название 5" xfId="357" xr:uid="{00000000-0005-0000-0000-0000D1010000}"/>
    <cellStyle name="Название 6" xfId="358" xr:uid="{00000000-0005-0000-0000-0000D2010000}"/>
    <cellStyle name="Название 7" xfId="497" xr:uid="{00000000-0005-0000-0000-0000D3010000}"/>
    <cellStyle name="Название 8" xfId="549" xr:uid="{00000000-0005-0000-0000-0000D4010000}"/>
    <cellStyle name="Название 9" xfId="606" xr:uid="{00000000-0005-0000-0000-0000D5010000}"/>
    <cellStyle name="Нейтральный" xfId="359" builtinId="28" customBuiltin="1"/>
    <cellStyle name="Нейтральный 2" xfId="360" xr:uid="{00000000-0005-0000-0000-0000D7010000}"/>
    <cellStyle name="Нейтральный 2 2" xfId="361" xr:uid="{00000000-0005-0000-0000-0000D8010000}"/>
    <cellStyle name="Нейтральный 3" xfId="362" xr:uid="{00000000-0005-0000-0000-0000D9010000}"/>
    <cellStyle name="Нейтральный 4" xfId="363" xr:uid="{00000000-0005-0000-0000-0000DA010000}"/>
    <cellStyle name="Нейтральный 5" xfId="364" xr:uid="{00000000-0005-0000-0000-0000DB010000}"/>
    <cellStyle name="Нейтральный 6" xfId="365" xr:uid="{00000000-0005-0000-0000-0000DC010000}"/>
    <cellStyle name="Нейтральный 7" xfId="500" xr:uid="{00000000-0005-0000-0000-0000DD010000}"/>
    <cellStyle name="Нейтральный 8" xfId="550" xr:uid="{00000000-0005-0000-0000-0000DE010000}"/>
    <cellStyle name="Нейтральный 9" xfId="607" xr:uid="{00000000-0005-0000-0000-0000DF010000}"/>
    <cellStyle name="Обычный" xfId="0" builtinId="0"/>
    <cellStyle name="Обычный 10" xfId="460" xr:uid="{00000000-0005-0000-0000-0000E1010000}"/>
    <cellStyle name="Обычный 10 2" xfId="511" xr:uid="{00000000-0005-0000-0000-0000E2010000}"/>
    <cellStyle name="Обычный 10 2 2" xfId="622" xr:uid="{00000000-0005-0000-0000-0000E3010000}"/>
    <cellStyle name="Обычный 10 2 3" xfId="568" xr:uid="{00000000-0005-0000-0000-0000E4010000}"/>
    <cellStyle name="Обычный 10 3" xfId="616" xr:uid="{00000000-0005-0000-0000-0000E5010000}"/>
    <cellStyle name="Обычный 10 4" xfId="562" xr:uid="{00000000-0005-0000-0000-0000E6010000}"/>
    <cellStyle name="Обычный 11" xfId="512" xr:uid="{00000000-0005-0000-0000-0000E7010000}"/>
    <cellStyle name="Обычный 11 2" xfId="623" xr:uid="{00000000-0005-0000-0000-0000E8010000}"/>
    <cellStyle name="Обычный 11 3" xfId="569" xr:uid="{00000000-0005-0000-0000-0000E9010000}"/>
    <cellStyle name="Обычный 2" xfId="366" xr:uid="{00000000-0005-0000-0000-0000EA010000}"/>
    <cellStyle name="Обычный 2 2" xfId="367" xr:uid="{00000000-0005-0000-0000-0000EB010000}"/>
    <cellStyle name="Обычный 2 2 2" xfId="499" xr:uid="{00000000-0005-0000-0000-0000EC010000}"/>
    <cellStyle name="Обычный 2 2 2 2" xfId="619" xr:uid="{00000000-0005-0000-0000-0000ED010000}"/>
    <cellStyle name="Обычный 2 2 2 3" xfId="565" xr:uid="{00000000-0005-0000-0000-0000EE010000}"/>
    <cellStyle name="Обычный 2 2 3" xfId="513" xr:uid="{00000000-0005-0000-0000-0000EF010000}"/>
    <cellStyle name="Обычный 2 2 3 2" xfId="624" xr:uid="{00000000-0005-0000-0000-0000F0010000}"/>
    <cellStyle name="Обычный 2 2 3 3" xfId="570" xr:uid="{00000000-0005-0000-0000-0000F1010000}"/>
    <cellStyle name="Обычный 2 3" xfId="368" xr:uid="{00000000-0005-0000-0000-0000F2010000}"/>
    <cellStyle name="Обычный 2 4" xfId="369" xr:uid="{00000000-0005-0000-0000-0000F3010000}"/>
    <cellStyle name="Обычный 2 5" xfId="370" xr:uid="{00000000-0005-0000-0000-0000F4010000}"/>
    <cellStyle name="Обычный 2_~6498020" xfId="371" xr:uid="{00000000-0005-0000-0000-0000F5010000}"/>
    <cellStyle name="Обычный 3" xfId="372" xr:uid="{00000000-0005-0000-0000-0000F6010000}"/>
    <cellStyle name="Обычный 3 2" xfId="373" xr:uid="{00000000-0005-0000-0000-0000F7010000}"/>
    <cellStyle name="Обычный 3 3" xfId="374" xr:uid="{00000000-0005-0000-0000-0000F8010000}"/>
    <cellStyle name="Обычный 3 3 2" xfId="375" xr:uid="{00000000-0005-0000-0000-0000F9010000}"/>
    <cellStyle name="Обычный 3 3 2 2" xfId="456" xr:uid="{00000000-0005-0000-0000-0000FA010000}"/>
    <cellStyle name="Обычный 3 4" xfId="376" xr:uid="{00000000-0005-0000-0000-0000FB010000}"/>
    <cellStyle name="Обычный 3 5" xfId="377" xr:uid="{00000000-0005-0000-0000-0000FC010000}"/>
    <cellStyle name="Обычный 3 5 2" xfId="501" xr:uid="{00000000-0005-0000-0000-0000FD010000}"/>
    <cellStyle name="Обычный 3 5 2 2" xfId="551" xr:uid="{00000000-0005-0000-0000-0000FE010000}"/>
    <cellStyle name="Обычный 3 5 2 2 2" xfId="627" xr:uid="{00000000-0005-0000-0000-0000FF010000}"/>
    <cellStyle name="Обычный 3 5 2 3" xfId="620" xr:uid="{00000000-0005-0000-0000-000000020000}"/>
    <cellStyle name="Обычный 3 5 2 4" xfId="566" xr:uid="{00000000-0005-0000-0000-000001020000}"/>
    <cellStyle name="Обычный 3 5 3" xfId="552" xr:uid="{00000000-0005-0000-0000-000002020000}"/>
    <cellStyle name="Обычный 3 5 3 2" xfId="628" xr:uid="{00000000-0005-0000-0000-000003020000}"/>
    <cellStyle name="Обычный 3 5 4" xfId="608" xr:uid="{00000000-0005-0000-0000-000004020000}"/>
    <cellStyle name="Обычный 3 5 5" xfId="560" xr:uid="{00000000-0005-0000-0000-000005020000}"/>
    <cellStyle name="Обычный 3 6" xfId="378" xr:uid="{00000000-0005-0000-0000-000006020000}"/>
    <cellStyle name="Обычный 3 6 2" xfId="457" xr:uid="{00000000-0005-0000-0000-000007020000}"/>
    <cellStyle name="Обычный 3 7" xfId="514" xr:uid="{00000000-0005-0000-0000-000008020000}"/>
    <cellStyle name="Обычный 3 7 2" xfId="625" xr:uid="{00000000-0005-0000-0000-000009020000}"/>
    <cellStyle name="Обычный 3 7 3" xfId="571" xr:uid="{00000000-0005-0000-0000-00000A020000}"/>
    <cellStyle name="Обычный 3 8" xfId="515" xr:uid="{00000000-0005-0000-0000-00000B020000}"/>
    <cellStyle name="Обычный 3 8 2" xfId="626" xr:uid="{00000000-0005-0000-0000-00000C020000}"/>
    <cellStyle name="Обычный 3 8 3" xfId="572" xr:uid="{00000000-0005-0000-0000-00000D020000}"/>
    <cellStyle name="Обычный 4" xfId="379" xr:uid="{00000000-0005-0000-0000-00000E020000}"/>
    <cellStyle name="Обычный 4 2" xfId="498" xr:uid="{00000000-0005-0000-0000-00000F020000}"/>
    <cellStyle name="Обычный 4 2 2" xfId="618" xr:uid="{00000000-0005-0000-0000-000010020000}"/>
    <cellStyle name="Обычный 4 2 3" xfId="564" xr:uid="{00000000-0005-0000-0000-000011020000}"/>
    <cellStyle name="Обычный 5" xfId="380" xr:uid="{00000000-0005-0000-0000-000012020000}"/>
    <cellStyle name="Обычный 5 2" xfId="381" xr:uid="{00000000-0005-0000-0000-000013020000}"/>
    <cellStyle name="Обычный 5 3" xfId="382" xr:uid="{00000000-0005-0000-0000-000014020000}"/>
    <cellStyle name="Обычный 5 4" xfId="383" xr:uid="{00000000-0005-0000-0000-000015020000}"/>
    <cellStyle name="Обычный 5_~6498020" xfId="384" xr:uid="{00000000-0005-0000-0000-000016020000}"/>
    <cellStyle name="Обычный 6" xfId="385" xr:uid="{00000000-0005-0000-0000-000017020000}"/>
    <cellStyle name="Обычный 6 2" xfId="386" xr:uid="{00000000-0005-0000-0000-000018020000}"/>
    <cellStyle name="Обычный 6 3" xfId="387" xr:uid="{00000000-0005-0000-0000-000019020000}"/>
    <cellStyle name="Обычный 6 4" xfId="388" xr:uid="{00000000-0005-0000-0000-00001A020000}"/>
    <cellStyle name="Обычный 6_~6498020" xfId="389" xr:uid="{00000000-0005-0000-0000-00001B020000}"/>
    <cellStyle name="Обычный 7" xfId="390" xr:uid="{00000000-0005-0000-0000-00001C020000}"/>
    <cellStyle name="Обычный 7 2" xfId="391" xr:uid="{00000000-0005-0000-0000-00001D020000}"/>
    <cellStyle name="Обычный 7 3" xfId="392" xr:uid="{00000000-0005-0000-0000-00001E020000}"/>
    <cellStyle name="Обычный 7 4" xfId="461" xr:uid="{00000000-0005-0000-0000-00001F020000}"/>
    <cellStyle name="Обычный 8" xfId="393" xr:uid="{00000000-0005-0000-0000-000020020000}"/>
    <cellStyle name="Обычный 9" xfId="459" xr:uid="{00000000-0005-0000-0000-000021020000}"/>
    <cellStyle name="Обычный 9 2" xfId="510" xr:uid="{00000000-0005-0000-0000-000022020000}"/>
    <cellStyle name="Обычный 9 2 2" xfId="621" xr:uid="{00000000-0005-0000-0000-000023020000}"/>
    <cellStyle name="Обычный 9 2 3" xfId="567" xr:uid="{00000000-0005-0000-0000-000024020000}"/>
    <cellStyle name="Обычный 9 3" xfId="615" xr:uid="{00000000-0005-0000-0000-000025020000}"/>
    <cellStyle name="Обычный 9 4" xfId="561" xr:uid="{00000000-0005-0000-0000-000026020000}"/>
    <cellStyle name="Обычный_4" xfId="394" xr:uid="{00000000-0005-0000-0000-000027020000}"/>
    <cellStyle name="Обычный_Книга1" xfId="395" xr:uid="{00000000-0005-0000-0000-000028020000}"/>
    <cellStyle name="Плохой" xfId="396" builtinId="27" customBuiltin="1"/>
    <cellStyle name="Плохой 2" xfId="397" xr:uid="{00000000-0005-0000-0000-00002A020000}"/>
    <cellStyle name="Плохой 2 2" xfId="398" xr:uid="{00000000-0005-0000-0000-00002B020000}"/>
    <cellStyle name="Плохой 3" xfId="399" xr:uid="{00000000-0005-0000-0000-00002C020000}"/>
    <cellStyle name="Плохой 4" xfId="400" xr:uid="{00000000-0005-0000-0000-00002D020000}"/>
    <cellStyle name="Плохой 5" xfId="401" xr:uid="{00000000-0005-0000-0000-00002E020000}"/>
    <cellStyle name="Плохой 6" xfId="402" xr:uid="{00000000-0005-0000-0000-00002F020000}"/>
    <cellStyle name="Плохой 7" xfId="502" xr:uid="{00000000-0005-0000-0000-000030020000}"/>
    <cellStyle name="Плохой 8" xfId="553" xr:uid="{00000000-0005-0000-0000-000031020000}"/>
    <cellStyle name="Плохой 9" xfId="609" xr:uid="{00000000-0005-0000-0000-000032020000}"/>
    <cellStyle name="Пояснение" xfId="403" builtinId="53" customBuiltin="1"/>
    <cellStyle name="Пояснение 2" xfId="404" xr:uid="{00000000-0005-0000-0000-000034020000}"/>
    <cellStyle name="Пояснение 3" xfId="405" xr:uid="{00000000-0005-0000-0000-000035020000}"/>
    <cellStyle name="Пояснение 4" xfId="406" xr:uid="{00000000-0005-0000-0000-000036020000}"/>
    <cellStyle name="Пояснение 5" xfId="407" xr:uid="{00000000-0005-0000-0000-000037020000}"/>
    <cellStyle name="Пояснение 6" xfId="408" xr:uid="{00000000-0005-0000-0000-000038020000}"/>
    <cellStyle name="Пояснение 7" xfId="503" xr:uid="{00000000-0005-0000-0000-000039020000}"/>
    <cellStyle name="Пояснение 8" xfId="554" xr:uid="{00000000-0005-0000-0000-00003A020000}"/>
    <cellStyle name="Пояснение 9" xfId="610" xr:uid="{00000000-0005-0000-0000-00003B020000}"/>
    <cellStyle name="Примечание" xfId="409" builtinId="10" customBuiltin="1"/>
    <cellStyle name="Примечание 2" xfId="410" xr:uid="{00000000-0005-0000-0000-00003D020000}"/>
    <cellStyle name="Примечание 2 2" xfId="411" xr:uid="{00000000-0005-0000-0000-00003E020000}"/>
    <cellStyle name="Примечание 2 3" xfId="495" xr:uid="{00000000-0005-0000-0000-00003F020000}"/>
    <cellStyle name="Примечание 2 3 2" xfId="617" xr:uid="{00000000-0005-0000-0000-000040020000}"/>
    <cellStyle name="Примечание 2 3 3" xfId="563" xr:uid="{00000000-0005-0000-0000-000041020000}"/>
    <cellStyle name="Примечание 2_Приложение I.8. Баланс вторичных доходов" xfId="412" xr:uid="{00000000-0005-0000-0000-000042020000}"/>
    <cellStyle name="Примечание 3" xfId="413" xr:uid="{00000000-0005-0000-0000-000043020000}"/>
    <cellStyle name="Примечание 3 2" xfId="496" xr:uid="{00000000-0005-0000-0000-000044020000}"/>
    <cellStyle name="Примечание 4" xfId="414" xr:uid="{00000000-0005-0000-0000-000045020000}"/>
    <cellStyle name="Примечание 5" xfId="415" xr:uid="{00000000-0005-0000-0000-000046020000}"/>
    <cellStyle name="Примечание 6" xfId="416" xr:uid="{00000000-0005-0000-0000-000047020000}"/>
    <cellStyle name="Примечание 7" xfId="504" xr:uid="{00000000-0005-0000-0000-000048020000}"/>
    <cellStyle name="Примечание 8" xfId="555" xr:uid="{00000000-0005-0000-0000-000049020000}"/>
    <cellStyle name="Примечание 9" xfId="611" xr:uid="{00000000-0005-0000-0000-00004A020000}"/>
    <cellStyle name="Процентный 2" xfId="629" xr:uid="{00000000-0005-0000-0000-00004B020000}"/>
    <cellStyle name="Связанная ячейка" xfId="417" builtinId="24" customBuiltin="1"/>
    <cellStyle name="Связанная ячейка 2" xfId="418" xr:uid="{00000000-0005-0000-0000-00004D020000}"/>
    <cellStyle name="Связанная ячейка 2 2" xfId="419" xr:uid="{00000000-0005-0000-0000-00004E020000}"/>
    <cellStyle name="Связанная ячейка 2_Приложение I.8. Баланс вторичных доходов" xfId="420" xr:uid="{00000000-0005-0000-0000-00004F020000}"/>
    <cellStyle name="Связанная ячейка 3" xfId="421" xr:uid="{00000000-0005-0000-0000-000050020000}"/>
    <cellStyle name="Связанная ячейка 4" xfId="422" xr:uid="{00000000-0005-0000-0000-000051020000}"/>
    <cellStyle name="Связанная ячейка 5" xfId="423" xr:uid="{00000000-0005-0000-0000-000052020000}"/>
    <cellStyle name="Связанная ячейка 6" xfId="424" xr:uid="{00000000-0005-0000-0000-000053020000}"/>
    <cellStyle name="Связанная ячейка 7" xfId="505" xr:uid="{00000000-0005-0000-0000-000054020000}"/>
    <cellStyle name="Связанная ячейка 8" xfId="556" xr:uid="{00000000-0005-0000-0000-000055020000}"/>
    <cellStyle name="Связанная ячейка 9" xfId="612" xr:uid="{00000000-0005-0000-0000-000056020000}"/>
    <cellStyle name="Стиль 1" xfId="425" xr:uid="{00000000-0005-0000-0000-000057020000}"/>
    <cellStyle name="Стиль 1 2" xfId="426" xr:uid="{00000000-0005-0000-0000-000058020000}"/>
    <cellStyle name="Стиль 1_Приложение 1.6_усл.по зонам" xfId="427" xr:uid="{00000000-0005-0000-0000-000059020000}"/>
    <cellStyle name="Стиль 2" xfId="428" xr:uid="{00000000-0005-0000-0000-00005A020000}"/>
    <cellStyle name="Текст предупреждения" xfId="429" builtinId="11" customBuiltin="1"/>
    <cellStyle name="Текст предупреждения 2" xfId="430" xr:uid="{00000000-0005-0000-0000-00005C020000}"/>
    <cellStyle name="Текст предупреждения 3" xfId="431" xr:uid="{00000000-0005-0000-0000-00005D020000}"/>
    <cellStyle name="Текст предупреждения 4" xfId="432" xr:uid="{00000000-0005-0000-0000-00005E020000}"/>
    <cellStyle name="Текст предупреждения 5" xfId="433" xr:uid="{00000000-0005-0000-0000-00005F020000}"/>
    <cellStyle name="Текст предупреждения 6" xfId="434" xr:uid="{00000000-0005-0000-0000-000060020000}"/>
    <cellStyle name="Текст предупреждения 7" xfId="506" xr:uid="{00000000-0005-0000-0000-000061020000}"/>
    <cellStyle name="Текст предупреждения 8" xfId="557" xr:uid="{00000000-0005-0000-0000-000062020000}"/>
    <cellStyle name="Текст предупреждения 9" xfId="613" xr:uid="{00000000-0005-0000-0000-000063020000}"/>
    <cellStyle name="Тысячи [0]_Модуль2" xfId="435" xr:uid="{00000000-0005-0000-0000-000064020000}"/>
    <cellStyle name="Тысячи_Модуль2" xfId="436" xr:uid="{00000000-0005-0000-0000-000065020000}"/>
    <cellStyle name="Финансовый 2" xfId="437" xr:uid="{00000000-0005-0000-0000-000066020000}"/>
    <cellStyle name="Финансовый 2 2" xfId="438" xr:uid="{00000000-0005-0000-0000-000067020000}"/>
    <cellStyle name="Финансовый 2 2 2" xfId="507" xr:uid="{00000000-0005-0000-0000-000068020000}"/>
    <cellStyle name="Финансовый 2 3" xfId="458" xr:uid="{00000000-0005-0000-0000-000069020000}"/>
    <cellStyle name="Финансовый 3" xfId="439" xr:uid="{00000000-0005-0000-0000-00006A020000}"/>
    <cellStyle name="Финансовый 3 2" xfId="508" xr:uid="{00000000-0005-0000-0000-00006B020000}"/>
    <cellStyle name="Хороший" xfId="440" builtinId="26" customBuiltin="1"/>
    <cellStyle name="Хороший 2" xfId="441" xr:uid="{00000000-0005-0000-0000-00006D020000}"/>
    <cellStyle name="Хороший 2 2" xfId="442" xr:uid="{00000000-0005-0000-0000-00006E020000}"/>
    <cellStyle name="Хороший 3" xfId="443" xr:uid="{00000000-0005-0000-0000-00006F020000}"/>
    <cellStyle name="Хороший 4" xfId="444" xr:uid="{00000000-0005-0000-0000-000070020000}"/>
    <cellStyle name="Хороший 5" xfId="445" xr:uid="{00000000-0005-0000-0000-000071020000}"/>
    <cellStyle name="Хороший 6" xfId="446" xr:uid="{00000000-0005-0000-0000-000072020000}"/>
    <cellStyle name="Хороший 7" xfId="509" xr:uid="{00000000-0005-0000-0000-000073020000}"/>
    <cellStyle name="Хороший 8" xfId="558" xr:uid="{00000000-0005-0000-0000-000074020000}"/>
    <cellStyle name="Хороший 9" xfId="614" xr:uid="{00000000-0005-0000-0000-000075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gul_b\zapiska%2011\&#1052;&#1086;&#1080;%20&#1076;&#1086;&#1082;&#1091;&#1084;&#1077;&#1085;&#1090;&#1099;\&#1042;&#1044;\2008\&#1042;&#1044;%20&#1087;&#1086;%20&#1089;&#1088;&#1086;&#1082;&#1072;&#1084;%202-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3"/>
      <sheetName val="STable 3.1"/>
      <sheetName val="Table 3 (Y)"/>
      <sheetName val="ED-stand"/>
      <sheetName val="банки"/>
      <sheetName val="баланс"/>
      <sheetName val="прочие"/>
      <sheetName val="прочие-ЦБ"/>
      <sheetName val="interest"/>
      <sheetName val="по годам"/>
      <sheetName val="ED-прогноз"/>
      <sheetName val="Диаграмма1"/>
      <sheetName val="Диаграмма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Брендбук">
      <a:dk1>
        <a:sysClr val="windowText" lastClr="000000"/>
      </a:dk1>
      <a:lt1>
        <a:sysClr val="window" lastClr="FFFFFF"/>
      </a:lt1>
      <a:dk2>
        <a:srgbClr val="4B3E3B"/>
      </a:dk2>
      <a:lt2>
        <a:srgbClr val="E6E6E6"/>
      </a:lt2>
      <a:accent1>
        <a:srgbClr val="CCCCCC"/>
      </a:accent1>
      <a:accent2>
        <a:srgbClr val="275C1A"/>
      </a:accent2>
      <a:accent3>
        <a:srgbClr val="67995A"/>
      </a:accent3>
      <a:accent4>
        <a:srgbClr val="9C7C07"/>
      </a:accent4>
      <a:accent5>
        <a:srgbClr val="F1C94D"/>
      </a:accent5>
      <a:accent6>
        <a:srgbClr val="BC1E28"/>
      </a:accent6>
      <a:hlink>
        <a:srgbClr val="275C1A"/>
      </a:hlink>
      <a:folHlink>
        <a:srgbClr val="80727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ationalbank.kz/ru/page/data-usage-terms" TargetMode="External"/><Relationship Id="rId2" Type="http://schemas.openxmlformats.org/officeDocument/2006/relationships/hyperlink" Target="https://nationalbank.kz/ru/news/platezhnyy-balans/rubrics/2358" TargetMode="External"/><Relationship Id="rId1" Type="http://schemas.openxmlformats.org/officeDocument/2006/relationships/hyperlink" Target="https://nationalbank.kz/ru/news/metodologiya-statistiki-vneshnego-sektora" TargetMode="External"/><Relationship Id="rId4" Type="http://schemas.openxmlformats.org/officeDocument/2006/relationships/hyperlink" Target="mailto:G.Omarova@nationalbank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7306F-ACCB-4439-A00B-54668D44775B}">
  <dimension ref="A1:B19"/>
  <sheetViews>
    <sheetView tabSelected="1" workbookViewId="0"/>
  </sheetViews>
  <sheetFormatPr defaultRowHeight="12.75" x14ac:dyDescent="0.2"/>
  <cols>
    <col min="1" max="1" width="46.28515625" style="5" bestFit="1" customWidth="1"/>
    <col min="2" max="2" width="78" style="5" bestFit="1" customWidth="1"/>
    <col min="3" max="16384" width="9.140625" style="5"/>
  </cols>
  <sheetData>
    <row r="1" spans="1:2" ht="15" x14ac:dyDescent="0.2">
      <c r="A1" s="154" t="s">
        <v>198</v>
      </c>
      <c r="B1" s="155" t="s">
        <v>225</v>
      </c>
    </row>
    <row r="2" spans="1:2" ht="15" x14ac:dyDescent="0.2">
      <c r="A2" s="154" t="s">
        <v>199</v>
      </c>
      <c r="B2" s="155" t="s">
        <v>200</v>
      </c>
    </row>
    <row r="3" spans="1:2" ht="15" x14ac:dyDescent="0.2">
      <c r="A3" s="154" t="s">
        <v>201</v>
      </c>
      <c r="B3" s="155" t="s">
        <v>202</v>
      </c>
    </row>
    <row r="4" spans="1:2" ht="15" x14ac:dyDescent="0.2">
      <c r="A4" s="154" t="s">
        <v>203</v>
      </c>
      <c r="B4" s="155" t="s">
        <v>226</v>
      </c>
    </row>
    <row r="5" spans="1:2" ht="15" x14ac:dyDescent="0.2">
      <c r="A5" s="154" t="s">
        <v>204</v>
      </c>
      <c r="B5" s="156" t="s">
        <v>248</v>
      </c>
    </row>
    <row r="6" spans="1:2" ht="15" x14ac:dyDescent="0.2">
      <c r="A6" s="154" t="s">
        <v>205</v>
      </c>
      <c r="B6" s="157" t="s">
        <v>227</v>
      </c>
    </row>
    <row r="7" spans="1:2" ht="15" x14ac:dyDescent="0.2">
      <c r="A7" s="154" t="s">
        <v>206</v>
      </c>
      <c r="B7" s="158" t="s">
        <v>207</v>
      </c>
    </row>
    <row r="8" spans="1:2" ht="60" x14ac:dyDescent="0.2">
      <c r="A8" s="159" t="s">
        <v>208</v>
      </c>
      <c r="B8" s="160" t="s">
        <v>228</v>
      </c>
    </row>
    <row r="9" spans="1:2" ht="30" customHeight="1" x14ac:dyDescent="0.2">
      <c r="A9" s="159" t="s">
        <v>209</v>
      </c>
      <c r="B9" s="160" t="s">
        <v>229</v>
      </c>
    </row>
    <row r="10" spans="1:2" ht="15" x14ac:dyDescent="0.2">
      <c r="A10" s="154" t="s">
        <v>210</v>
      </c>
      <c r="B10" s="157" t="s">
        <v>211</v>
      </c>
    </row>
    <row r="11" spans="1:2" ht="15" x14ac:dyDescent="0.2">
      <c r="A11" s="154" t="s">
        <v>212</v>
      </c>
      <c r="B11" s="157" t="s">
        <v>213</v>
      </c>
    </row>
    <row r="12" spans="1:2" ht="30" x14ac:dyDescent="0.2">
      <c r="A12" s="154" t="s">
        <v>214</v>
      </c>
      <c r="B12" s="161" t="s">
        <v>215</v>
      </c>
    </row>
    <row r="13" spans="1:2" ht="15" x14ac:dyDescent="0.2">
      <c r="A13" s="154" t="s">
        <v>216</v>
      </c>
      <c r="B13" s="162">
        <v>46304</v>
      </c>
    </row>
    <row r="14" spans="1:2" ht="15" x14ac:dyDescent="0.2">
      <c r="A14" s="154" t="s">
        <v>217</v>
      </c>
      <c r="B14" s="162">
        <v>46398</v>
      </c>
    </row>
    <row r="15" spans="1:2" ht="15" x14ac:dyDescent="0.2">
      <c r="A15" s="154" t="s">
        <v>218</v>
      </c>
      <c r="B15" s="155" t="s">
        <v>219</v>
      </c>
    </row>
    <row r="16" spans="1:2" ht="15" x14ac:dyDescent="0.2">
      <c r="A16" s="154" t="s">
        <v>220</v>
      </c>
      <c r="B16" s="155" t="s">
        <v>230</v>
      </c>
    </row>
    <row r="17" spans="1:2" ht="15" x14ac:dyDescent="0.2">
      <c r="A17" s="154" t="s">
        <v>221</v>
      </c>
      <c r="B17" s="163" t="s">
        <v>231</v>
      </c>
    </row>
    <row r="18" spans="1:2" ht="15" x14ac:dyDescent="0.25">
      <c r="A18" s="154" t="s">
        <v>222</v>
      </c>
      <c r="B18" s="206" t="s">
        <v>232</v>
      </c>
    </row>
    <row r="19" spans="1:2" ht="15" x14ac:dyDescent="0.2">
      <c r="A19" s="154" t="s">
        <v>223</v>
      </c>
      <c r="B19" s="164" t="s">
        <v>224</v>
      </c>
    </row>
  </sheetData>
  <hyperlinks>
    <hyperlink ref="B6" location="'5. Показатели внешней торговли'!A1" display="Определения показателей внешней торговли товарами" xr:uid="{0354E434-EC97-4D90-AD94-BD0C97E2D7D9}"/>
    <hyperlink ref="B10" r:id="rId1" xr:uid="{A2E00849-CF58-4873-A15D-3B85D8E4832F}"/>
    <hyperlink ref="B11" r:id="rId2" xr:uid="{E60300C7-7D84-40ED-845E-569870FF3657}"/>
    <hyperlink ref="B19" r:id="rId3" xr:uid="{0D391152-272A-467E-B8A1-2237F34BCCDC}"/>
    <hyperlink ref="B18" r:id="rId4" display="mailto:G.Omarova@nationalbank.kz" xr:uid="{82F70F8A-781E-4704-BDC9-66FD6599C7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D23"/>
  <sheetViews>
    <sheetView zoomScale="90" zoomScaleNormal="90" workbookViewId="0">
      <selection activeCell="C6" sqref="C6"/>
    </sheetView>
  </sheetViews>
  <sheetFormatPr defaultColWidth="8.85546875" defaultRowHeight="12.75" x14ac:dyDescent="0.2"/>
  <cols>
    <col min="1" max="1" width="7.42578125" customWidth="1"/>
    <col min="2" max="2" width="8.42578125" customWidth="1"/>
    <col min="4" max="4" width="100.140625" customWidth="1"/>
  </cols>
  <sheetData>
    <row r="4" spans="3:4" ht="18" x14ac:dyDescent="0.25">
      <c r="C4" s="60" t="s">
        <v>170</v>
      </c>
    </row>
    <row r="5" spans="3:4" ht="18" x14ac:dyDescent="0.25">
      <c r="C5" s="60"/>
    </row>
    <row r="6" spans="3:4" ht="14.25" x14ac:dyDescent="0.2">
      <c r="C6" s="61" t="s">
        <v>164</v>
      </c>
    </row>
    <row r="7" spans="3:4" x14ac:dyDescent="0.2">
      <c r="C7" s="62" t="s">
        <v>165</v>
      </c>
      <c r="D7" s="63" t="s">
        <v>183</v>
      </c>
    </row>
    <row r="8" spans="3:4" x14ac:dyDescent="0.2">
      <c r="C8" s="62" t="s">
        <v>166</v>
      </c>
      <c r="D8" s="63" t="s">
        <v>2</v>
      </c>
    </row>
    <row r="9" spans="3:4" x14ac:dyDescent="0.2">
      <c r="C9" s="62" t="s">
        <v>167</v>
      </c>
      <c r="D9" s="63" t="s">
        <v>169</v>
      </c>
    </row>
    <row r="10" spans="3:4" x14ac:dyDescent="0.2">
      <c r="C10" s="62" t="s">
        <v>168</v>
      </c>
      <c r="D10" s="63" t="s">
        <v>55</v>
      </c>
    </row>
    <row r="11" spans="3:4" x14ac:dyDescent="0.2">
      <c r="C11" s="62" t="s">
        <v>249</v>
      </c>
      <c r="D11" s="63" t="s">
        <v>250</v>
      </c>
    </row>
    <row r="17" spans="4:4" x14ac:dyDescent="0.2">
      <c r="D17" s="64"/>
    </row>
    <row r="20" spans="4:4" x14ac:dyDescent="0.2">
      <c r="D20" s="64"/>
    </row>
    <row r="23" spans="4:4" x14ac:dyDescent="0.2">
      <c r="D23" s="64"/>
    </row>
  </sheetData>
  <hyperlinks>
    <hyperlink ref="D8" location="'2. Структура экспорта и импорта'!A1" display="Структура экспорта и импорта по данным официальной статистики" xr:uid="{00000000-0004-0000-0000-000000000000}"/>
    <hyperlink ref="D9" location="'3. Экспорт отдельных товаров'!A1" display=" Анализ цены и количественных поставок по экспорту отдельных товаров по данным официальной статистики" xr:uid="{00000000-0004-0000-0000-000001000000}"/>
    <hyperlink ref="D10" location="'4. Географическая структура'!A1" display="Географическая структура внешней торговли по данным официальной статистики" xr:uid="{00000000-0004-0000-0000-000002000000}"/>
    <hyperlink ref="D7" location="'1. Внешнеторговый оборот'!A1" display="Внешнеторговый оборот Республики Казахстан в 2024 году и в 1 квартале 2025 года" xr:uid="{00000000-0004-0000-0000-000003000000}"/>
    <hyperlink ref="D11" location="'5. Показатели внешней торговли'!A1" display="Показатели внешней торговли" xr:uid="{DD96B1C3-8F15-459D-921D-9E44DD28D52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6"/>
  <sheetViews>
    <sheetView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4" sqref="A4:A5"/>
    </sheetView>
  </sheetViews>
  <sheetFormatPr defaultColWidth="9.140625" defaultRowHeight="12.75" x14ac:dyDescent="0.2"/>
  <cols>
    <col min="1" max="1" width="45.85546875" style="40" customWidth="1"/>
    <col min="2" max="2" width="12.28515625" style="37" customWidth="1" collapsed="1"/>
    <col min="3" max="7" width="12.28515625" style="37" customWidth="1"/>
    <col min="8" max="10" width="12.28515625" style="5" customWidth="1"/>
    <col min="11" max="12" width="11" style="5" customWidth="1"/>
    <col min="13" max="14" width="11" style="34" customWidth="1"/>
    <col min="15" max="15" width="12.85546875" style="34" customWidth="1"/>
    <col min="16" max="16384" width="9.140625" style="34"/>
  </cols>
  <sheetData>
    <row r="1" spans="1:16" ht="15.75" customHeight="1" x14ac:dyDescent="0.2">
      <c r="A1" s="176" t="s">
        <v>183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</row>
    <row r="2" spans="1:16" x14ac:dyDescent="0.2">
      <c r="A2" s="35"/>
      <c r="B2" s="35"/>
      <c r="C2" s="35"/>
      <c r="D2" s="35"/>
      <c r="E2" s="35"/>
      <c r="F2" s="35"/>
      <c r="G2" s="66"/>
      <c r="H2" s="66"/>
      <c r="I2" s="66"/>
      <c r="J2" s="66"/>
      <c r="K2" s="35"/>
      <c r="L2" s="35"/>
    </row>
    <row r="3" spans="1:16" x14ac:dyDescent="0.2">
      <c r="A3" s="36"/>
      <c r="B3" s="36"/>
      <c r="C3" s="36"/>
      <c r="D3" s="36"/>
      <c r="E3" s="36"/>
      <c r="F3" s="36"/>
      <c r="G3" s="36"/>
      <c r="H3" s="29"/>
      <c r="I3" s="29"/>
      <c r="J3" s="29"/>
      <c r="O3" s="38" t="s">
        <v>0</v>
      </c>
    </row>
    <row r="4" spans="1:16" ht="16.5" customHeight="1" x14ac:dyDescent="0.2">
      <c r="A4" s="178"/>
      <c r="B4" s="180" t="s">
        <v>175</v>
      </c>
      <c r="C4" s="181"/>
      <c r="D4" s="181"/>
      <c r="E4" s="181"/>
      <c r="F4" s="181"/>
      <c r="G4" s="182"/>
      <c r="H4" s="180" t="s">
        <v>184</v>
      </c>
      <c r="I4" s="181"/>
      <c r="J4" s="182"/>
      <c r="K4" s="174" t="s">
        <v>185</v>
      </c>
      <c r="L4" s="174" t="s">
        <v>186</v>
      </c>
      <c r="M4" s="174" t="s">
        <v>187</v>
      </c>
      <c r="N4" s="174" t="s">
        <v>188</v>
      </c>
      <c r="O4" s="174" t="s">
        <v>189</v>
      </c>
    </row>
    <row r="5" spans="1:16" ht="25.5" customHeight="1" x14ac:dyDescent="0.2">
      <c r="A5" s="179"/>
      <c r="B5" s="111" t="s">
        <v>137</v>
      </c>
      <c r="C5" s="111" t="s">
        <v>138</v>
      </c>
      <c r="D5" s="111" t="s">
        <v>177</v>
      </c>
      <c r="E5" s="111" t="s">
        <v>139</v>
      </c>
      <c r="F5" s="111" t="s">
        <v>140</v>
      </c>
      <c r="G5" s="111" t="s">
        <v>171</v>
      </c>
      <c r="H5" s="111" t="s">
        <v>137</v>
      </c>
      <c r="I5" s="111" t="s">
        <v>138</v>
      </c>
      <c r="J5" s="111" t="s">
        <v>177</v>
      </c>
      <c r="K5" s="175" t="s">
        <v>141</v>
      </c>
      <c r="L5" s="175" t="s">
        <v>142</v>
      </c>
      <c r="M5" s="175" t="s">
        <v>142</v>
      </c>
      <c r="N5" s="175" t="s">
        <v>142</v>
      </c>
      <c r="O5" s="175" t="s">
        <v>178</v>
      </c>
    </row>
    <row r="6" spans="1:16" s="39" customFormat="1" ht="15.75" customHeight="1" x14ac:dyDescent="0.2">
      <c r="A6" s="112" t="s">
        <v>155</v>
      </c>
      <c r="B6" s="150">
        <f>B10-B22</f>
        <v>4569.8337965677129</v>
      </c>
      <c r="C6" s="150">
        <f>C10-C22</f>
        <v>3121.2130959109709</v>
      </c>
      <c r="D6" s="150">
        <f>B6+C6</f>
        <v>7691.0468924786837</v>
      </c>
      <c r="E6" s="150">
        <f>E10-E22</f>
        <v>3012.588012585049</v>
      </c>
      <c r="F6" s="150">
        <f>F10-F22</f>
        <v>-314.65410966640411</v>
      </c>
      <c r="G6" s="150">
        <f>B6+C6+E6+F6</f>
        <v>10388.980795397329</v>
      </c>
      <c r="H6" s="150">
        <f>H10-H22</f>
        <v>4883.9246630244452</v>
      </c>
      <c r="I6" s="150">
        <f>I10-I22</f>
        <v>11278.217893639332</v>
      </c>
      <c r="J6" s="150">
        <f>H6+I6</f>
        <v>16162.142556663777</v>
      </c>
      <c r="K6" s="24"/>
      <c r="L6" s="24"/>
      <c r="M6" s="24"/>
      <c r="N6" s="24"/>
      <c r="O6" s="24"/>
    </row>
    <row r="7" spans="1:16" ht="13.5" customHeight="1" x14ac:dyDescent="0.2">
      <c r="A7" s="26" t="s">
        <v>144</v>
      </c>
      <c r="B7" s="151">
        <f>B12-B24</f>
        <v>2872.4828396800149</v>
      </c>
      <c r="C7" s="151">
        <f>C12-C24</f>
        <v>4427.1216742000761</v>
      </c>
      <c r="D7" s="151">
        <f>B7+C7</f>
        <v>7299.604513880091</v>
      </c>
      <c r="E7" s="151">
        <f>E12-E24</f>
        <v>4128.8718680199963</v>
      </c>
      <c r="F7" s="151">
        <f>F12-F24</f>
        <v>2370.0601392199351</v>
      </c>
      <c r="G7" s="151">
        <f>B7+C7+E7+F7</f>
        <v>13798.536521120022</v>
      </c>
      <c r="H7" s="151">
        <f>H12-H24</f>
        <v>3691.5427241300113</v>
      </c>
      <c r="I7" s="151">
        <f>I12-I24</f>
        <v>5561.1804547500651</v>
      </c>
      <c r="J7" s="151">
        <f>H7+I7</f>
        <v>9252.7231788800764</v>
      </c>
      <c r="K7" s="113"/>
      <c r="L7" s="113"/>
      <c r="M7" s="113"/>
      <c r="N7" s="113"/>
      <c r="O7" s="113"/>
    </row>
    <row r="8" spans="1:16" ht="13.5" customHeight="1" x14ac:dyDescent="0.2">
      <c r="A8" s="31" t="s">
        <v>145</v>
      </c>
      <c r="B8" s="150">
        <f>B14-B26</f>
        <v>-546.85729000000003</v>
      </c>
      <c r="C8" s="150">
        <f>C14-C26</f>
        <v>-648.16650300000003</v>
      </c>
      <c r="D8" s="150">
        <f>B8+C8</f>
        <v>-1195.0237930000001</v>
      </c>
      <c r="E8" s="150">
        <f>E14-E26</f>
        <v>-772.67403499999989</v>
      </c>
      <c r="F8" s="150">
        <f>F14-F26</f>
        <v>-715.63795200000004</v>
      </c>
      <c r="G8" s="150">
        <f>B8+C8+E8+F8</f>
        <v>-2683.3357799999999</v>
      </c>
      <c r="H8" s="150">
        <f>H14-H26</f>
        <v>-539.75190900000007</v>
      </c>
      <c r="I8" s="150">
        <f>I14-I26</f>
        <v>-575.51768200000004</v>
      </c>
      <c r="J8" s="150">
        <f>H8+I8</f>
        <v>-1115.2695910000002</v>
      </c>
      <c r="K8" s="24"/>
      <c r="L8" s="24"/>
      <c r="M8" s="24"/>
      <c r="N8" s="24"/>
      <c r="O8" s="24"/>
    </row>
    <row r="9" spans="1:16" x14ac:dyDescent="0.2">
      <c r="A9" s="114"/>
      <c r="B9" s="113"/>
      <c r="C9" s="113"/>
      <c r="D9" s="113"/>
      <c r="E9" s="113"/>
      <c r="F9" s="113"/>
      <c r="G9" s="113"/>
      <c r="H9" s="113"/>
      <c r="I9" s="113"/>
      <c r="J9" s="113"/>
      <c r="K9" s="23"/>
      <c r="L9" s="23"/>
      <c r="M9" s="23"/>
      <c r="N9" s="23"/>
      <c r="O9" s="23"/>
    </row>
    <row r="10" spans="1:16" s="39" customFormat="1" ht="16.5" customHeight="1" x14ac:dyDescent="0.2">
      <c r="A10" s="112" t="s">
        <v>160</v>
      </c>
      <c r="B10" s="110">
        <v>18354.741910534929</v>
      </c>
      <c r="C10" s="110">
        <v>19797.950977163615</v>
      </c>
      <c r="D10" s="110">
        <f>B10+C10</f>
        <v>38152.692887698548</v>
      </c>
      <c r="E10" s="110">
        <v>20242.519550392863</v>
      </c>
      <c r="F10" s="110">
        <v>18855.651914245445</v>
      </c>
      <c r="G10" s="110">
        <f>B10+C10+E10+F10</f>
        <v>77250.864352336852</v>
      </c>
      <c r="H10" s="110">
        <v>20241.160864536985</v>
      </c>
      <c r="I10" s="110">
        <v>28263.394311505173</v>
      </c>
      <c r="J10" s="110">
        <f t="shared" ref="J10:J24" si="0">H10+I10</f>
        <v>48504.555176042159</v>
      </c>
      <c r="K10" s="115">
        <f>H10/B10*100</f>
        <v>110.27755641129077</v>
      </c>
      <c r="L10" s="115">
        <f>H10/F10*100</f>
        <v>107.34797691743974</v>
      </c>
      <c r="M10" s="115">
        <f>I10/C10*100</f>
        <v>142.75918929239805</v>
      </c>
      <c r="N10" s="115">
        <f>I10/H10*100</f>
        <v>139.63326758112643</v>
      </c>
      <c r="O10" s="115">
        <f>J10/D10*100</f>
        <v>127.13271726012643</v>
      </c>
    </row>
    <row r="11" spans="1:16" s="39" customFormat="1" ht="16.5" customHeight="1" x14ac:dyDescent="0.2">
      <c r="A11" s="116" t="s">
        <v>156</v>
      </c>
      <c r="B11" s="152">
        <v>18206.317675774924</v>
      </c>
      <c r="C11" s="152">
        <v>19637.316789503613</v>
      </c>
      <c r="D11" s="152">
        <f t="shared" ref="D11:D28" si="1">B11+C11</f>
        <v>37843.634465278534</v>
      </c>
      <c r="E11" s="152">
        <v>20031.020843352864</v>
      </c>
      <c r="F11" s="152">
        <v>18799.870222395446</v>
      </c>
      <c r="G11" s="152">
        <f t="shared" ref="G11:G30" si="2">B11+C11+E11+F11</f>
        <v>76674.52553102684</v>
      </c>
      <c r="H11" s="152">
        <v>19939.934366876987</v>
      </c>
      <c r="I11" s="152">
        <v>28049.915495345173</v>
      </c>
      <c r="J11" s="152">
        <f t="shared" si="0"/>
        <v>47989.84986222216</v>
      </c>
      <c r="K11" s="118"/>
      <c r="L11" s="118"/>
      <c r="M11" s="118"/>
      <c r="N11" s="118"/>
      <c r="O11" s="118"/>
      <c r="P11" s="173"/>
    </row>
    <row r="12" spans="1:16" x14ac:dyDescent="0.2">
      <c r="A12" s="31" t="s">
        <v>146</v>
      </c>
      <c r="B12" s="150">
        <v>16401.349328109995</v>
      </c>
      <c r="C12" s="150">
        <v>20737.497118350017</v>
      </c>
      <c r="D12" s="150">
        <f>B12+C12</f>
        <v>37138.846446460011</v>
      </c>
      <c r="E12" s="150">
        <v>20806.786184350021</v>
      </c>
      <c r="F12" s="150">
        <v>21283.867917449992</v>
      </c>
      <c r="G12" s="150">
        <f t="shared" si="2"/>
        <v>79229.500548260025</v>
      </c>
      <c r="H12" s="150">
        <v>18616.67040709002</v>
      </c>
      <c r="I12" s="150">
        <v>22101.83387086002</v>
      </c>
      <c r="J12" s="150">
        <f t="shared" si="0"/>
        <v>40718.504277950036</v>
      </c>
      <c r="K12" s="24">
        <f>H12/B12*100</f>
        <v>113.50694406089642</v>
      </c>
      <c r="L12" s="24">
        <f>H12/F12*100</f>
        <v>87.468454884681847</v>
      </c>
      <c r="M12" s="24">
        <f>I12/C12*100</f>
        <v>106.5790810950987</v>
      </c>
      <c r="N12" s="24">
        <f>I12/H12*100</f>
        <v>118.72065942813651</v>
      </c>
      <c r="O12" s="24">
        <f>J12/D12*100</f>
        <v>109.63858109230861</v>
      </c>
    </row>
    <row r="13" spans="1:16" ht="17.25" customHeight="1" x14ac:dyDescent="0.2">
      <c r="A13" s="119" t="s">
        <v>147</v>
      </c>
      <c r="B13" s="153">
        <f>B11-B12</f>
        <v>1804.9683476649298</v>
      </c>
      <c r="C13" s="153">
        <f>C11-C12</f>
        <v>-1100.1803288464034</v>
      </c>
      <c r="D13" s="153">
        <f>B13+C13</f>
        <v>704.78801881852633</v>
      </c>
      <c r="E13" s="153">
        <f>E11-E12</f>
        <v>-775.76534099715718</v>
      </c>
      <c r="F13" s="153">
        <f>F11-F12</f>
        <v>-2483.9976950545461</v>
      </c>
      <c r="G13" s="153">
        <f t="shared" si="2"/>
        <v>-2554.9750172331769</v>
      </c>
      <c r="H13" s="153">
        <f>H11-H12</f>
        <v>1323.2639597869675</v>
      </c>
      <c r="I13" s="153">
        <f>I11-I12</f>
        <v>5948.0816244851521</v>
      </c>
      <c r="J13" s="153">
        <f>H13+I13</f>
        <v>7271.3455842721196</v>
      </c>
      <c r="K13" s="23"/>
      <c r="L13" s="23"/>
      <c r="M13" s="23"/>
      <c r="N13" s="23"/>
      <c r="O13" s="23"/>
    </row>
    <row r="14" spans="1:16" x14ac:dyDescent="0.2">
      <c r="A14" s="120" t="s">
        <v>145</v>
      </c>
      <c r="B14" s="150">
        <v>60.601334999999999</v>
      </c>
      <c r="C14" s="150">
        <v>97.584367</v>
      </c>
      <c r="D14" s="150">
        <f t="shared" si="1"/>
        <v>158.18570199999999</v>
      </c>
      <c r="E14" s="150">
        <v>122.49395499999999</v>
      </c>
      <c r="F14" s="150">
        <v>71.940853000000004</v>
      </c>
      <c r="G14" s="150">
        <f t="shared" si="2"/>
        <v>352.62050999999997</v>
      </c>
      <c r="H14" s="150">
        <v>56.969981000000004</v>
      </c>
      <c r="I14" s="150">
        <v>87.683728000000002</v>
      </c>
      <c r="J14" s="150">
        <f t="shared" si="0"/>
        <v>144.65370899999999</v>
      </c>
      <c r="K14" s="24">
        <f>H14/B14*100</f>
        <v>94.00779867308205</v>
      </c>
      <c r="L14" s="24">
        <f>H14/F14*100</f>
        <v>79.190027118527496</v>
      </c>
      <c r="M14" s="24">
        <f>I14/C14*100</f>
        <v>89.854277581162151</v>
      </c>
      <c r="N14" s="24">
        <f>I14/H14*100</f>
        <v>153.91215945815392</v>
      </c>
      <c r="O14" s="24">
        <f>J14/D14*100</f>
        <v>91.445501819121418</v>
      </c>
    </row>
    <row r="15" spans="1:16" x14ac:dyDescent="0.2">
      <c r="A15" s="121" t="s">
        <v>148</v>
      </c>
      <c r="B15" s="152">
        <v>99.070769999999996</v>
      </c>
      <c r="C15" s="152">
        <v>116.48774</v>
      </c>
      <c r="D15" s="152">
        <f>B15+C15</f>
        <v>215.55851000000001</v>
      </c>
      <c r="E15" s="152">
        <v>125.11143</v>
      </c>
      <c r="F15" s="152">
        <v>101.57618000000001</v>
      </c>
      <c r="G15" s="152">
        <f t="shared" si="2"/>
        <v>442.24612000000002</v>
      </c>
      <c r="H15" s="152">
        <v>74.280160000000009</v>
      </c>
      <c r="I15" s="152">
        <v>155.65503000000001</v>
      </c>
      <c r="J15" s="152">
        <f t="shared" si="0"/>
        <v>229.93519000000003</v>
      </c>
      <c r="K15" s="117"/>
      <c r="L15" s="117"/>
      <c r="M15" s="117"/>
      <c r="N15" s="117"/>
      <c r="O15" s="117"/>
    </row>
    <row r="16" spans="1:16" x14ac:dyDescent="0.2">
      <c r="A16" s="120" t="s">
        <v>149</v>
      </c>
      <c r="B16" s="150">
        <v>-69.457260000000005</v>
      </c>
      <c r="C16" s="150">
        <v>-169.84139000000002</v>
      </c>
      <c r="D16" s="150">
        <f t="shared" si="1"/>
        <v>-239.29865000000001</v>
      </c>
      <c r="E16" s="150">
        <v>-132.80027999999999</v>
      </c>
      <c r="F16" s="150">
        <v>-122.18977000000001</v>
      </c>
      <c r="G16" s="150">
        <f>B16+C16+E16+F16</f>
        <v>-494.28870000000001</v>
      </c>
      <c r="H16" s="150">
        <v>-86.83878</v>
      </c>
      <c r="I16" s="150">
        <v>-116.20913999999999</v>
      </c>
      <c r="J16" s="150">
        <f t="shared" si="0"/>
        <v>-203.04791999999998</v>
      </c>
      <c r="K16" s="24"/>
      <c r="L16" s="24"/>
      <c r="M16" s="24"/>
      <c r="N16" s="24"/>
      <c r="O16" s="24"/>
    </row>
    <row r="17" spans="1:15" x14ac:dyDescent="0.2">
      <c r="A17" s="121" t="s">
        <v>151</v>
      </c>
      <c r="B17" s="152">
        <f>B13-SUM(B14:B16)</f>
        <v>1714.7535026649298</v>
      </c>
      <c r="C17" s="152">
        <f>C13-SUM(C14:C16)</f>
        <v>-1144.4110458464033</v>
      </c>
      <c r="D17" s="152">
        <f>B17+C17</f>
        <v>570.34245681852644</v>
      </c>
      <c r="E17" s="152">
        <f>E13-SUM(E14:E16)</f>
        <v>-890.57044599715721</v>
      </c>
      <c r="F17" s="152">
        <f>F13-SUM(F14:F16)</f>
        <v>-2535.3249580545462</v>
      </c>
      <c r="G17" s="152">
        <f>B17+C17+E17+F17</f>
        <v>-2855.5529472331768</v>
      </c>
      <c r="H17" s="152">
        <f>H13-SUM(H14:H16)</f>
        <v>1278.8525987869675</v>
      </c>
      <c r="I17" s="152">
        <f>I13-SUM(I14:I16)</f>
        <v>5820.9520064851522</v>
      </c>
      <c r="J17" s="152">
        <f>H17+I17</f>
        <v>7099.8046052721202</v>
      </c>
      <c r="K17" s="117"/>
      <c r="L17" s="117"/>
      <c r="M17" s="117"/>
      <c r="N17" s="117"/>
      <c r="O17" s="117"/>
    </row>
    <row r="18" spans="1:15" ht="25.5" x14ac:dyDescent="0.2">
      <c r="A18" s="122" t="s">
        <v>150</v>
      </c>
      <c r="B18" s="172">
        <v>30.525079999999988</v>
      </c>
      <c r="C18" s="172">
        <v>24.432520000000011</v>
      </c>
      <c r="D18" s="172">
        <f t="shared" si="1"/>
        <v>54.957599999999999</v>
      </c>
      <c r="E18" s="172">
        <v>31.745402000000027</v>
      </c>
      <c r="F18" s="172">
        <v>-130.01041000000004</v>
      </c>
      <c r="G18" s="172">
        <f t="shared" si="2"/>
        <v>-43.307408000000009</v>
      </c>
      <c r="H18" s="172">
        <v>152.80664099999998</v>
      </c>
      <c r="I18" s="172">
        <v>46.418325199999998</v>
      </c>
      <c r="J18" s="172">
        <f t="shared" si="0"/>
        <v>199.22496619999998</v>
      </c>
      <c r="K18" s="24"/>
      <c r="L18" s="24"/>
      <c r="M18" s="24"/>
      <c r="N18" s="24"/>
      <c r="O18" s="24"/>
    </row>
    <row r="19" spans="1:15" ht="25.5" x14ac:dyDescent="0.2">
      <c r="A19" s="123" t="s">
        <v>158</v>
      </c>
      <c r="B19" s="171">
        <v>-110.60328</v>
      </c>
      <c r="C19" s="171">
        <v>-170.49881999999999</v>
      </c>
      <c r="D19" s="171">
        <f t="shared" si="1"/>
        <v>-281.10210000000001</v>
      </c>
      <c r="E19" s="171">
        <v>-107.79022999999999</v>
      </c>
      <c r="F19" s="171">
        <v>-309.82431000000003</v>
      </c>
      <c r="G19" s="171">
        <f t="shared" si="2"/>
        <v>-698.7166400000001</v>
      </c>
      <c r="H19" s="171">
        <v>-192.18523000000002</v>
      </c>
      <c r="I19" s="171">
        <v>-114.66460000000001</v>
      </c>
      <c r="J19" s="171">
        <f t="shared" si="0"/>
        <v>-306.84983</v>
      </c>
      <c r="K19" s="117"/>
      <c r="L19" s="117"/>
      <c r="M19" s="117"/>
      <c r="N19" s="117"/>
      <c r="O19" s="117"/>
    </row>
    <row r="20" spans="1:15" ht="25.5" x14ac:dyDescent="0.2">
      <c r="A20" s="124" t="s">
        <v>159</v>
      </c>
      <c r="B20" s="172">
        <v>141.12835999999999</v>
      </c>
      <c r="C20" s="172">
        <v>194.93134000000001</v>
      </c>
      <c r="D20" s="172">
        <f t="shared" si="1"/>
        <v>336.05970000000002</v>
      </c>
      <c r="E20" s="172">
        <v>139.53563200000002</v>
      </c>
      <c r="F20" s="172">
        <v>179.81389999999999</v>
      </c>
      <c r="G20" s="172">
        <f t="shared" si="2"/>
        <v>655.40923199999997</v>
      </c>
      <c r="H20" s="172">
        <v>344.991871</v>
      </c>
      <c r="I20" s="172">
        <v>161.08292520000001</v>
      </c>
      <c r="J20" s="172">
        <f t="shared" si="0"/>
        <v>506.07479620000004</v>
      </c>
      <c r="K20" s="24"/>
      <c r="L20" s="24"/>
      <c r="M20" s="24"/>
      <c r="N20" s="24"/>
      <c r="O20" s="24"/>
    </row>
    <row r="21" spans="1:15" x14ac:dyDescent="0.2">
      <c r="A21" s="125" t="s">
        <v>157</v>
      </c>
      <c r="B21" s="152">
        <v>117.89915476000002</v>
      </c>
      <c r="C21" s="152">
        <v>136.20166766</v>
      </c>
      <c r="D21" s="152">
        <f t="shared" si="1"/>
        <v>254.10082242000001</v>
      </c>
      <c r="E21" s="152">
        <v>179.75330503999999</v>
      </c>
      <c r="F21" s="152">
        <v>185.79210185000002</v>
      </c>
      <c r="G21" s="152">
        <f t="shared" si="2"/>
        <v>619.64622930999997</v>
      </c>
      <c r="H21" s="152">
        <v>148.41985665999999</v>
      </c>
      <c r="I21" s="152">
        <v>167.06049096000001</v>
      </c>
      <c r="J21" s="152">
        <f t="shared" si="0"/>
        <v>315.48034761999997</v>
      </c>
      <c r="K21" s="117"/>
      <c r="L21" s="117"/>
      <c r="M21" s="117"/>
      <c r="N21" s="117"/>
      <c r="O21" s="117"/>
    </row>
    <row r="22" spans="1:15" s="39" customFormat="1" ht="17.25" customHeight="1" x14ac:dyDescent="0.2">
      <c r="A22" s="112" t="s">
        <v>161</v>
      </c>
      <c r="B22" s="110">
        <v>13784.908113967216</v>
      </c>
      <c r="C22" s="110">
        <v>16676.737881252644</v>
      </c>
      <c r="D22" s="110">
        <f t="shared" si="1"/>
        <v>30461.64599521986</v>
      </c>
      <c r="E22" s="110">
        <v>17229.931537807814</v>
      </c>
      <c r="F22" s="110">
        <v>19170.306023911849</v>
      </c>
      <c r="G22" s="110">
        <f t="shared" si="2"/>
        <v>66861.883556939516</v>
      </c>
      <c r="H22" s="110">
        <v>15357.23620151254</v>
      </c>
      <c r="I22" s="110">
        <v>16985.176417865841</v>
      </c>
      <c r="J22" s="110">
        <f t="shared" si="0"/>
        <v>32342.412619378381</v>
      </c>
      <c r="K22" s="115">
        <f>H22/B22*100</f>
        <v>111.40615573601249</v>
      </c>
      <c r="L22" s="115">
        <f>H22/F22*100</f>
        <v>80.109499464207175</v>
      </c>
      <c r="M22" s="115">
        <f>I22/C22*100</f>
        <v>101.84951360877317</v>
      </c>
      <c r="N22" s="115">
        <f>I22/H22*100</f>
        <v>110.60047651147649</v>
      </c>
      <c r="O22" s="115">
        <f>J22/D22*100</f>
        <v>106.17421207131636</v>
      </c>
    </row>
    <row r="23" spans="1:15" s="39" customFormat="1" ht="17.25" customHeight="1" x14ac:dyDescent="0.2">
      <c r="A23" s="165" t="s">
        <v>156</v>
      </c>
      <c r="B23" s="171">
        <v>13778.849841567215</v>
      </c>
      <c r="C23" s="171">
        <v>16643.409364332638</v>
      </c>
      <c r="D23" s="171">
        <f t="shared" si="1"/>
        <v>30422.259205899853</v>
      </c>
      <c r="E23" s="171">
        <v>16913.967278937813</v>
      </c>
      <c r="F23" s="171">
        <v>18772.503432541849</v>
      </c>
      <c r="G23" s="171">
        <f t="shared" si="2"/>
        <v>66108.729917379518</v>
      </c>
      <c r="H23" s="171">
        <v>15146.047301432538</v>
      </c>
      <c r="I23" s="171">
        <v>16961.558605355844</v>
      </c>
      <c r="J23" s="171">
        <f t="shared" si="0"/>
        <v>32107.605906788383</v>
      </c>
      <c r="K23" s="118"/>
      <c r="L23" s="118"/>
      <c r="M23" s="118"/>
      <c r="N23" s="118"/>
      <c r="O23" s="118"/>
    </row>
    <row r="24" spans="1:15" x14ac:dyDescent="0.2">
      <c r="A24" s="31" t="s">
        <v>152</v>
      </c>
      <c r="B24" s="150">
        <v>13528.86648842998</v>
      </c>
      <c r="C24" s="150">
        <v>16310.37544414994</v>
      </c>
      <c r="D24" s="150">
        <f t="shared" si="1"/>
        <v>29839.24193257992</v>
      </c>
      <c r="E24" s="150">
        <v>16677.914316330025</v>
      </c>
      <c r="F24" s="150">
        <v>18913.807778230057</v>
      </c>
      <c r="G24" s="150">
        <f t="shared" si="2"/>
        <v>65430.964027139999</v>
      </c>
      <c r="H24" s="150">
        <v>14925.127682960008</v>
      </c>
      <c r="I24" s="150">
        <v>16540.653416109955</v>
      </c>
      <c r="J24" s="150">
        <f t="shared" si="0"/>
        <v>31465.781099069965</v>
      </c>
      <c r="K24" s="24">
        <f>H24/B24*100</f>
        <v>110.32060738957048</v>
      </c>
      <c r="L24" s="24">
        <f>H24/F24*100</f>
        <v>78.911279304313055</v>
      </c>
      <c r="M24" s="24">
        <f>I24/C24*100</f>
        <v>101.41184960915544</v>
      </c>
      <c r="N24" s="24">
        <f>I24/H24*100</f>
        <v>110.82420041869652</v>
      </c>
      <c r="O24" s="24">
        <f>J24/D24*100</f>
        <v>105.45100699999391</v>
      </c>
    </row>
    <row r="25" spans="1:15" ht="19.5" customHeight="1" x14ac:dyDescent="0.2">
      <c r="A25" s="119" t="s">
        <v>147</v>
      </c>
      <c r="B25" s="153">
        <f>B23-B24</f>
        <v>249.9833531372351</v>
      </c>
      <c r="C25" s="153">
        <f>C23-C24</f>
        <v>333.03392018269733</v>
      </c>
      <c r="D25" s="153">
        <f>B25+C25</f>
        <v>583.01727331993243</v>
      </c>
      <c r="E25" s="153">
        <f>E23-E24</f>
        <v>236.05296260778778</v>
      </c>
      <c r="F25" s="153">
        <f>F23-F24</f>
        <v>-141.30434568820783</v>
      </c>
      <c r="G25" s="153">
        <f>B25+C25+E25+F25</f>
        <v>677.76589023951237</v>
      </c>
      <c r="H25" s="153">
        <f>H23-H24</f>
        <v>220.91961847252969</v>
      </c>
      <c r="I25" s="153">
        <f>I23-I24</f>
        <v>420.90518924588832</v>
      </c>
      <c r="J25" s="153">
        <f>H25+I25</f>
        <v>641.82480771841801</v>
      </c>
      <c r="K25" s="23"/>
      <c r="L25" s="23"/>
      <c r="M25" s="23"/>
      <c r="N25" s="23"/>
      <c r="O25" s="23"/>
    </row>
    <row r="26" spans="1:15" x14ac:dyDescent="0.2">
      <c r="A26" s="126" t="s">
        <v>145</v>
      </c>
      <c r="B26" s="150">
        <v>607.45862499999998</v>
      </c>
      <c r="C26" s="150">
        <v>745.75087000000008</v>
      </c>
      <c r="D26" s="150">
        <f t="shared" si="1"/>
        <v>1353.2094950000001</v>
      </c>
      <c r="E26" s="150">
        <v>895.16798999999992</v>
      </c>
      <c r="F26" s="150">
        <v>787.57880499999999</v>
      </c>
      <c r="G26" s="150">
        <f t="shared" si="2"/>
        <v>3035.9562900000001</v>
      </c>
      <c r="H26" s="150">
        <v>596.72189000000003</v>
      </c>
      <c r="I26" s="150">
        <v>663.20141000000001</v>
      </c>
      <c r="J26" s="150">
        <f t="shared" ref="J26:J30" si="3">H26+I26</f>
        <v>1259.9232999999999</v>
      </c>
      <c r="K26" s="24">
        <f>H26/B26*100</f>
        <v>98.232515835955098</v>
      </c>
      <c r="L26" s="24">
        <f>H26/F26*100</f>
        <v>75.766626299700903</v>
      </c>
      <c r="M26" s="24">
        <f>I26/C26*100</f>
        <v>88.930692095605593</v>
      </c>
      <c r="N26" s="24">
        <f>I26/H26*100</f>
        <v>111.14078788026363</v>
      </c>
      <c r="O26" s="24">
        <f>J26/D26*100</f>
        <v>93.10630058799579</v>
      </c>
    </row>
    <row r="27" spans="1:15" x14ac:dyDescent="0.2">
      <c r="A27" s="127" t="s">
        <v>148</v>
      </c>
      <c r="B27" s="151">
        <v>31.140819999999998</v>
      </c>
      <c r="C27" s="151">
        <v>32.630050000000004</v>
      </c>
      <c r="D27" s="151">
        <f t="shared" si="1"/>
        <v>63.770870000000002</v>
      </c>
      <c r="E27" s="151">
        <v>41.778880000000001</v>
      </c>
      <c r="F27" s="151">
        <v>40.62865</v>
      </c>
      <c r="G27" s="151">
        <f t="shared" si="2"/>
        <v>146.17840000000001</v>
      </c>
      <c r="H27" s="151">
        <v>44.935939999999995</v>
      </c>
      <c r="I27" s="151">
        <v>43.63561</v>
      </c>
      <c r="J27" s="151">
        <f t="shared" si="3"/>
        <v>88.571550000000002</v>
      </c>
      <c r="K27" s="23"/>
      <c r="L27" s="23"/>
      <c r="M27" s="23"/>
      <c r="N27" s="23"/>
      <c r="O27" s="23"/>
    </row>
    <row r="28" spans="1:15" x14ac:dyDescent="0.2">
      <c r="A28" s="126" t="s">
        <v>149</v>
      </c>
      <c r="B28" s="150">
        <v>-64.127690000000001</v>
      </c>
      <c r="C28" s="150">
        <v>-116.47745999999999</v>
      </c>
      <c r="D28" s="150">
        <f t="shared" si="1"/>
        <v>-180.60514999999998</v>
      </c>
      <c r="E28" s="150">
        <v>-121.19114999999999</v>
      </c>
      <c r="F28" s="150">
        <v>-167.93153000000001</v>
      </c>
      <c r="G28" s="150">
        <f>B28+C28+E28+F28</f>
        <v>-469.72782999999998</v>
      </c>
      <c r="H28" s="150">
        <v>-70.363479999999996</v>
      </c>
      <c r="I28" s="150">
        <v>-69.199219999999997</v>
      </c>
      <c r="J28" s="150">
        <f t="shared" si="3"/>
        <v>-139.56270000000001</v>
      </c>
      <c r="K28" s="24"/>
      <c r="L28" s="24"/>
      <c r="M28" s="24"/>
      <c r="N28" s="24"/>
      <c r="O28" s="24"/>
    </row>
    <row r="29" spans="1:15" x14ac:dyDescent="0.2">
      <c r="A29" s="127" t="s">
        <v>153</v>
      </c>
      <c r="B29" s="151">
        <v>-608.53703223790308</v>
      </c>
      <c r="C29" s="151">
        <v>-664.54800892276216</v>
      </c>
      <c r="D29" s="151">
        <f>B29+C29</f>
        <v>-1273.0850411606652</v>
      </c>
      <c r="E29" s="151">
        <v>-635.80588483822794</v>
      </c>
      <c r="F29" s="151">
        <v>-757.85374651782422</v>
      </c>
      <c r="G29" s="151">
        <f>B29+C29+E29+F29</f>
        <v>-2666.7446725167174</v>
      </c>
      <c r="H29" s="151">
        <v>-563.1850485840414</v>
      </c>
      <c r="I29" s="151">
        <v>-670.12068295335666</v>
      </c>
      <c r="J29" s="151">
        <f>H29+I29</f>
        <v>-1233.3057315373981</v>
      </c>
      <c r="K29" s="23"/>
      <c r="L29" s="23"/>
      <c r="M29" s="23"/>
      <c r="N29" s="23"/>
      <c r="O29" s="23"/>
    </row>
    <row r="30" spans="1:15" ht="25.5" x14ac:dyDescent="0.2">
      <c r="A30" s="126" t="s">
        <v>173</v>
      </c>
      <c r="B30" s="172">
        <v>358.43878017513703</v>
      </c>
      <c r="C30" s="172">
        <v>369.76175347546217</v>
      </c>
      <c r="D30" s="172">
        <f>B30+C30</f>
        <v>728.20053365059925</v>
      </c>
      <c r="E30" s="172">
        <v>372.7816052460168</v>
      </c>
      <c r="F30" s="172">
        <v>429.9958814396166</v>
      </c>
      <c r="G30" s="172">
        <f t="shared" si="2"/>
        <v>1530.9780203362327</v>
      </c>
      <c r="H30" s="172">
        <v>423.61537161657134</v>
      </c>
      <c r="I30" s="172">
        <v>477.91887273924368</v>
      </c>
      <c r="J30" s="172">
        <f t="shared" si="3"/>
        <v>901.53424435581496</v>
      </c>
      <c r="K30" s="24"/>
      <c r="L30" s="24"/>
      <c r="M30" s="24"/>
      <c r="N30" s="24"/>
      <c r="O30" s="24"/>
    </row>
    <row r="31" spans="1:15" x14ac:dyDescent="0.2">
      <c r="A31" s="127" t="s">
        <v>151</v>
      </c>
      <c r="B31" s="151">
        <f>B25-SUM(B26:B30)</f>
        <v>-74.390149799998767</v>
      </c>
      <c r="C31" s="151">
        <f>C25-SUM(C26:C30)</f>
        <v>-34.083284370002787</v>
      </c>
      <c r="D31" s="151">
        <f>B31+C31</f>
        <v>-108.47343417000155</v>
      </c>
      <c r="E31" s="151">
        <f>E25-SUM(E26:E30)</f>
        <v>-316.67847780000102</v>
      </c>
      <c r="F31" s="151">
        <f>F25-SUM(F26:F30)</f>
        <v>-473.72240561000012</v>
      </c>
      <c r="G31" s="151">
        <f>B31+C31+E31+F31</f>
        <v>-898.87431758000275</v>
      </c>
      <c r="H31" s="151">
        <f>H25-SUM(H26:H30)</f>
        <v>-210.80505456000026</v>
      </c>
      <c r="I31" s="151">
        <f>I25-SUM(I26:I30)</f>
        <v>-24.530800539998779</v>
      </c>
      <c r="J31" s="151">
        <f>H31+I31</f>
        <v>-235.33585509999904</v>
      </c>
      <c r="K31" s="113"/>
      <c r="L31" s="113"/>
      <c r="M31" s="113"/>
      <c r="N31" s="113"/>
      <c r="O31" s="113"/>
    </row>
    <row r="32" spans="1:15" x14ac:dyDescent="0.2">
      <c r="A32" s="122" t="s">
        <v>157</v>
      </c>
      <c r="B32" s="150">
        <v>6.0582723999999999</v>
      </c>
      <c r="C32" s="150">
        <v>33.328516919999984</v>
      </c>
      <c r="D32" s="150">
        <f>B32+C32</f>
        <v>39.386789319999984</v>
      </c>
      <c r="E32" s="150">
        <v>315.96425886999998</v>
      </c>
      <c r="F32" s="150">
        <v>397.80259136999996</v>
      </c>
      <c r="G32" s="150">
        <f>B32+C32+E32+F32</f>
        <v>753.15363955999987</v>
      </c>
      <c r="H32" s="150">
        <v>211.18890008</v>
      </c>
      <c r="I32" s="150">
        <v>23.61781251</v>
      </c>
      <c r="J32" s="150">
        <f>H32+I32</f>
        <v>234.80671258999999</v>
      </c>
      <c r="K32" s="24"/>
      <c r="L32" s="24"/>
      <c r="M32" s="24"/>
      <c r="N32" s="24"/>
      <c r="O32" s="24"/>
    </row>
    <row r="33" spans="1:15" x14ac:dyDescent="0.2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5" ht="17.25" customHeight="1" x14ac:dyDescent="0.2">
      <c r="A34" s="112" t="s">
        <v>143</v>
      </c>
      <c r="B34" s="150">
        <f>B10+B22</f>
        <v>32139.650024502145</v>
      </c>
      <c r="C34" s="150">
        <f>C10+C22</f>
        <v>36474.688858416259</v>
      </c>
      <c r="D34" s="150">
        <f>B34+C34</f>
        <v>68614.338882918411</v>
      </c>
      <c r="E34" s="150">
        <f t="shared" ref="E34:J34" si="4">E10+E22</f>
        <v>37472.451088200673</v>
      </c>
      <c r="F34" s="150">
        <f t="shared" si="4"/>
        <v>38025.957938157298</v>
      </c>
      <c r="G34" s="150">
        <f t="shared" si="4"/>
        <v>144112.74790927637</v>
      </c>
      <c r="H34" s="150">
        <f t="shared" si="4"/>
        <v>35598.397066049525</v>
      </c>
      <c r="I34" s="150">
        <f t="shared" si="4"/>
        <v>45248.570729371015</v>
      </c>
      <c r="J34" s="150">
        <f t="shared" si="4"/>
        <v>80846.96779542054</v>
      </c>
      <c r="K34" s="24">
        <f>H34/B34*100</f>
        <v>110.76162011381751</v>
      </c>
      <c r="L34" s="24">
        <f>H34/F34*100</f>
        <v>93.616042819865868</v>
      </c>
      <c r="M34" s="24">
        <f>I34/C34*100</f>
        <v>124.05471340691163</v>
      </c>
      <c r="N34" s="24">
        <f>I34/H34*100</f>
        <v>127.10844998278009</v>
      </c>
      <c r="O34" s="24">
        <f>J34/D34*100</f>
        <v>117.8280941151026</v>
      </c>
    </row>
    <row r="35" spans="1:15" ht="17.25" customHeight="1" x14ac:dyDescent="0.2">
      <c r="A35" s="26" t="s">
        <v>144</v>
      </c>
      <c r="B35" s="151">
        <f>B12+B24</f>
        <v>29930.215816539974</v>
      </c>
      <c r="C35" s="151">
        <f>C12+C24</f>
        <v>37047.872562499957</v>
      </c>
      <c r="D35" s="151">
        <f>B35+C35</f>
        <v>66978.088379039924</v>
      </c>
      <c r="E35" s="151">
        <f t="shared" ref="E35:J35" si="5">E12+E24</f>
        <v>37484.700500680046</v>
      </c>
      <c r="F35" s="151">
        <f t="shared" si="5"/>
        <v>40197.675695680053</v>
      </c>
      <c r="G35" s="151">
        <f t="shared" si="5"/>
        <v>144660.46457540002</v>
      </c>
      <c r="H35" s="151">
        <f t="shared" si="5"/>
        <v>33541.798090050026</v>
      </c>
      <c r="I35" s="151">
        <f t="shared" si="5"/>
        <v>38642.487286969976</v>
      </c>
      <c r="J35" s="151">
        <f t="shared" si="5"/>
        <v>72184.285377020002</v>
      </c>
      <c r="K35" s="23">
        <f>H35/B35*100</f>
        <v>112.06667635023943</v>
      </c>
      <c r="L35" s="23">
        <f>H35/F35*100</f>
        <v>83.442133181980665</v>
      </c>
      <c r="M35" s="23">
        <f>I35/C35*100</f>
        <v>104.30420052266132</v>
      </c>
      <c r="N35" s="23">
        <f>I35/H35*100</f>
        <v>115.20696410856112</v>
      </c>
      <c r="O35" s="23">
        <f>J35/D35*100</f>
        <v>107.77298535084692</v>
      </c>
    </row>
    <row r="36" spans="1:15" ht="15" customHeight="1" x14ac:dyDescent="0.2">
      <c r="A36" s="31" t="s">
        <v>145</v>
      </c>
      <c r="B36" s="150">
        <f>B14+B26</f>
        <v>668.05995999999993</v>
      </c>
      <c r="C36" s="150">
        <f>C14+C26</f>
        <v>843.33523700000012</v>
      </c>
      <c r="D36" s="150">
        <f>B36+C36</f>
        <v>1511.3951970000001</v>
      </c>
      <c r="E36" s="150">
        <f t="shared" ref="E36:J36" si="6">E14+E26</f>
        <v>1017.6619449999999</v>
      </c>
      <c r="F36" s="150">
        <f t="shared" si="6"/>
        <v>859.51965799999994</v>
      </c>
      <c r="G36" s="150">
        <f t="shared" si="6"/>
        <v>3388.5767999999998</v>
      </c>
      <c r="H36" s="150">
        <f t="shared" si="6"/>
        <v>653.69187099999999</v>
      </c>
      <c r="I36" s="150">
        <f t="shared" si="6"/>
        <v>750.88513799999998</v>
      </c>
      <c r="J36" s="150">
        <f t="shared" si="6"/>
        <v>1404.5770089999999</v>
      </c>
      <c r="K36" s="24">
        <f>H36/B36*100</f>
        <v>97.849281522574714</v>
      </c>
      <c r="L36" s="24">
        <f>H36/F36*100</f>
        <v>76.053161194830992</v>
      </c>
      <c r="M36" s="24">
        <f>I36/C36*100</f>
        <v>89.037562413628862</v>
      </c>
      <c r="N36" s="24">
        <f>I36/H36*100</f>
        <v>114.86836096819077</v>
      </c>
      <c r="O36" s="24">
        <f>J36/D36*100</f>
        <v>92.932478003633605</v>
      </c>
    </row>
    <row r="37" spans="1:15" ht="13.5" customHeight="1" x14ac:dyDescent="0.2">
      <c r="A37" s="42"/>
      <c r="B37" s="45"/>
      <c r="C37" s="45"/>
      <c r="D37" s="45"/>
      <c r="E37" s="45"/>
      <c r="F37" s="45"/>
      <c r="G37" s="45"/>
      <c r="H37" s="45"/>
      <c r="I37" s="45"/>
      <c r="J37" s="45"/>
      <c r="K37" s="42"/>
      <c r="L37" s="42"/>
    </row>
    <row r="38" spans="1:15" ht="28.5" customHeight="1" x14ac:dyDescent="0.2">
      <c r="A38" s="177" t="s">
        <v>154</v>
      </c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</row>
    <row r="39" spans="1:15" ht="12.75" customHeight="1" x14ac:dyDescent="0.2">
      <c r="B39" s="46"/>
      <c r="C39" s="46"/>
      <c r="D39" s="46"/>
      <c r="E39" s="46"/>
      <c r="F39" s="46"/>
      <c r="G39" s="46"/>
      <c r="H39" s="46"/>
      <c r="I39" s="46"/>
      <c r="J39" s="46"/>
      <c r="K39" s="46"/>
    </row>
    <row r="40" spans="1:15" ht="12.75" customHeight="1" x14ac:dyDescent="0.2">
      <c r="B40" s="46"/>
      <c r="C40" s="46"/>
      <c r="D40" s="46"/>
      <c r="E40" s="46"/>
      <c r="F40" s="46"/>
      <c r="G40" s="46"/>
      <c r="H40" s="46"/>
      <c r="I40" s="46"/>
      <c r="J40" s="46"/>
      <c r="K40" s="46"/>
    </row>
    <row r="41" spans="1:15" x14ac:dyDescent="0.2">
      <c r="B41" s="46"/>
      <c r="C41" s="46"/>
      <c r="D41" s="46"/>
      <c r="E41" s="46"/>
      <c r="F41" s="46"/>
      <c r="G41" s="46"/>
      <c r="H41" s="46"/>
      <c r="I41" s="46"/>
      <c r="J41" s="46"/>
    </row>
    <row r="42" spans="1:15" x14ac:dyDescent="0.2">
      <c r="B42" s="46"/>
      <c r="C42" s="46"/>
      <c r="D42" s="46"/>
      <c r="E42" s="46"/>
      <c r="F42" s="46"/>
      <c r="G42" s="46"/>
      <c r="H42" s="46"/>
      <c r="I42" s="46"/>
      <c r="J42" s="46"/>
      <c r="K42" s="46"/>
    </row>
    <row r="43" spans="1:15" x14ac:dyDescent="0.2">
      <c r="B43" s="29"/>
      <c r="C43" s="29"/>
      <c r="D43" s="29"/>
      <c r="E43" s="29"/>
      <c r="F43" s="29"/>
      <c r="G43" s="29"/>
      <c r="H43" s="29"/>
      <c r="I43" s="29"/>
      <c r="J43" s="29"/>
    </row>
    <row r="44" spans="1:15" x14ac:dyDescent="0.2">
      <c r="B44" s="46"/>
      <c r="C44" s="46"/>
      <c r="D44" s="46"/>
      <c r="E44" s="46"/>
      <c r="F44" s="46"/>
    </row>
    <row r="45" spans="1:15" x14ac:dyDescent="0.2">
      <c r="B45" s="46"/>
      <c r="C45" s="46"/>
      <c r="D45" s="46"/>
      <c r="E45" s="46"/>
      <c r="F45" s="46"/>
    </row>
    <row r="46" spans="1:15" x14ac:dyDescent="0.2">
      <c r="B46" s="46"/>
      <c r="C46" s="46"/>
      <c r="D46" s="46"/>
      <c r="E46" s="46"/>
      <c r="F46" s="46"/>
    </row>
  </sheetData>
  <mergeCells count="10">
    <mergeCell ref="O4:O5"/>
    <mergeCell ref="A1:O1"/>
    <mergeCell ref="A38:O38"/>
    <mergeCell ref="M4:M5"/>
    <mergeCell ref="N4:N5"/>
    <mergeCell ref="L4:L5"/>
    <mergeCell ref="A4:A5"/>
    <mergeCell ref="K4:K5"/>
    <mergeCell ref="B4:G4"/>
    <mergeCell ref="H4:J4"/>
  </mergeCells>
  <printOptions horizontalCentered="1"/>
  <pageMargins left="0.19685039370078741" right="0.31496062992125984" top="0.31496062992125984" bottom="0.27559055118110237" header="0.31496062992125984" footer="0.31496062992125984"/>
  <pageSetup paperSize="9" scale="72" orientation="landscape" r:id="rId1"/>
  <ignoredErrors>
    <ignoredError sqref="D6:D7 G6:G9 D26:D28 G26:G27 G35:G36 D9 D11:D12 G11:G15 D14:D16 G18:G24 D18:D24 D33:D36 G33 G30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5"/>
  <sheetViews>
    <sheetView zoomScale="80" zoomScaleNormal="80" zoomScaleSheetLayoutView="100" workbookViewId="0">
      <selection activeCell="A4" sqref="A4:A5"/>
    </sheetView>
  </sheetViews>
  <sheetFormatPr defaultRowHeight="12.75" x14ac:dyDescent="0.2"/>
  <cols>
    <col min="1" max="1" width="43.5703125" style="2" customWidth="1"/>
    <col min="2" max="2" width="11.7109375" style="2" customWidth="1"/>
    <col min="3" max="3" width="8.7109375" style="2" customWidth="1"/>
    <col min="4" max="4" width="11.7109375" style="2" customWidth="1"/>
    <col min="5" max="5" width="8.7109375" style="2" customWidth="1"/>
    <col min="6" max="6" width="11.7109375" style="2" customWidth="1"/>
    <col min="7" max="7" width="8.7109375" style="2" customWidth="1"/>
    <col min="8" max="9" width="11.7109375" style="2" customWidth="1"/>
    <col min="10" max="10" width="8.7109375" style="2" customWidth="1"/>
    <col min="11" max="11" width="11.7109375" style="2" customWidth="1"/>
    <col min="12" max="12" width="8.7109375" style="2" customWidth="1"/>
    <col min="13" max="13" width="11.7109375" style="2" customWidth="1"/>
    <col min="14" max="14" width="8.7109375" style="2" customWidth="1"/>
    <col min="15" max="15" width="11.7109375" style="2" customWidth="1"/>
    <col min="16" max="17" width="9.140625" style="2"/>
    <col min="18" max="18" width="12.5703125" style="2" bestFit="1" customWidth="1"/>
    <col min="19" max="16384" width="9.140625" style="2"/>
  </cols>
  <sheetData>
    <row r="1" spans="1:16" ht="14.25" x14ac:dyDescent="0.2">
      <c r="A1" s="188" t="s">
        <v>2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</row>
    <row r="2" spans="1:16" ht="14.25" x14ac:dyDescent="0.2">
      <c r="A2" s="9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x14ac:dyDescent="0.2">
      <c r="E3" s="3"/>
      <c r="F3" s="3"/>
      <c r="G3" s="3"/>
      <c r="H3" s="3"/>
      <c r="M3" s="3"/>
      <c r="N3" s="3"/>
      <c r="O3" s="3" t="s">
        <v>0</v>
      </c>
    </row>
    <row r="4" spans="1:16" ht="18" customHeight="1" x14ac:dyDescent="0.2">
      <c r="A4" s="183" t="s">
        <v>3</v>
      </c>
      <c r="B4" s="185" t="s">
        <v>179</v>
      </c>
      <c r="C4" s="186"/>
      <c r="D4" s="186"/>
      <c r="E4" s="186"/>
      <c r="F4" s="186"/>
      <c r="G4" s="186"/>
      <c r="H4" s="187"/>
      <c r="I4" s="185" t="s">
        <v>190</v>
      </c>
      <c r="J4" s="186"/>
      <c r="K4" s="186"/>
      <c r="L4" s="186"/>
      <c r="M4" s="186"/>
      <c r="N4" s="186"/>
      <c r="O4" s="187"/>
    </row>
    <row r="5" spans="1:16" ht="26.25" customHeight="1" x14ac:dyDescent="0.2">
      <c r="A5" s="184"/>
      <c r="B5" s="10" t="s">
        <v>4</v>
      </c>
      <c r="C5" s="11" t="s">
        <v>5</v>
      </c>
      <c r="D5" s="12" t="s">
        <v>6</v>
      </c>
      <c r="E5" s="11" t="s">
        <v>5</v>
      </c>
      <c r="F5" s="41" t="s">
        <v>162</v>
      </c>
      <c r="G5" s="28" t="s">
        <v>5</v>
      </c>
      <c r="H5" s="28" t="s">
        <v>108</v>
      </c>
      <c r="I5" s="10" t="s">
        <v>4</v>
      </c>
      <c r="J5" s="11" t="s">
        <v>5</v>
      </c>
      <c r="K5" s="12" t="s">
        <v>6</v>
      </c>
      <c r="L5" s="11" t="s">
        <v>5</v>
      </c>
      <c r="M5" s="41" t="s">
        <v>162</v>
      </c>
      <c r="N5" s="28" t="s">
        <v>5</v>
      </c>
      <c r="O5" s="28" t="s">
        <v>108</v>
      </c>
    </row>
    <row r="6" spans="1:16" ht="26.25" customHeight="1" x14ac:dyDescent="0.2">
      <c r="A6" s="142" t="s">
        <v>86</v>
      </c>
      <c r="B6" s="146"/>
      <c r="C6" s="144">
        <v>65.540827987026304</v>
      </c>
      <c r="D6" s="143"/>
      <c r="E6" s="144">
        <v>36.092700368013546</v>
      </c>
      <c r="F6" s="144"/>
      <c r="G6" s="144">
        <v>43.864537902889559</v>
      </c>
      <c r="H6" s="145"/>
      <c r="I6" s="146"/>
      <c r="J6" s="144">
        <v>61.907125197911022</v>
      </c>
      <c r="K6" s="143"/>
      <c r="L6" s="144">
        <v>37.138872870273602</v>
      </c>
      <c r="M6" s="144"/>
      <c r="N6" s="144">
        <v>43.285339898628514</v>
      </c>
      <c r="O6" s="145"/>
    </row>
    <row r="7" spans="1:16" ht="24.95" customHeight="1" x14ac:dyDescent="0.2">
      <c r="A7" s="134" t="s">
        <v>7</v>
      </c>
      <c r="B7" s="147">
        <v>200</v>
      </c>
      <c r="C7" s="136">
        <f>B7/B$28*100</f>
        <v>0.53852036145486648</v>
      </c>
      <c r="D7" s="135">
        <v>547.1</v>
      </c>
      <c r="E7" s="136">
        <f>D7/D$28*100</f>
        <v>1.8334941955548405</v>
      </c>
      <c r="F7" s="136">
        <f>B7+D7</f>
        <v>747.1</v>
      </c>
      <c r="G7" s="136">
        <f t="shared" ref="G7:G13" si="0">F7/F$28*100</f>
        <v>1.1154408910388487</v>
      </c>
      <c r="H7" s="137">
        <f>B7-D7</f>
        <v>-347.1</v>
      </c>
      <c r="I7" s="147">
        <v>246.6</v>
      </c>
      <c r="J7" s="136">
        <f t="shared" ref="J7:J13" si="1">I7/I$28*100</f>
        <v>0.60562152338617581</v>
      </c>
      <c r="K7" s="135">
        <v>537.9</v>
      </c>
      <c r="L7" s="136">
        <f>K7/K$28*100</f>
        <v>1.7094750491009287</v>
      </c>
      <c r="M7" s="136">
        <f>I7+K7</f>
        <v>784.5</v>
      </c>
      <c r="N7" s="136">
        <f>M7/M$28*100</f>
        <v>1.0868014235782573</v>
      </c>
      <c r="O7" s="137">
        <f>I7-K7</f>
        <v>-291.29999999999995</v>
      </c>
    </row>
    <row r="8" spans="1:16" ht="24.95" customHeight="1" x14ac:dyDescent="0.2">
      <c r="A8" s="130" t="s">
        <v>8</v>
      </c>
      <c r="B8" s="148">
        <v>1667.2</v>
      </c>
      <c r="C8" s="132">
        <f t="shared" ref="C8:C13" si="2">B8/B$28*100</f>
        <v>4.4891057330877677</v>
      </c>
      <c r="D8" s="131">
        <v>873.1</v>
      </c>
      <c r="E8" s="132">
        <f t="shared" ref="E8:G23" si="3">D8/D$28*100</f>
        <v>2.9260167832917774</v>
      </c>
      <c r="F8" s="132">
        <f t="shared" ref="F8:F28" si="4">B8+D8</f>
        <v>2540.3000000000002</v>
      </c>
      <c r="G8" s="132">
        <f t="shared" si="0"/>
        <v>3.7927379139418917</v>
      </c>
      <c r="H8" s="133">
        <f t="shared" ref="H8:H28" si="5">B8-D8</f>
        <v>794.1</v>
      </c>
      <c r="I8" s="148">
        <v>2179.5</v>
      </c>
      <c r="J8" s="132">
        <f t="shared" si="1"/>
        <v>5.3526038532853617</v>
      </c>
      <c r="K8" s="131">
        <v>1027</v>
      </c>
      <c r="L8" s="132">
        <f t="shared" ref="L8:L27" si="6">K8/K$28*100</f>
        <v>3.2638610809196016</v>
      </c>
      <c r="M8" s="132">
        <f t="shared" ref="M8:M28" si="7">I8+K8</f>
        <v>3206.5</v>
      </c>
      <c r="N8" s="132">
        <f t="shared" ref="N8:N27" si="8">M8/M$28*100</f>
        <v>4.4421016758491803</v>
      </c>
      <c r="O8" s="133">
        <f>I8-K8</f>
        <v>1152.5</v>
      </c>
    </row>
    <row r="9" spans="1:16" ht="24.95" customHeight="1" x14ac:dyDescent="0.2">
      <c r="A9" s="134" t="s">
        <v>9</v>
      </c>
      <c r="B9" s="147">
        <v>418.8</v>
      </c>
      <c r="C9" s="136">
        <f t="shared" si="2"/>
        <v>1.1276616368864905</v>
      </c>
      <c r="D9" s="135">
        <v>185.3</v>
      </c>
      <c r="E9" s="136">
        <f t="shared" si="3"/>
        <v>0.62099520094372507</v>
      </c>
      <c r="F9" s="136">
        <f t="shared" si="4"/>
        <v>604.1</v>
      </c>
      <c r="G9" s="136">
        <f t="shared" si="0"/>
        <v>0.90193794977455277</v>
      </c>
      <c r="H9" s="137">
        <f t="shared" si="5"/>
        <v>233.5</v>
      </c>
      <c r="I9" s="147">
        <v>673.2</v>
      </c>
      <c r="J9" s="136">
        <f t="shared" si="1"/>
        <v>1.653302552893648</v>
      </c>
      <c r="K9" s="135">
        <v>189.9</v>
      </c>
      <c r="L9" s="136">
        <f t="shared" si="6"/>
        <v>0.60351238487500714</v>
      </c>
      <c r="M9" s="136">
        <f t="shared" si="7"/>
        <v>863.1</v>
      </c>
      <c r="N9" s="136">
        <f t="shared" si="8"/>
        <v>1.1956893673555054</v>
      </c>
      <c r="O9" s="137">
        <f t="shared" ref="O9:O28" si="9">I9-K9</f>
        <v>483.30000000000007</v>
      </c>
    </row>
    <row r="10" spans="1:16" ht="24.95" customHeight="1" x14ac:dyDescent="0.2">
      <c r="A10" s="130" t="s">
        <v>10</v>
      </c>
      <c r="B10" s="148">
        <v>910.3</v>
      </c>
      <c r="C10" s="132">
        <f t="shared" si="2"/>
        <v>2.4510754251618252</v>
      </c>
      <c r="D10" s="131">
        <v>1952.2</v>
      </c>
      <c r="E10" s="132">
        <f t="shared" si="3"/>
        <v>6.5424006005522939</v>
      </c>
      <c r="F10" s="132">
        <f t="shared" si="4"/>
        <v>2862.5</v>
      </c>
      <c r="G10" s="132">
        <f t="shared" si="0"/>
        <v>4.2737913941891366</v>
      </c>
      <c r="H10" s="133">
        <f t="shared" si="5"/>
        <v>-1041.9000000000001</v>
      </c>
      <c r="I10" s="148">
        <v>1240.5999999999999</v>
      </c>
      <c r="J10" s="132">
        <f t="shared" si="1"/>
        <v>3.0467723516337779</v>
      </c>
      <c r="K10" s="131">
        <v>2103.4</v>
      </c>
      <c r="L10" s="132">
        <f t="shared" si="6"/>
        <v>6.6847180113011593</v>
      </c>
      <c r="M10" s="132">
        <f t="shared" si="7"/>
        <v>3344</v>
      </c>
      <c r="N10" s="132">
        <f t="shared" si="8"/>
        <v>4.6325863103195566</v>
      </c>
      <c r="O10" s="133">
        <f t="shared" si="9"/>
        <v>-862.80000000000018</v>
      </c>
    </row>
    <row r="11" spans="1:16" ht="24.95" customHeight="1" x14ac:dyDescent="0.2">
      <c r="A11" s="134" t="s">
        <v>11</v>
      </c>
      <c r="B11" s="147">
        <v>23582.6</v>
      </c>
      <c r="C11" s="136">
        <f t="shared" si="2"/>
        <v>63.498551380227674</v>
      </c>
      <c r="D11" s="135">
        <v>1604.9</v>
      </c>
      <c r="E11" s="136">
        <f t="shared" si="3"/>
        <v>5.3784954020215023</v>
      </c>
      <c r="F11" s="136">
        <f t="shared" si="4"/>
        <v>25187.5</v>
      </c>
      <c r="G11" s="136">
        <f t="shared" si="0"/>
        <v>37.605631699961187</v>
      </c>
      <c r="H11" s="137">
        <f t="shared" si="5"/>
        <v>21977.699999999997</v>
      </c>
      <c r="I11" s="147">
        <v>24129.599999999999</v>
      </c>
      <c r="J11" s="136">
        <f t="shared" si="1"/>
        <v>59.259550327246821</v>
      </c>
      <c r="K11" s="135">
        <v>2339.5</v>
      </c>
      <c r="L11" s="136">
        <f t="shared" si="6"/>
        <v>7.4350564740130558</v>
      </c>
      <c r="M11" s="136">
        <f t="shared" si="7"/>
        <v>26469.1</v>
      </c>
      <c r="N11" s="136">
        <f t="shared" si="8"/>
        <v>36.668777005526124</v>
      </c>
      <c r="O11" s="137">
        <f t="shared" si="9"/>
        <v>21790.1</v>
      </c>
      <c r="P11" s="65"/>
    </row>
    <row r="12" spans="1:16" ht="24.95" customHeight="1" x14ac:dyDescent="0.2">
      <c r="A12" s="130" t="s">
        <v>12</v>
      </c>
      <c r="B12" s="148">
        <v>2292.8000000000002</v>
      </c>
      <c r="C12" s="132">
        <f t="shared" si="2"/>
        <v>6.1735974237185909</v>
      </c>
      <c r="D12" s="131">
        <v>3508.1</v>
      </c>
      <c r="E12" s="132">
        <f t="shared" si="3"/>
        <v>11.756682484785113</v>
      </c>
      <c r="F12" s="132">
        <f t="shared" si="4"/>
        <v>5800.9</v>
      </c>
      <c r="G12" s="132">
        <f t="shared" si="0"/>
        <v>8.6609035802800918</v>
      </c>
      <c r="H12" s="133">
        <f t="shared" si="5"/>
        <v>-1215.2999999999997</v>
      </c>
      <c r="I12" s="148">
        <v>2498.5</v>
      </c>
      <c r="J12" s="132">
        <f t="shared" si="1"/>
        <v>6.1360315335781035</v>
      </c>
      <c r="K12" s="131">
        <v>3731.9</v>
      </c>
      <c r="L12" s="132">
        <f t="shared" si="6"/>
        <v>11.860178352369875</v>
      </c>
      <c r="M12" s="132">
        <f t="shared" si="7"/>
        <v>6230.4</v>
      </c>
      <c r="N12" s="132">
        <f t="shared" si="8"/>
        <v>8.6312397571217012</v>
      </c>
      <c r="O12" s="133">
        <f t="shared" si="9"/>
        <v>-1233.4000000000001</v>
      </c>
    </row>
    <row r="13" spans="1:16" ht="24.95" customHeight="1" x14ac:dyDescent="0.2">
      <c r="A13" s="134" t="s">
        <v>13</v>
      </c>
      <c r="B13" s="147">
        <v>299.5</v>
      </c>
      <c r="C13" s="136">
        <f t="shared" si="2"/>
        <v>0.8064342412786627</v>
      </c>
      <c r="D13" s="135">
        <v>1514.6</v>
      </c>
      <c r="E13" s="136">
        <f t="shared" si="3"/>
        <v>5.0758733478109335</v>
      </c>
      <c r="F13" s="136">
        <f t="shared" si="4"/>
        <v>1814.1</v>
      </c>
      <c r="G13" s="136">
        <f t="shared" si="0"/>
        <v>2.7085012989339781</v>
      </c>
      <c r="H13" s="137">
        <f t="shared" si="5"/>
        <v>-1215.0999999999999</v>
      </c>
      <c r="I13" s="147">
        <v>317.39999999999998</v>
      </c>
      <c r="J13" s="136">
        <f t="shared" si="1"/>
        <v>0.7794982624605522</v>
      </c>
      <c r="K13" s="135">
        <v>1432.3</v>
      </c>
      <c r="L13" s="136">
        <f t="shared" si="6"/>
        <v>4.5519262183068596</v>
      </c>
      <c r="M13" s="136">
        <f t="shared" si="7"/>
        <v>1749.6999999999998</v>
      </c>
      <c r="N13" s="136">
        <f t="shared" si="8"/>
        <v>2.4239342904204926</v>
      </c>
      <c r="O13" s="137">
        <f t="shared" si="9"/>
        <v>-1114.9000000000001</v>
      </c>
    </row>
    <row r="14" spans="1:16" ht="24.95" customHeight="1" x14ac:dyDescent="0.2">
      <c r="A14" s="130" t="s">
        <v>14</v>
      </c>
      <c r="B14" s="148">
        <v>12.5</v>
      </c>
      <c r="C14" s="132">
        <f t="shared" ref="C14:C27" si="10">B14/B$28*100</f>
        <v>3.3657522590929155E-2</v>
      </c>
      <c r="D14" s="131">
        <v>117.3</v>
      </c>
      <c r="E14" s="132">
        <f t="shared" si="3"/>
        <v>0.3931070538084131</v>
      </c>
      <c r="F14" s="132">
        <f t="shared" si="4"/>
        <v>129.80000000000001</v>
      </c>
      <c r="G14" s="132">
        <f t="shared" si="3"/>
        <v>0.19379497745528385</v>
      </c>
      <c r="H14" s="133">
        <f t="shared" si="5"/>
        <v>-104.8</v>
      </c>
      <c r="I14" s="148">
        <v>10.6</v>
      </c>
      <c r="J14" s="132">
        <f t="shared" ref="J14:J20" si="11">I14/I$28*100</f>
        <v>2.603239313825411E-2</v>
      </c>
      <c r="K14" s="131">
        <v>65.3</v>
      </c>
      <c r="L14" s="132">
        <f t="shared" si="6"/>
        <v>0.20752690222400191</v>
      </c>
      <c r="M14" s="132">
        <f t="shared" si="7"/>
        <v>75.899999999999991</v>
      </c>
      <c r="N14" s="132">
        <f t="shared" si="8"/>
        <v>0.10514751822764783</v>
      </c>
      <c r="O14" s="133">
        <f t="shared" si="9"/>
        <v>-54.699999999999996</v>
      </c>
    </row>
    <row r="15" spans="1:16" ht="24.95" customHeight="1" x14ac:dyDescent="0.2">
      <c r="A15" s="134" t="s">
        <v>15</v>
      </c>
      <c r="B15" s="147">
        <v>37</v>
      </c>
      <c r="C15" s="136">
        <f t="shared" si="10"/>
        <v>9.9626266869150312E-2</v>
      </c>
      <c r="D15" s="135">
        <v>325.3</v>
      </c>
      <c r="E15" s="136">
        <f t="shared" si="3"/>
        <v>1.0901766803399555</v>
      </c>
      <c r="F15" s="136">
        <f t="shared" si="4"/>
        <v>362.3</v>
      </c>
      <c r="G15" s="136">
        <f t="shared" si="3"/>
        <v>0.54092388545492553</v>
      </c>
      <c r="H15" s="137">
        <f t="shared" si="5"/>
        <v>-288.3</v>
      </c>
      <c r="I15" s="147">
        <v>30.3</v>
      </c>
      <c r="J15" s="136">
        <f t="shared" si="11"/>
        <v>7.4413350197084865E-2</v>
      </c>
      <c r="K15" s="135">
        <v>294.2</v>
      </c>
      <c r="L15" s="136">
        <f t="shared" si="6"/>
        <v>0.93498337877950033</v>
      </c>
      <c r="M15" s="136">
        <f t="shared" si="7"/>
        <v>324.5</v>
      </c>
      <c r="N15" s="136">
        <f t="shared" si="8"/>
        <v>0.44954373735008862</v>
      </c>
      <c r="O15" s="137">
        <f t="shared" si="9"/>
        <v>-263.89999999999998</v>
      </c>
    </row>
    <row r="16" spans="1:16" ht="24.95" customHeight="1" x14ac:dyDescent="0.2">
      <c r="A16" s="130" t="s">
        <v>16</v>
      </c>
      <c r="B16" s="148">
        <v>41.6</v>
      </c>
      <c r="C16" s="132">
        <f t="shared" si="10"/>
        <v>0.11201223518261226</v>
      </c>
      <c r="D16" s="131">
        <v>311.7</v>
      </c>
      <c r="E16" s="132">
        <f t="shared" si="3"/>
        <v>1.0445990509128931</v>
      </c>
      <c r="F16" s="132">
        <f t="shared" si="4"/>
        <v>353.3</v>
      </c>
      <c r="G16" s="132">
        <f t="shared" si="3"/>
        <v>0.52748663740332646</v>
      </c>
      <c r="H16" s="133">
        <f t="shared" si="5"/>
        <v>-270.09999999999997</v>
      </c>
      <c r="I16" s="148">
        <v>277.60000000000002</v>
      </c>
      <c r="J16" s="132">
        <f t="shared" si="11"/>
        <v>0.68175399388484359</v>
      </c>
      <c r="K16" s="131">
        <v>415.6</v>
      </c>
      <c r="L16" s="132">
        <f t="shared" si="6"/>
        <v>1.3207990898054396</v>
      </c>
      <c r="M16" s="132">
        <f t="shared" si="7"/>
        <v>693.2</v>
      </c>
      <c r="N16" s="132">
        <f t="shared" si="8"/>
        <v>0.96031962628992729</v>
      </c>
      <c r="O16" s="133">
        <f t="shared" si="9"/>
        <v>-138</v>
      </c>
    </row>
    <row r="17" spans="1:16" ht="24.95" customHeight="1" x14ac:dyDescent="0.2">
      <c r="A17" s="134" t="s">
        <v>17</v>
      </c>
      <c r="B17" s="147">
        <v>142.69999999999999</v>
      </c>
      <c r="C17" s="136">
        <f t="shared" si="10"/>
        <v>0.38423427789804726</v>
      </c>
      <c r="D17" s="135">
        <v>1458.3</v>
      </c>
      <c r="E17" s="136">
        <f t="shared" si="3"/>
        <v>4.8871953671680197</v>
      </c>
      <c r="F17" s="136">
        <f t="shared" si="4"/>
        <v>1601</v>
      </c>
      <c r="G17" s="136">
        <f t="shared" si="3"/>
        <v>2.390337125623339</v>
      </c>
      <c r="H17" s="137">
        <f t="shared" si="5"/>
        <v>-1315.6</v>
      </c>
      <c r="I17" s="147">
        <v>200.4</v>
      </c>
      <c r="J17" s="136">
        <f t="shared" si="11"/>
        <v>0.49215958348170985</v>
      </c>
      <c r="K17" s="135">
        <v>1082.7</v>
      </c>
      <c r="L17" s="136">
        <f t="shared" si="6"/>
        <v>3.440878668268406</v>
      </c>
      <c r="M17" s="136">
        <f t="shared" si="7"/>
        <v>1283.1000000000001</v>
      </c>
      <c r="N17" s="136">
        <f t="shared" si="8"/>
        <v>1.7775333417377464</v>
      </c>
      <c r="O17" s="137">
        <f t="shared" si="9"/>
        <v>-882.30000000000007</v>
      </c>
    </row>
    <row r="18" spans="1:16" ht="24.95" customHeight="1" x14ac:dyDescent="0.2">
      <c r="A18" s="130" t="s">
        <v>18</v>
      </c>
      <c r="B18" s="148">
        <v>19.100000000000001</v>
      </c>
      <c r="C18" s="132">
        <f t="shared" si="10"/>
        <v>5.1428694518939763E-2</v>
      </c>
      <c r="D18" s="131">
        <v>182.2</v>
      </c>
      <c r="E18" s="132">
        <f t="shared" si="3"/>
        <v>0.61060618247137988</v>
      </c>
      <c r="F18" s="132">
        <f t="shared" si="4"/>
        <v>201.29999999999998</v>
      </c>
      <c r="G18" s="132">
        <f t="shared" si="3"/>
        <v>0.30054644808743169</v>
      </c>
      <c r="H18" s="133">
        <f t="shared" si="5"/>
        <v>-163.1</v>
      </c>
      <c r="I18" s="148">
        <v>21</v>
      </c>
      <c r="J18" s="132">
        <f t="shared" si="11"/>
        <v>5.157360904748455E-2</v>
      </c>
      <c r="K18" s="131">
        <v>136.30000000000001</v>
      </c>
      <c r="L18" s="132">
        <f t="shared" si="6"/>
        <v>0.43316871015515268</v>
      </c>
      <c r="M18" s="132">
        <f t="shared" si="7"/>
        <v>157.30000000000001</v>
      </c>
      <c r="N18" s="132">
        <f t="shared" si="8"/>
        <v>0.21791442183411075</v>
      </c>
      <c r="O18" s="133">
        <f t="shared" si="9"/>
        <v>-115.30000000000001</v>
      </c>
    </row>
    <row r="19" spans="1:16" ht="24.95" customHeight="1" x14ac:dyDescent="0.2">
      <c r="A19" s="134" t="s">
        <v>19</v>
      </c>
      <c r="B19" s="147">
        <v>71.599999999999994</v>
      </c>
      <c r="C19" s="136">
        <f t="shared" si="10"/>
        <v>0.19279028940084222</v>
      </c>
      <c r="D19" s="135">
        <v>463.9</v>
      </c>
      <c r="E19" s="136">
        <f t="shared" si="3"/>
        <v>1.5546663449422236</v>
      </c>
      <c r="F19" s="136">
        <f t="shared" si="4"/>
        <v>535.5</v>
      </c>
      <c r="G19" s="136">
        <f t="shared" si="3"/>
        <v>0.79951625907014234</v>
      </c>
      <c r="H19" s="137">
        <f t="shared" si="5"/>
        <v>-392.29999999999995</v>
      </c>
      <c r="I19" s="147">
        <v>71.400000000000006</v>
      </c>
      <c r="J19" s="136">
        <f t="shared" si="11"/>
        <v>0.17535027076144752</v>
      </c>
      <c r="K19" s="135">
        <v>454.9</v>
      </c>
      <c r="L19" s="136">
        <f t="shared" si="6"/>
        <v>1.4456965975757807</v>
      </c>
      <c r="M19" s="136">
        <f t="shared" si="7"/>
        <v>526.29999999999995</v>
      </c>
      <c r="N19" s="136">
        <f t="shared" si="8"/>
        <v>0.72910591361279375</v>
      </c>
      <c r="O19" s="137">
        <f t="shared" si="9"/>
        <v>-383.5</v>
      </c>
    </row>
    <row r="20" spans="1:16" ht="24.95" customHeight="1" x14ac:dyDescent="0.2">
      <c r="A20" s="130" t="s">
        <v>20</v>
      </c>
      <c r="B20" s="148">
        <v>616.29999999999995</v>
      </c>
      <c r="C20" s="132">
        <f t="shared" si="10"/>
        <v>1.6594504938231711</v>
      </c>
      <c r="D20" s="131">
        <v>164.9</v>
      </c>
      <c r="E20" s="132">
        <f t="shared" si="3"/>
        <v>0.55262875680313139</v>
      </c>
      <c r="F20" s="132">
        <f t="shared" si="4"/>
        <v>781.19999999999993</v>
      </c>
      <c r="G20" s="132">
        <f t="shared" si="3"/>
        <v>1.166353130878796</v>
      </c>
      <c r="H20" s="133">
        <f t="shared" si="5"/>
        <v>451.4</v>
      </c>
      <c r="I20" s="148">
        <v>1122.3</v>
      </c>
      <c r="J20" s="132">
        <f t="shared" si="11"/>
        <v>2.7562410206662817</v>
      </c>
      <c r="K20" s="131">
        <v>342.1</v>
      </c>
      <c r="L20" s="132">
        <f t="shared" si="6"/>
        <v>1.0872121477922063</v>
      </c>
      <c r="M20" s="132">
        <f t="shared" si="7"/>
        <v>1464.4</v>
      </c>
      <c r="N20" s="132">
        <f t="shared" si="8"/>
        <v>2.0286959906794135</v>
      </c>
      <c r="O20" s="133">
        <f t="shared" si="9"/>
        <v>780.19999999999993</v>
      </c>
    </row>
    <row r="21" spans="1:16" ht="24.95" customHeight="1" x14ac:dyDescent="0.2">
      <c r="A21" s="134" t="s">
        <v>21</v>
      </c>
      <c r="B21" s="147">
        <v>4940.1000000000004</v>
      </c>
      <c r="C21" s="136">
        <f>B21/B$28*100</f>
        <v>13.301722188115933</v>
      </c>
      <c r="D21" s="135">
        <v>2841.8</v>
      </c>
      <c r="E21" s="136">
        <f t="shared" si="3"/>
        <v>9.5237137724871985</v>
      </c>
      <c r="F21" s="136">
        <f t="shared" si="4"/>
        <v>7781.9000000000005</v>
      </c>
      <c r="G21" s="136">
        <f t="shared" si="3"/>
        <v>11.618591179193169</v>
      </c>
      <c r="H21" s="137">
        <f t="shared" si="5"/>
        <v>2098.3000000000002</v>
      </c>
      <c r="I21" s="147">
        <v>6072.2</v>
      </c>
      <c r="J21" s="136">
        <f>I21/I$28*100</f>
        <v>14.912631850387415</v>
      </c>
      <c r="K21" s="135">
        <v>2837.7</v>
      </c>
      <c r="L21" s="136">
        <f t="shared" si="6"/>
        <v>9.0183627938905087</v>
      </c>
      <c r="M21" s="136">
        <f t="shared" si="7"/>
        <v>8909.9</v>
      </c>
      <c r="N21" s="136">
        <f t="shared" si="8"/>
        <v>12.343265779400783</v>
      </c>
      <c r="O21" s="137">
        <f t="shared" si="9"/>
        <v>3234.5</v>
      </c>
      <c r="P21" s="4"/>
    </row>
    <row r="22" spans="1:16" ht="24.95" customHeight="1" x14ac:dyDescent="0.2">
      <c r="A22" s="130" t="s">
        <v>22</v>
      </c>
      <c r="B22" s="148">
        <v>1518</v>
      </c>
      <c r="C22" s="132">
        <f t="shared" si="10"/>
        <v>4.0873695434424375</v>
      </c>
      <c r="D22" s="131">
        <v>7968.1</v>
      </c>
      <c r="E22" s="132">
        <f t="shared" si="3"/>
        <v>26.703463899836454</v>
      </c>
      <c r="F22" s="132">
        <f t="shared" si="4"/>
        <v>9486.1</v>
      </c>
      <c r="G22" s="132">
        <f t="shared" si="3"/>
        <v>14.163008749141509</v>
      </c>
      <c r="H22" s="133">
        <f t="shared" si="5"/>
        <v>-6450.1</v>
      </c>
      <c r="I22" s="148">
        <v>1319.5</v>
      </c>
      <c r="J22" s="132">
        <f t="shared" ref="J22:J23" si="12">I22/I$28*100</f>
        <v>3.2405417684836131</v>
      </c>
      <c r="K22" s="131">
        <v>9032.7000000000007</v>
      </c>
      <c r="L22" s="132">
        <f t="shared" si="6"/>
        <v>28.706405049291618</v>
      </c>
      <c r="M22" s="132">
        <f t="shared" si="7"/>
        <v>10352.200000000001</v>
      </c>
      <c r="N22" s="132">
        <f t="shared" si="8"/>
        <v>14.341345694285323</v>
      </c>
      <c r="O22" s="133">
        <f t="shared" si="9"/>
        <v>-7713.2000000000007</v>
      </c>
    </row>
    <row r="23" spans="1:16" ht="24.95" customHeight="1" x14ac:dyDescent="0.2">
      <c r="A23" s="134" t="s">
        <v>23</v>
      </c>
      <c r="B23" s="147">
        <v>225.4</v>
      </c>
      <c r="C23" s="136">
        <f t="shared" si="10"/>
        <v>0.60691244735963468</v>
      </c>
      <c r="D23" s="135">
        <v>4329</v>
      </c>
      <c r="E23" s="136">
        <f t="shared" si="3"/>
        <v>14.507761602187728</v>
      </c>
      <c r="F23" s="136">
        <f t="shared" si="4"/>
        <v>4554.3999999999996</v>
      </c>
      <c r="G23" s="136">
        <f t="shared" si="3"/>
        <v>6.7998447251336263</v>
      </c>
      <c r="H23" s="137">
        <f t="shared" si="5"/>
        <v>-4103.6000000000004</v>
      </c>
      <c r="I23" s="147">
        <v>197.9</v>
      </c>
      <c r="J23" s="136">
        <f t="shared" si="12"/>
        <v>0.48601986811891401</v>
      </c>
      <c r="K23" s="135">
        <v>4132.2</v>
      </c>
      <c r="L23" s="136">
        <f t="shared" si="6"/>
        <v>13.132353221592968</v>
      </c>
      <c r="M23" s="136">
        <f t="shared" si="7"/>
        <v>4330.0999999999995</v>
      </c>
      <c r="N23" s="136">
        <f t="shared" si="8"/>
        <v>5.9986728416012891</v>
      </c>
      <c r="O23" s="137">
        <f t="shared" si="9"/>
        <v>-3934.2999999999997</v>
      </c>
    </row>
    <row r="24" spans="1:16" ht="24.95" customHeight="1" x14ac:dyDescent="0.2">
      <c r="A24" s="130" t="s">
        <v>24</v>
      </c>
      <c r="B24" s="148">
        <v>89.6</v>
      </c>
      <c r="C24" s="132">
        <f>B24/B$28*100</f>
        <v>0.24125712193178023</v>
      </c>
      <c r="D24" s="131">
        <v>702.6</v>
      </c>
      <c r="E24" s="132">
        <f t="shared" ref="E24:G27" si="13">D24/D$28*100</f>
        <v>2.3546207673127966</v>
      </c>
      <c r="F24" s="132">
        <f t="shared" si="4"/>
        <v>792.2</v>
      </c>
      <c r="G24" s="132">
        <f t="shared" si="13"/>
        <v>1.1827764340529727</v>
      </c>
      <c r="H24" s="133">
        <f t="shared" si="5"/>
        <v>-613</v>
      </c>
      <c r="I24" s="148">
        <v>69.900000000000006</v>
      </c>
      <c r="J24" s="132">
        <f>I24/I$28*100</f>
        <v>0.17166644154377003</v>
      </c>
      <c r="K24" s="131">
        <v>669.6</v>
      </c>
      <c r="L24" s="132">
        <f t="shared" si="6"/>
        <v>2.1280247125450491</v>
      </c>
      <c r="M24" s="132">
        <f t="shared" si="7"/>
        <v>739.5</v>
      </c>
      <c r="N24" s="132">
        <f t="shared" si="8"/>
        <v>1.0244609977515886</v>
      </c>
      <c r="O24" s="133">
        <f t="shared" si="9"/>
        <v>-599.70000000000005</v>
      </c>
    </row>
    <row r="25" spans="1:16" ht="24.95" customHeight="1" x14ac:dyDescent="0.2">
      <c r="A25" s="134" t="s">
        <v>25</v>
      </c>
      <c r="B25" s="147">
        <v>45</v>
      </c>
      <c r="C25" s="136">
        <f t="shared" si="10"/>
        <v>0.12116708132734498</v>
      </c>
      <c r="D25" s="135">
        <v>692.9</v>
      </c>
      <c r="E25" s="136">
        <f t="shared" si="13"/>
        <v>2.3221131933832004</v>
      </c>
      <c r="F25" s="136">
        <f t="shared" si="4"/>
        <v>737.9</v>
      </c>
      <c r="G25" s="136">
        <f t="shared" si="13"/>
        <v>1.1017050374749917</v>
      </c>
      <c r="H25" s="137">
        <f t="shared" si="5"/>
        <v>-647.9</v>
      </c>
      <c r="I25" s="147">
        <v>38.799999999999997</v>
      </c>
      <c r="J25" s="136">
        <f t="shared" ref="J25:J27" si="14">I25/I$28*100</f>
        <v>9.5288382430590512E-2</v>
      </c>
      <c r="K25" s="135">
        <v>601.70000000000005</v>
      </c>
      <c r="L25" s="136">
        <f t="shared" si="6"/>
        <v>1.9122348708756811</v>
      </c>
      <c r="M25" s="136">
        <f t="shared" si="7"/>
        <v>640.5</v>
      </c>
      <c r="N25" s="136">
        <f t="shared" si="8"/>
        <v>0.88731206093291759</v>
      </c>
      <c r="O25" s="137">
        <f t="shared" si="9"/>
        <v>-562.90000000000009</v>
      </c>
    </row>
    <row r="26" spans="1:16" ht="24.95" customHeight="1" x14ac:dyDescent="0.2">
      <c r="A26" s="130" t="s">
        <v>26</v>
      </c>
      <c r="B26" s="148">
        <v>0.2</v>
      </c>
      <c r="C26" s="132">
        <f t="shared" si="10"/>
        <v>5.3852036145486659E-4</v>
      </c>
      <c r="D26" s="131">
        <v>32.299999999999997</v>
      </c>
      <c r="E26" s="132">
        <f t="shared" si="13"/>
        <v>0.10824686988927315</v>
      </c>
      <c r="F26" s="132">
        <f t="shared" si="4"/>
        <v>32.5</v>
      </c>
      <c r="G26" s="132">
        <f t="shared" si="13"/>
        <v>4.8523395741885397E-2</v>
      </c>
      <c r="H26" s="133">
        <f t="shared" si="5"/>
        <v>-32.099999999999994</v>
      </c>
      <c r="I26" s="148">
        <v>0</v>
      </c>
      <c r="J26" s="132">
        <f t="shared" si="14"/>
        <v>0</v>
      </c>
      <c r="K26" s="131">
        <v>2.4</v>
      </c>
      <c r="L26" s="132">
        <f t="shared" si="6"/>
        <v>7.6273287187994584E-3</v>
      </c>
      <c r="M26" s="132">
        <f t="shared" si="7"/>
        <v>2.4</v>
      </c>
      <c r="N26" s="132">
        <f t="shared" si="8"/>
        <v>3.3248227107556629E-3</v>
      </c>
      <c r="O26" s="133">
        <f t="shared" si="9"/>
        <v>-2.4</v>
      </c>
    </row>
    <row r="27" spans="1:16" ht="24.95" customHeight="1" x14ac:dyDescent="0.2">
      <c r="A27" s="134" t="s">
        <v>27</v>
      </c>
      <c r="B27" s="147">
        <v>8.6</v>
      </c>
      <c r="C27" s="136">
        <f t="shared" si="10"/>
        <v>2.3156375542559261E-2</v>
      </c>
      <c r="D27" s="135">
        <v>63.5</v>
      </c>
      <c r="E27" s="136">
        <f t="shared" si="13"/>
        <v>0.21280731386900453</v>
      </c>
      <c r="F27" s="136">
        <f t="shared" si="4"/>
        <v>72.099999999999994</v>
      </c>
      <c r="G27" s="136">
        <f t="shared" si="13"/>
        <v>0.10764728716892112</v>
      </c>
      <c r="H27" s="137">
        <f t="shared" si="5"/>
        <v>-54.9</v>
      </c>
      <c r="I27" s="147">
        <v>1.1000000000000001</v>
      </c>
      <c r="J27" s="136">
        <f t="shared" si="14"/>
        <v>2.7014747596301437E-3</v>
      </c>
      <c r="K27" s="135">
        <v>36.700000000000003</v>
      </c>
      <c r="L27" s="136">
        <f t="shared" si="6"/>
        <v>0.11663456832497507</v>
      </c>
      <c r="M27" s="136">
        <f t="shared" si="7"/>
        <v>37.800000000000004</v>
      </c>
      <c r="N27" s="136">
        <f t="shared" si="8"/>
        <v>5.2365957694401694E-2</v>
      </c>
      <c r="O27" s="137">
        <f t="shared" si="9"/>
        <v>-35.6</v>
      </c>
    </row>
    <row r="28" spans="1:16" ht="24.95" customHeight="1" x14ac:dyDescent="0.2">
      <c r="A28" s="138" t="s">
        <v>28</v>
      </c>
      <c r="B28" s="149">
        <v>37138.800000000003</v>
      </c>
      <c r="C28" s="140">
        <f>B28/B$28*100</f>
        <v>100</v>
      </c>
      <c r="D28" s="139">
        <v>29839.200000000001</v>
      </c>
      <c r="E28" s="140">
        <f>D28/D$28*100</f>
        <v>100</v>
      </c>
      <c r="F28" s="140">
        <f t="shared" si="4"/>
        <v>66978</v>
      </c>
      <c r="G28" s="140">
        <f>F28/F$28*100</f>
        <v>100</v>
      </c>
      <c r="H28" s="141">
        <f t="shared" si="5"/>
        <v>7299.6000000000022</v>
      </c>
      <c r="I28" s="149">
        <v>40718.5</v>
      </c>
      <c r="J28" s="140">
        <f>I28/I$28*100</f>
        <v>100</v>
      </c>
      <c r="K28" s="139">
        <v>31465.8</v>
      </c>
      <c r="L28" s="140">
        <f>K28/K$28*100</f>
        <v>100</v>
      </c>
      <c r="M28" s="140">
        <f t="shared" si="7"/>
        <v>72184.3</v>
      </c>
      <c r="N28" s="140">
        <f>M28/M$28*100</f>
        <v>100</v>
      </c>
      <c r="O28" s="141">
        <f t="shared" si="9"/>
        <v>9252.7000000000007</v>
      </c>
    </row>
    <row r="29" spans="1:16" x14ac:dyDescent="0.2">
      <c r="C29" s="4"/>
      <c r="D29" s="4"/>
      <c r="E29" s="4"/>
      <c r="F29" s="4"/>
      <c r="G29" s="4"/>
      <c r="H29" s="4"/>
      <c r="J29" s="4"/>
      <c r="K29" s="4"/>
      <c r="L29" s="4"/>
      <c r="M29" s="4"/>
      <c r="N29" s="4"/>
    </row>
    <row r="30" spans="1:16" ht="28.5" customHeight="1" x14ac:dyDescent="0.2">
      <c r="A30" s="189" t="s">
        <v>172</v>
      </c>
      <c r="B30" s="189"/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</row>
    <row r="31" spans="1:16" x14ac:dyDescent="0.2">
      <c r="B31" s="47"/>
      <c r="C31" s="74"/>
      <c r="D31" s="47"/>
      <c r="E31" s="74"/>
      <c r="G31" s="74"/>
      <c r="I31" s="128"/>
      <c r="J31" s="74"/>
      <c r="K31" s="128"/>
      <c r="L31" s="74"/>
      <c r="N31" s="74"/>
      <c r="O31" s="67"/>
      <c r="P31" s="67"/>
    </row>
    <row r="32" spans="1:16" x14ac:dyDescent="0.2">
      <c r="C32" s="65"/>
      <c r="D32" s="47"/>
      <c r="I32" s="128"/>
      <c r="K32" s="128"/>
    </row>
    <row r="33" spans="3:11" x14ac:dyDescent="0.2">
      <c r="C33" s="4"/>
      <c r="D33" s="47"/>
      <c r="I33" s="128"/>
      <c r="K33" s="128"/>
    </row>
    <row r="34" spans="3:11" x14ac:dyDescent="0.2">
      <c r="D34" s="47"/>
      <c r="I34" s="128"/>
      <c r="K34" s="128"/>
    </row>
    <row r="35" spans="3:11" x14ac:dyDescent="0.2">
      <c r="D35" s="47"/>
      <c r="I35" s="128"/>
      <c r="K35" s="128"/>
    </row>
    <row r="36" spans="3:11" x14ac:dyDescent="0.2">
      <c r="D36" s="47"/>
      <c r="I36" s="128"/>
      <c r="K36" s="128"/>
    </row>
    <row r="37" spans="3:11" x14ac:dyDescent="0.2">
      <c r="D37" s="47"/>
      <c r="I37" s="128"/>
      <c r="K37" s="128"/>
    </row>
    <row r="38" spans="3:11" x14ac:dyDescent="0.2">
      <c r="D38" s="47"/>
      <c r="I38" s="128"/>
      <c r="K38" s="128"/>
    </row>
    <row r="39" spans="3:11" x14ac:dyDescent="0.2">
      <c r="D39" s="47"/>
      <c r="I39" s="128"/>
      <c r="K39" s="128"/>
    </row>
    <row r="40" spans="3:11" x14ac:dyDescent="0.2">
      <c r="D40" s="47"/>
      <c r="I40" s="128"/>
      <c r="K40" s="128"/>
    </row>
    <row r="41" spans="3:11" x14ac:dyDescent="0.2">
      <c r="D41" s="47"/>
      <c r="I41" s="128"/>
      <c r="K41" s="128"/>
    </row>
    <row r="42" spans="3:11" x14ac:dyDescent="0.2">
      <c r="D42" s="47"/>
      <c r="I42" s="128"/>
      <c r="K42" s="128"/>
    </row>
    <row r="43" spans="3:11" x14ac:dyDescent="0.2">
      <c r="D43" s="47"/>
      <c r="I43" s="128"/>
      <c r="K43" s="128"/>
    </row>
    <row r="44" spans="3:11" x14ac:dyDescent="0.2">
      <c r="D44" s="47"/>
      <c r="I44" s="128"/>
      <c r="K44" s="128"/>
    </row>
    <row r="45" spans="3:11" x14ac:dyDescent="0.2">
      <c r="D45" s="47"/>
      <c r="I45" s="128"/>
      <c r="K45" s="128"/>
    </row>
    <row r="46" spans="3:11" x14ac:dyDescent="0.2">
      <c r="D46" s="47"/>
      <c r="I46" s="128"/>
      <c r="K46" s="128"/>
    </row>
    <row r="47" spans="3:11" x14ac:dyDescent="0.2">
      <c r="D47" s="47"/>
      <c r="I47" s="128"/>
      <c r="K47" s="128"/>
    </row>
    <row r="48" spans="3:11" x14ac:dyDescent="0.2">
      <c r="D48" s="47"/>
      <c r="I48" s="128"/>
      <c r="K48" s="128"/>
    </row>
    <row r="49" spans="4:11" x14ac:dyDescent="0.2">
      <c r="D49" s="47"/>
      <c r="I49" s="128"/>
      <c r="K49" s="128"/>
    </row>
    <row r="50" spans="4:11" x14ac:dyDescent="0.2">
      <c r="D50" s="47"/>
      <c r="I50" s="128"/>
      <c r="K50" s="128"/>
    </row>
    <row r="51" spans="4:11" x14ac:dyDescent="0.2">
      <c r="D51" s="47"/>
      <c r="I51" s="128"/>
      <c r="K51" s="128"/>
    </row>
    <row r="52" spans="4:11" x14ac:dyDescent="0.2">
      <c r="I52" s="128"/>
      <c r="K52" s="128"/>
    </row>
    <row r="53" spans="4:11" x14ac:dyDescent="0.2">
      <c r="I53" s="128"/>
      <c r="K53" s="128"/>
    </row>
    <row r="55" spans="4:11" x14ac:dyDescent="0.2">
      <c r="G55" s="4"/>
    </row>
  </sheetData>
  <mergeCells count="5">
    <mergeCell ref="A4:A5"/>
    <mergeCell ref="B4:H4"/>
    <mergeCell ref="I4:O4"/>
    <mergeCell ref="A1:O1"/>
    <mergeCell ref="A30:O30"/>
  </mergeCells>
  <phoneticPr fontId="6" type="noConversion"/>
  <printOptions horizontalCentered="1"/>
  <pageMargins left="0.35433070866141736" right="0.27559055118110237" top="0.31496062992125984" bottom="0.27559055118110237" header="0.39370078740157483" footer="0.27559055118110237"/>
  <pageSetup paperSize="9" scale="88" orientation="landscape" r:id="rId1"/>
  <ignoredErrors>
    <ignoredError sqref="F8:F28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0"/>
  <sheetViews>
    <sheetView zoomScaleNormal="100" workbookViewId="0">
      <pane xSplit="2" ySplit="8" topLeftCell="C9" activePane="bottomRight" state="frozen"/>
      <selection pane="topRight" activeCell="C1" sqref="C1"/>
      <selection pane="bottomLeft" activeCell="A10" sqref="A10"/>
      <selection pane="bottomRight" sqref="A1:H1"/>
    </sheetView>
  </sheetViews>
  <sheetFormatPr defaultRowHeight="12.75" x14ac:dyDescent="0.2"/>
  <cols>
    <col min="1" max="1" width="9.28515625" bestFit="1" customWidth="1"/>
    <col min="2" max="2" width="34.28515625" customWidth="1"/>
    <col min="3" max="3" width="16.42578125" bestFit="1" customWidth="1"/>
    <col min="4" max="4" width="14.28515625" customWidth="1"/>
    <col min="5" max="5" width="13.42578125" customWidth="1"/>
    <col min="6" max="6" width="18.28515625" customWidth="1"/>
    <col min="7" max="7" width="15" customWidth="1"/>
    <col min="8" max="8" width="13.7109375" customWidth="1"/>
  </cols>
  <sheetData>
    <row r="1" spans="1:8" ht="14.25" x14ac:dyDescent="0.2">
      <c r="A1" s="176" t="s">
        <v>169</v>
      </c>
      <c r="B1" s="176"/>
      <c r="C1" s="176"/>
      <c r="D1" s="176"/>
      <c r="E1" s="176"/>
      <c r="F1" s="176"/>
      <c r="G1" s="176"/>
      <c r="H1" s="176"/>
    </row>
    <row r="2" spans="1:8" x14ac:dyDescent="0.2">
      <c r="A2" s="5"/>
      <c r="B2" s="5"/>
      <c r="C2" s="5"/>
      <c r="D2" s="5"/>
      <c r="E2" s="5"/>
      <c r="F2" s="5"/>
      <c r="G2" s="5"/>
      <c r="H2" s="5"/>
    </row>
    <row r="3" spans="1:8" x14ac:dyDescent="0.2">
      <c r="A3" s="5"/>
      <c r="B3" s="5"/>
      <c r="C3" s="5"/>
      <c r="D3" s="5"/>
      <c r="E3" s="5"/>
      <c r="F3" s="5"/>
      <c r="G3" s="5"/>
      <c r="H3" s="30" t="s">
        <v>0</v>
      </c>
    </row>
    <row r="4" spans="1:8" ht="38.25" customHeight="1" x14ac:dyDescent="0.2">
      <c r="A4" s="190" t="s">
        <v>87</v>
      </c>
      <c r="B4" s="193" t="s">
        <v>88</v>
      </c>
      <c r="C4" s="199" t="s">
        <v>192</v>
      </c>
      <c r="D4" s="200"/>
      <c r="E4" s="75" t="s">
        <v>193</v>
      </c>
      <c r="F4" s="193" t="s">
        <v>194</v>
      </c>
      <c r="G4" s="196" t="s">
        <v>107</v>
      </c>
      <c r="H4" s="197"/>
    </row>
    <row r="5" spans="1:8" ht="12.75" customHeight="1" x14ac:dyDescent="0.2">
      <c r="A5" s="191"/>
      <c r="B5" s="191"/>
      <c r="C5" s="196" t="s">
        <v>111</v>
      </c>
      <c r="D5" s="198"/>
      <c r="E5" s="197"/>
      <c r="F5" s="194"/>
      <c r="G5" s="193" t="s">
        <v>109</v>
      </c>
      <c r="H5" s="193" t="s">
        <v>110</v>
      </c>
    </row>
    <row r="6" spans="1:8" ht="27" customHeight="1" x14ac:dyDescent="0.2">
      <c r="A6" s="191"/>
      <c r="B6" s="191"/>
      <c r="C6" s="13" t="s">
        <v>29</v>
      </c>
      <c r="D6" s="6" t="s">
        <v>30</v>
      </c>
      <c r="E6" s="6" t="s">
        <v>31</v>
      </c>
      <c r="F6" s="195"/>
      <c r="G6" s="195"/>
      <c r="H6" s="195"/>
    </row>
    <row r="7" spans="1:8" x14ac:dyDescent="0.2">
      <c r="A7" s="192"/>
      <c r="B7" s="192"/>
      <c r="C7" s="14" t="s">
        <v>32</v>
      </c>
      <c r="D7" s="15" t="s">
        <v>33</v>
      </c>
      <c r="E7" s="16" t="s">
        <v>34</v>
      </c>
      <c r="F7" s="7" t="s">
        <v>104</v>
      </c>
      <c r="G7" s="7" t="s">
        <v>105</v>
      </c>
      <c r="H7" s="8" t="s">
        <v>106</v>
      </c>
    </row>
    <row r="8" spans="1:8" x14ac:dyDescent="0.2">
      <c r="A8" s="17"/>
      <c r="B8" s="18" t="s">
        <v>131</v>
      </c>
      <c r="C8" s="110">
        <v>40718.5</v>
      </c>
      <c r="D8" s="110"/>
      <c r="E8" s="110">
        <v>37138.85</v>
      </c>
      <c r="F8" s="110">
        <f>C8-E8</f>
        <v>3579.6500000000015</v>
      </c>
      <c r="G8" s="19"/>
      <c r="H8" s="20"/>
    </row>
    <row r="9" spans="1:8" ht="26.25" customHeight="1" x14ac:dyDescent="0.2">
      <c r="A9" s="21" t="s">
        <v>1</v>
      </c>
      <c r="B9" s="22" t="s">
        <v>182</v>
      </c>
      <c r="C9" s="23"/>
      <c r="D9" s="23"/>
      <c r="E9" s="23"/>
      <c r="F9" s="27"/>
      <c r="G9" s="23"/>
      <c r="H9" s="23"/>
    </row>
    <row r="10" spans="1:8" ht="12.75" customHeight="1" x14ac:dyDescent="0.2">
      <c r="A10" s="17" t="s">
        <v>35</v>
      </c>
      <c r="B10" s="31" t="s">
        <v>112</v>
      </c>
      <c r="C10" s="24">
        <v>158.43</v>
      </c>
      <c r="D10" s="24">
        <v>95.42</v>
      </c>
      <c r="E10" s="24">
        <v>112.17</v>
      </c>
      <c r="F10" s="24">
        <f>C10-E10</f>
        <v>46.260000000000005</v>
      </c>
      <c r="G10" s="24">
        <f>C10-D10</f>
        <v>63.010000000000005</v>
      </c>
      <c r="H10" s="24">
        <f>D10-E10</f>
        <v>-16.75</v>
      </c>
    </row>
    <row r="11" spans="1:8" ht="12.75" customHeight="1" x14ac:dyDescent="0.2">
      <c r="A11" s="21" t="s">
        <v>36</v>
      </c>
      <c r="B11" s="26" t="s">
        <v>113</v>
      </c>
      <c r="C11" s="23">
        <v>1155.7</v>
      </c>
      <c r="D11" s="23">
        <v>1039.1600000000001</v>
      </c>
      <c r="E11" s="23">
        <v>998.45</v>
      </c>
      <c r="F11" s="23">
        <f t="shared" ref="F11:F18" si="0">C11-E11</f>
        <v>157.25</v>
      </c>
      <c r="G11" s="23">
        <f t="shared" ref="G11:G17" si="1">C11-D11</f>
        <v>116.53999999999996</v>
      </c>
      <c r="H11" s="23">
        <f t="shared" ref="G11:H29" si="2">D11-E11</f>
        <v>40.710000000000036</v>
      </c>
    </row>
    <row r="12" spans="1:8" ht="12.75" customHeight="1" x14ac:dyDescent="0.2">
      <c r="A12" s="17" t="s">
        <v>37</v>
      </c>
      <c r="B12" s="31" t="s">
        <v>114</v>
      </c>
      <c r="C12" s="24">
        <v>308.82</v>
      </c>
      <c r="D12" s="24">
        <v>273.51</v>
      </c>
      <c r="E12" s="24">
        <v>216.89</v>
      </c>
      <c r="F12" s="24">
        <f t="shared" si="0"/>
        <v>91.93</v>
      </c>
      <c r="G12" s="24">
        <f t="shared" si="1"/>
        <v>35.31</v>
      </c>
      <c r="H12" s="24">
        <f t="shared" si="2"/>
        <v>56.620000000000005</v>
      </c>
    </row>
    <row r="13" spans="1:8" ht="12.75" customHeight="1" x14ac:dyDescent="0.2">
      <c r="A13" s="21" t="s">
        <v>38</v>
      </c>
      <c r="B13" s="26" t="s">
        <v>115</v>
      </c>
      <c r="C13" s="23">
        <v>393.26</v>
      </c>
      <c r="D13" s="23">
        <v>403.78</v>
      </c>
      <c r="E13" s="23">
        <v>310.92</v>
      </c>
      <c r="F13" s="23">
        <f t="shared" si="0"/>
        <v>82.339999999999975</v>
      </c>
      <c r="G13" s="23">
        <f t="shared" si="1"/>
        <v>-10.519999999999982</v>
      </c>
      <c r="H13" s="23">
        <f t="shared" si="2"/>
        <v>92.859999999999957</v>
      </c>
    </row>
    <row r="14" spans="1:8" ht="12.75" customHeight="1" x14ac:dyDescent="0.2">
      <c r="A14" s="17" t="s">
        <v>39</v>
      </c>
      <c r="B14" s="31" t="s">
        <v>116</v>
      </c>
      <c r="C14" s="24">
        <v>20.69</v>
      </c>
      <c r="D14" s="24">
        <v>22.28</v>
      </c>
      <c r="E14" s="24">
        <v>26.04</v>
      </c>
      <c r="F14" s="24">
        <f t="shared" si="0"/>
        <v>-5.3499999999999979</v>
      </c>
      <c r="G14" s="24">
        <f t="shared" si="1"/>
        <v>-1.5899999999999999</v>
      </c>
      <c r="H14" s="24">
        <f t="shared" si="2"/>
        <v>-3.759999999999998</v>
      </c>
    </row>
    <row r="15" spans="1:8" ht="12.75" customHeight="1" x14ac:dyDescent="0.2">
      <c r="A15" s="21" t="s">
        <v>40</v>
      </c>
      <c r="B15" s="26" t="s">
        <v>117</v>
      </c>
      <c r="C15" s="23">
        <v>348.05</v>
      </c>
      <c r="D15" s="23">
        <v>267.02999999999997</v>
      </c>
      <c r="E15" s="23">
        <v>256.70999999999998</v>
      </c>
      <c r="F15" s="23">
        <f t="shared" si="0"/>
        <v>91.340000000000032</v>
      </c>
      <c r="G15" s="23">
        <f t="shared" si="1"/>
        <v>81.020000000000039</v>
      </c>
      <c r="H15" s="23">
        <f t="shared" si="2"/>
        <v>10.319999999999993</v>
      </c>
    </row>
    <row r="16" spans="1:8" ht="12.75" customHeight="1" x14ac:dyDescent="0.2">
      <c r="A16" s="17" t="s">
        <v>41</v>
      </c>
      <c r="B16" s="31" t="s">
        <v>118</v>
      </c>
      <c r="C16" s="24">
        <v>18916.8</v>
      </c>
      <c r="D16" s="24">
        <v>18256.93</v>
      </c>
      <c r="E16" s="24">
        <v>19406.919999999998</v>
      </c>
      <c r="F16" s="24">
        <f t="shared" si="0"/>
        <v>-490.11999999999898</v>
      </c>
      <c r="G16" s="24">
        <f t="shared" si="1"/>
        <v>659.86999999999898</v>
      </c>
      <c r="H16" s="24">
        <f t="shared" si="2"/>
        <v>-1149.989999999998</v>
      </c>
    </row>
    <row r="17" spans="1:8" ht="12.75" customHeight="1" x14ac:dyDescent="0.2">
      <c r="A17" s="21" t="s">
        <v>42</v>
      </c>
      <c r="B17" s="26" t="s">
        <v>119</v>
      </c>
      <c r="C17" s="23">
        <v>209.79</v>
      </c>
      <c r="D17" s="23">
        <v>207.7</v>
      </c>
      <c r="E17" s="23">
        <v>429.98</v>
      </c>
      <c r="F17" s="23">
        <f t="shared" si="0"/>
        <v>-220.19000000000003</v>
      </c>
      <c r="G17" s="23">
        <f t="shared" si="1"/>
        <v>2.0900000000000034</v>
      </c>
      <c r="H17" s="23">
        <f t="shared" si="2"/>
        <v>-222.28000000000003</v>
      </c>
    </row>
    <row r="18" spans="1:8" ht="12.75" customHeight="1" x14ac:dyDescent="0.2">
      <c r="A18" s="17" t="s">
        <v>43</v>
      </c>
      <c r="B18" s="31" t="s">
        <v>120</v>
      </c>
      <c r="C18" s="24">
        <v>460.37</v>
      </c>
      <c r="D18" s="24">
        <v>499.04</v>
      </c>
      <c r="E18" s="24">
        <v>648.41</v>
      </c>
      <c r="F18" s="24">
        <f t="shared" si="0"/>
        <v>-188.03999999999996</v>
      </c>
      <c r="G18" s="24">
        <f t="shared" si="2"/>
        <v>-38.670000000000016</v>
      </c>
      <c r="H18" s="24">
        <f t="shared" si="2"/>
        <v>-149.36999999999995</v>
      </c>
    </row>
    <row r="19" spans="1:8" ht="12.75" customHeight="1" x14ac:dyDescent="0.2">
      <c r="A19" s="21" t="s">
        <v>44</v>
      </c>
      <c r="B19" s="26" t="s">
        <v>121</v>
      </c>
      <c r="C19" s="23">
        <v>146.81</v>
      </c>
      <c r="D19" s="23">
        <v>122.88</v>
      </c>
      <c r="E19" s="23">
        <v>133.59</v>
      </c>
      <c r="F19" s="23">
        <f t="shared" ref="F19:F30" si="3">C19-E19</f>
        <v>13.219999999999999</v>
      </c>
      <c r="G19" s="23">
        <f t="shared" si="2"/>
        <v>23.930000000000007</v>
      </c>
      <c r="H19" s="23">
        <f t="shared" si="2"/>
        <v>-10.710000000000008</v>
      </c>
    </row>
    <row r="20" spans="1:8" ht="12.75" customHeight="1" x14ac:dyDescent="0.2">
      <c r="A20" s="17" t="s">
        <v>45</v>
      </c>
      <c r="B20" s="31" t="s">
        <v>122</v>
      </c>
      <c r="C20" s="24">
        <v>151.19</v>
      </c>
      <c r="D20" s="24">
        <v>156.26</v>
      </c>
      <c r="E20" s="24">
        <v>229.84</v>
      </c>
      <c r="F20" s="24">
        <f t="shared" si="3"/>
        <v>-78.650000000000006</v>
      </c>
      <c r="G20" s="24">
        <f t="shared" si="2"/>
        <v>-5.0699999999999932</v>
      </c>
      <c r="H20" s="24">
        <f t="shared" si="2"/>
        <v>-73.580000000000013</v>
      </c>
    </row>
    <row r="21" spans="1:8" ht="24.95" customHeight="1" x14ac:dyDescent="0.2">
      <c r="A21" s="25">
        <v>2844</v>
      </c>
      <c r="B21" s="26" t="s">
        <v>46</v>
      </c>
      <c r="C21" s="23">
        <v>1506.12</v>
      </c>
      <c r="D21" s="23">
        <v>1269.83</v>
      </c>
      <c r="E21" s="23">
        <v>1309.1600000000001</v>
      </c>
      <c r="F21" s="23">
        <f t="shared" si="3"/>
        <v>196.95999999999981</v>
      </c>
      <c r="G21" s="23">
        <f>C21-D21</f>
        <v>236.28999999999996</v>
      </c>
      <c r="H21" s="23">
        <f>D21-E21</f>
        <v>-39.330000000000155</v>
      </c>
    </row>
    <row r="22" spans="1:8" ht="12.75" customHeight="1" x14ac:dyDescent="0.2">
      <c r="A22" s="17" t="s">
        <v>47</v>
      </c>
      <c r="B22" s="31" t="s">
        <v>123</v>
      </c>
      <c r="C22" s="24">
        <v>113.83</v>
      </c>
      <c r="D22" s="24">
        <v>112.29</v>
      </c>
      <c r="E22" s="24">
        <v>50.09</v>
      </c>
      <c r="F22" s="24">
        <f t="shared" si="3"/>
        <v>63.739999999999995</v>
      </c>
      <c r="G22" s="24">
        <f t="shared" si="2"/>
        <v>1.539999999999992</v>
      </c>
      <c r="H22" s="24">
        <f t="shared" si="2"/>
        <v>62.2</v>
      </c>
    </row>
    <row r="23" spans="1:8" ht="12.75" customHeight="1" x14ac:dyDescent="0.2">
      <c r="A23" s="21" t="s">
        <v>48</v>
      </c>
      <c r="B23" s="26" t="s">
        <v>124</v>
      </c>
      <c r="C23" s="23">
        <v>781.25</v>
      </c>
      <c r="D23" s="23">
        <v>326.77</v>
      </c>
      <c r="E23" s="23">
        <v>325.37</v>
      </c>
      <c r="F23" s="23">
        <f t="shared" si="3"/>
        <v>455.88</v>
      </c>
      <c r="G23" s="23">
        <f t="shared" si="2"/>
        <v>454.48</v>
      </c>
      <c r="H23" s="23">
        <f t="shared" si="2"/>
        <v>1.3999999999999773</v>
      </c>
    </row>
    <row r="24" spans="1:8" ht="12.75" customHeight="1" x14ac:dyDescent="0.2">
      <c r="A24" s="72">
        <v>7108</v>
      </c>
      <c r="B24" s="31" t="s">
        <v>191</v>
      </c>
      <c r="C24" s="24">
        <v>314.2</v>
      </c>
      <c r="D24" s="24">
        <v>205.58</v>
      </c>
      <c r="E24" s="24">
        <v>252.87</v>
      </c>
      <c r="F24" s="24">
        <f t="shared" ref="F24" si="4">C24-E24</f>
        <v>61.329999999999984</v>
      </c>
      <c r="G24" s="24">
        <f t="shared" ref="G24" si="5">C24-D24</f>
        <v>108.61999999999998</v>
      </c>
      <c r="H24" s="24">
        <f t="shared" ref="H24" si="6">D24-E24</f>
        <v>-47.289999999999992</v>
      </c>
    </row>
    <row r="25" spans="1:8" ht="12.75" customHeight="1" x14ac:dyDescent="0.2">
      <c r="A25" s="21" t="s">
        <v>49</v>
      </c>
      <c r="B25" s="26" t="s">
        <v>125</v>
      </c>
      <c r="C25" s="23">
        <v>1096.58</v>
      </c>
      <c r="D25" s="23">
        <v>996.3</v>
      </c>
      <c r="E25" s="23">
        <v>1061.3399999999999</v>
      </c>
      <c r="F25" s="23">
        <f t="shared" si="3"/>
        <v>35.240000000000009</v>
      </c>
      <c r="G25" s="23">
        <f t="shared" si="2"/>
        <v>100.27999999999997</v>
      </c>
      <c r="H25" s="23">
        <f t="shared" si="2"/>
        <v>-65.039999999999964</v>
      </c>
    </row>
    <row r="26" spans="1:8" ht="12.75" customHeight="1" x14ac:dyDescent="0.2">
      <c r="A26" s="21" t="s">
        <v>50</v>
      </c>
      <c r="B26" s="26" t="s">
        <v>126</v>
      </c>
      <c r="C26" s="23">
        <v>2844.67</v>
      </c>
      <c r="D26" s="23">
        <v>2086.77</v>
      </c>
      <c r="E26" s="23">
        <v>1800.77</v>
      </c>
      <c r="F26" s="23">
        <f t="shared" si="3"/>
        <v>1043.9000000000001</v>
      </c>
      <c r="G26" s="23">
        <f t="shared" si="2"/>
        <v>757.90000000000009</v>
      </c>
      <c r="H26" s="23">
        <f t="shared" si="2"/>
        <v>286</v>
      </c>
    </row>
    <row r="27" spans="1:8" ht="12.75" customHeight="1" x14ac:dyDescent="0.2">
      <c r="A27" s="17" t="s">
        <v>51</v>
      </c>
      <c r="B27" s="31" t="s">
        <v>127</v>
      </c>
      <c r="C27" s="24">
        <v>313.10000000000002</v>
      </c>
      <c r="D27" s="24">
        <v>290.10000000000002</v>
      </c>
      <c r="E27" s="24">
        <v>304.27</v>
      </c>
      <c r="F27" s="24">
        <f t="shared" si="3"/>
        <v>8.8300000000000409</v>
      </c>
      <c r="G27" s="24">
        <f t="shared" si="2"/>
        <v>23</v>
      </c>
      <c r="H27" s="24">
        <f t="shared" si="2"/>
        <v>-14.169999999999959</v>
      </c>
    </row>
    <row r="28" spans="1:8" ht="12.75" customHeight="1" x14ac:dyDescent="0.2">
      <c r="A28" s="21" t="s">
        <v>52</v>
      </c>
      <c r="B28" s="26" t="s">
        <v>128</v>
      </c>
      <c r="C28" s="23">
        <v>70.650000000000006</v>
      </c>
      <c r="D28" s="23">
        <v>72.98</v>
      </c>
      <c r="E28" s="23">
        <v>62.09</v>
      </c>
      <c r="F28" s="23">
        <f t="shared" si="3"/>
        <v>8.5600000000000023</v>
      </c>
      <c r="G28" s="23">
        <f t="shared" si="2"/>
        <v>-2.3299999999999983</v>
      </c>
      <c r="H28" s="23">
        <f t="shared" si="2"/>
        <v>10.89</v>
      </c>
    </row>
    <row r="29" spans="1:8" ht="12.75" customHeight="1" x14ac:dyDescent="0.2">
      <c r="A29" s="17" t="s">
        <v>53</v>
      </c>
      <c r="B29" s="31" t="s">
        <v>129</v>
      </c>
      <c r="C29" s="24">
        <v>280.56</v>
      </c>
      <c r="D29" s="24">
        <v>247.19</v>
      </c>
      <c r="E29" s="24">
        <v>296.52999999999997</v>
      </c>
      <c r="F29" s="24">
        <f t="shared" si="3"/>
        <v>-15.96999999999997</v>
      </c>
      <c r="G29" s="24">
        <f t="shared" si="2"/>
        <v>33.370000000000005</v>
      </c>
      <c r="H29" s="24">
        <f t="shared" si="2"/>
        <v>-49.339999999999975</v>
      </c>
    </row>
    <row r="30" spans="1:8" ht="12.75" customHeight="1" x14ac:dyDescent="0.2">
      <c r="A30" s="21" t="s">
        <v>54</v>
      </c>
      <c r="B30" s="26" t="s">
        <v>130</v>
      </c>
      <c r="C30" s="23">
        <v>50.34</v>
      </c>
      <c r="D30" s="23">
        <v>59.5</v>
      </c>
      <c r="E30" s="23">
        <v>82.59</v>
      </c>
      <c r="F30" s="23">
        <f t="shared" si="3"/>
        <v>-32.25</v>
      </c>
      <c r="G30" s="23">
        <f>C30-D30</f>
        <v>-9.1599999999999966</v>
      </c>
      <c r="H30" s="23">
        <f>D30-E30</f>
        <v>-23.090000000000003</v>
      </c>
    </row>
    <row r="31" spans="1:8" x14ac:dyDescent="0.2">
      <c r="A31" s="5"/>
      <c r="B31" s="43"/>
      <c r="C31" s="29"/>
      <c r="D31" s="29"/>
      <c r="E31" s="29"/>
      <c r="F31" s="44"/>
      <c r="G31" s="44"/>
      <c r="H31" s="44"/>
    </row>
    <row r="32" spans="1:8" x14ac:dyDescent="0.2">
      <c r="A32" s="5" t="s">
        <v>136</v>
      </c>
      <c r="B32" s="5"/>
      <c r="C32" s="5"/>
      <c r="D32" s="5"/>
      <c r="E32" s="5"/>
      <c r="F32" s="5"/>
      <c r="G32" s="5"/>
      <c r="H32" s="5"/>
    </row>
    <row r="33" spans="1:8" x14ac:dyDescent="0.2">
      <c r="A33" s="33" t="s">
        <v>132</v>
      </c>
      <c r="B33" s="73" t="s">
        <v>180</v>
      </c>
      <c r="C33" s="5"/>
      <c r="D33" s="5"/>
      <c r="E33" s="5"/>
      <c r="F33" s="5"/>
      <c r="G33" s="5"/>
      <c r="H33" s="5"/>
    </row>
    <row r="34" spans="1:8" x14ac:dyDescent="0.2">
      <c r="A34" s="32" t="s">
        <v>133</v>
      </c>
      <c r="B34" s="73" t="s">
        <v>195</v>
      </c>
      <c r="C34" s="5"/>
      <c r="D34" s="5"/>
      <c r="E34" s="5"/>
      <c r="F34" s="5"/>
      <c r="G34" s="5"/>
      <c r="H34" s="5"/>
    </row>
    <row r="35" spans="1:8" x14ac:dyDescent="0.2">
      <c r="A35" s="33" t="s">
        <v>134</v>
      </c>
      <c r="B35" s="73" t="s">
        <v>181</v>
      </c>
      <c r="C35" s="5"/>
      <c r="D35" s="5"/>
      <c r="E35" s="5"/>
      <c r="F35" s="5"/>
      <c r="G35" s="5"/>
      <c r="H35" s="5"/>
    </row>
    <row r="36" spans="1:8" x14ac:dyDescent="0.2">
      <c r="A36" s="32" t="s">
        <v>135</v>
      </c>
      <c r="B36" s="73" t="s">
        <v>196</v>
      </c>
      <c r="C36" s="5"/>
      <c r="D36" s="5"/>
      <c r="E36" s="5"/>
      <c r="F36" s="5"/>
      <c r="G36" s="5"/>
      <c r="H36" s="5"/>
    </row>
    <row r="37" spans="1:8" x14ac:dyDescent="0.2">
      <c r="A37" s="33" t="s">
        <v>30</v>
      </c>
      <c r="B37" s="73" t="s">
        <v>197</v>
      </c>
      <c r="C37" s="5"/>
      <c r="D37" s="5"/>
      <c r="E37" s="5"/>
      <c r="F37" s="5"/>
      <c r="G37" s="5"/>
      <c r="H37" s="5"/>
    </row>
    <row r="38" spans="1:8" x14ac:dyDescent="0.2">
      <c r="E38" s="129"/>
    </row>
    <row r="39" spans="1:8" x14ac:dyDescent="0.2">
      <c r="E39" s="129"/>
    </row>
    <row r="40" spans="1:8" x14ac:dyDescent="0.2">
      <c r="E40" s="129"/>
    </row>
    <row r="41" spans="1:8" x14ac:dyDescent="0.2">
      <c r="E41" s="129"/>
    </row>
    <row r="42" spans="1:8" x14ac:dyDescent="0.2">
      <c r="A42" s="68"/>
      <c r="B42" s="69"/>
      <c r="C42" s="70"/>
      <c r="D42" s="70"/>
      <c r="E42" s="129"/>
    </row>
    <row r="43" spans="1:8" x14ac:dyDescent="0.2">
      <c r="A43" s="68"/>
      <c r="B43" s="69"/>
      <c r="C43" s="70"/>
      <c r="D43" s="70"/>
      <c r="E43" s="129"/>
    </row>
    <row r="44" spans="1:8" x14ac:dyDescent="0.2">
      <c r="A44" s="68"/>
      <c r="B44" s="69"/>
      <c r="C44" s="70"/>
      <c r="D44" s="70"/>
      <c r="E44" s="129"/>
    </row>
    <row r="45" spans="1:8" x14ac:dyDescent="0.2">
      <c r="A45" s="68"/>
      <c r="B45" s="69"/>
      <c r="C45" s="70"/>
      <c r="D45" s="70"/>
      <c r="E45" s="129"/>
    </row>
    <row r="46" spans="1:8" x14ac:dyDescent="0.2">
      <c r="A46" s="68"/>
      <c r="B46" s="69"/>
      <c r="C46" s="70"/>
      <c r="D46" s="70"/>
      <c r="E46" s="129"/>
    </row>
    <row r="47" spans="1:8" x14ac:dyDescent="0.2">
      <c r="A47" s="68"/>
      <c r="B47" s="69"/>
      <c r="C47" s="70"/>
      <c r="D47" s="70"/>
      <c r="E47" s="129"/>
    </row>
    <row r="48" spans="1:8" x14ac:dyDescent="0.2">
      <c r="A48" s="68"/>
      <c r="B48" s="69"/>
      <c r="C48" s="70"/>
      <c r="D48" s="70"/>
      <c r="E48" s="129"/>
    </row>
    <row r="49" spans="1:5" x14ac:dyDescent="0.2">
      <c r="A49" s="68"/>
      <c r="B49" s="69"/>
      <c r="C49" s="70"/>
      <c r="D49" s="70"/>
      <c r="E49" s="129"/>
    </row>
    <row r="50" spans="1:5" x14ac:dyDescent="0.2">
      <c r="A50" s="68"/>
      <c r="B50" s="69"/>
      <c r="C50" s="70"/>
      <c r="D50" s="70"/>
      <c r="E50" s="129"/>
    </row>
    <row r="51" spans="1:5" x14ac:dyDescent="0.2">
      <c r="A51" s="68"/>
      <c r="B51" s="69"/>
      <c r="C51" s="70"/>
      <c r="D51" s="70"/>
      <c r="E51" s="129"/>
    </row>
    <row r="52" spans="1:5" x14ac:dyDescent="0.2">
      <c r="A52" s="68"/>
      <c r="B52" s="69"/>
      <c r="C52" s="70"/>
      <c r="D52" s="70"/>
      <c r="E52" s="129"/>
    </row>
    <row r="53" spans="1:5" x14ac:dyDescent="0.2">
      <c r="A53" s="68"/>
      <c r="B53" s="69"/>
      <c r="C53" s="70"/>
      <c r="D53" s="70"/>
      <c r="E53" s="129"/>
    </row>
    <row r="54" spans="1:5" x14ac:dyDescent="0.2">
      <c r="A54" s="68"/>
      <c r="B54" s="69"/>
      <c r="C54" s="70"/>
      <c r="D54" s="70"/>
      <c r="E54" s="129"/>
    </row>
    <row r="55" spans="1:5" x14ac:dyDescent="0.2">
      <c r="A55" s="68"/>
      <c r="B55" s="69"/>
      <c r="C55" s="70"/>
      <c r="D55" s="70"/>
      <c r="E55" s="129"/>
    </row>
    <row r="56" spans="1:5" x14ac:dyDescent="0.2">
      <c r="A56" s="68"/>
      <c r="B56" s="69"/>
      <c r="C56" s="70"/>
      <c r="D56" s="70"/>
      <c r="E56" s="129"/>
    </row>
    <row r="57" spans="1:5" x14ac:dyDescent="0.2">
      <c r="A57" s="68"/>
      <c r="B57" s="69"/>
      <c r="C57" s="70"/>
      <c r="D57" s="70"/>
      <c r="E57" s="129"/>
    </row>
    <row r="58" spans="1:5" x14ac:dyDescent="0.2">
      <c r="A58" s="68"/>
      <c r="B58" s="69"/>
      <c r="C58" s="70"/>
      <c r="D58" s="70"/>
      <c r="E58" s="129"/>
    </row>
    <row r="59" spans="1:5" x14ac:dyDescent="0.2">
      <c r="A59" s="68"/>
      <c r="B59" s="69"/>
      <c r="C59" s="70"/>
      <c r="D59" s="70"/>
      <c r="E59" s="129"/>
    </row>
    <row r="60" spans="1:5" x14ac:dyDescent="0.2">
      <c r="A60" s="68"/>
      <c r="B60" s="69"/>
      <c r="C60" s="70"/>
      <c r="D60" s="70"/>
      <c r="E60" s="70"/>
    </row>
  </sheetData>
  <mergeCells count="9">
    <mergeCell ref="A1:H1"/>
    <mergeCell ref="A4:A7"/>
    <mergeCell ref="B4:B7"/>
    <mergeCell ref="F4:F6"/>
    <mergeCell ref="G4:H4"/>
    <mergeCell ref="C5:E5"/>
    <mergeCell ref="G5:G6"/>
    <mergeCell ref="H5:H6"/>
    <mergeCell ref="C4:D4"/>
  </mergeCells>
  <pageMargins left="0.47244094488188981" right="0.31496062992125984" top="0.31496062992125984" bottom="0.28000000000000003" header="0.31496062992125984" footer="0.31496062992125984"/>
  <pageSetup paperSize="9" scale="95" orientation="landscape" r:id="rId1"/>
  <ignoredErrors>
    <ignoredError sqref="A11:A25 A26:A3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6"/>
  <sheetViews>
    <sheetView zoomScale="90" zoomScaleNormal="90" zoomScaleSheetLayoutView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:A4"/>
    </sheetView>
  </sheetViews>
  <sheetFormatPr defaultRowHeight="12.75" x14ac:dyDescent="0.2"/>
  <cols>
    <col min="1" max="1" width="35.7109375" style="5" customWidth="1"/>
    <col min="2" max="2" width="12.7109375" style="5" customWidth="1"/>
    <col min="3" max="3" width="8.7109375" style="87" customWidth="1"/>
    <col min="4" max="4" width="12.7109375" style="5" customWidth="1"/>
    <col min="5" max="5" width="8.7109375" style="84" customWidth="1"/>
    <col min="6" max="6" width="14.7109375" style="5" customWidth="1"/>
    <col min="7" max="7" width="8.7109375" style="84" customWidth="1"/>
    <col min="8" max="8" width="12.7109375" style="5" customWidth="1"/>
    <col min="9" max="9" width="8.7109375" style="5" customWidth="1"/>
    <col min="10" max="10" width="12.7109375" style="5" customWidth="1"/>
    <col min="11" max="11" width="8.7109375" style="5" customWidth="1"/>
    <col min="12" max="12" width="13.5703125" style="5" customWidth="1"/>
    <col min="13" max="13" width="8.7109375" style="84" customWidth="1"/>
    <col min="14" max="16384" width="9.140625" style="5"/>
  </cols>
  <sheetData>
    <row r="1" spans="1:13" ht="18" customHeight="1" x14ac:dyDescent="0.2">
      <c r="A1" s="203" t="s">
        <v>55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3" ht="15.75" customHeight="1" x14ac:dyDescent="0.2">
      <c r="A2" s="204" t="s">
        <v>0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</row>
    <row r="3" spans="1:13" ht="17.25" customHeight="1" x14ac:dyDescent="0.2">
      <c r="A3" s="201"/>
      <c r="B3" s="185" t="s">
        <v>179</v>
      </c>
      <c r="C3" s="186"/>
      <c r="D3" s="186"/>
      <c r="E3" s="186"/>
      <c r="F3" s="186"/>
      <c r="G3" s="187"/>
      <c r="H3" s="186" t="s">
        <v>190</v>
      </c>
      <c r="I3" s="186"/>
      <c r="J3" s="186"/>
      <c r="K3" s="186"/>
      <c r="L3" s="186"/>
      <c r="M3" s="187"/>
    </row>
    <row r="4" spans="1:13" ht="18.75" customHeight="1" x14ac:dyDescent="0.2">
      <c r="A4" s="202"/>
      <c r="B4" s="103" t="s">
        <v>4</v>
      </c>
      <c r="C4" s="95" t="s">
        <v>5</v>
      </c>
      <c r="D4" s="103" t="s">
        <v>6</v>
      </c>
      <c r="E4" s="96" t="s">
        <v>5</v>
      </c>
      <c r="F4" s="97" t="s">
        <v>103</v>
      </c>
      <c r="G4" s="98" t="s">
        <v>5</v>
      </c>
      <c r="H4" s="104" t="s">
        <v>4</v>
      </c>
      <c r="I4" s="100" t="s">
        <v>5</v>
      </c>
      <c r="J4" s="99" t="s">
        <v>6</v>
      </c>
      <c r="K4" s="100" t="s">
        <v>5</v>
      </c>
      <c r="L4" s="101" t="s">
        <v>103</v>
      </c>
      <c r="M4" s="102" t="s">
        <v>5</v>
      </c>
    </row>
    <row r="5" spans="1:13" ht="20.25" customHeight="1" x14ac:dyDescent="0.2">
      <c r="A5" s="93" t="s">
        <v>176</v>
      </c>
      <c r="B5" s="91">
        <v>37138.846446460018</v>
      </c>
      <c r="C5" s="92">
        <f>B5/B$5*100</f>
        <v>100</v>
      </c>
      <c r="D5" s="91">
        <v>29839.241932579956</v>
      </c>
      <c r="E5" s="94">
        <f>D5/D$5*100</f>
        <v>100</v>
      </c>
      <c r="F5" s="91">
        <f>B5+D5</f>
        <v>66978.088379039982</v>
      </c>
      <c r="G5" s="92">
        <f>F5/F$5*100</f>
        <v>100</v>
      </c>
      <c r="H5" s="105">
        <v>40718.504277950022</v>
      </c>
      <c r="I5" s="92">
        <v>100</v>
      </c>
      <c r="J5" s="91">
        <v>31465.781099070038</v>
      </c>
      <c r="K5" s="92">
        <f>J5/J$5*100</f>
        <v>100</v>
      </c>
      <c r="L5" s="91">
        <f>H5+J5</f>
        <v>72184.28537702006</v>
      </c>
      <c r="M5" s="92">
        <f>L5/L$5*100</f>
        <v>100</v>
      </c>
    </row>
    <row r="6" spans="1:13" ht="19.5" customHeight="1" x14ac:dyDescent="0.25">
      <c r="A6" s="89" t="s">
        <v>56</v>
      </c>
      <c r="B6" s="78">
        <v>7209.3723000400078</v>
      </c>
      <c r="C6" s="79">
        <f>B6/B$5*100</f>
        <v>19.411944607469593</v>
      </c>
      <c r="D6" s="78">
        <v>10193.838155479958</v>
      </c>
      <c r="E6" s="79">
        <f>D6/D$5*100</f>
        <v>34.162523895588052</v>
      </c>
      <c r="F6" s="78">
        <f>B6+D6</f>
        <v>17403.210455519966</v>
      </c>
      <c r="G6" s="79">
        <f>F6/F$5*100</f>
        <v>25.98343857924452</v>
      </c>
      <c r="H6" s="106">
        <v>7741.1531171000006</v>
      </c>
      <c r="I6" s="79">
        <f>H6/H$5*100</f>
        <v>19.011388690158761</v>
      </c>
      <c r="J6" s="78">
        <v>11655.294767599999</v>
      </c>
      <c r="K6" s="79">
        <f>J6/J$5*100</f>
        <v>37.041174127867009</v>
      </c>
      <c r="L6" s="78">
        <f>H6+J6</f>
        <v>19396.447884699999</v>
      </c>
      <c r="M6" s="79">
        <f>L6/L$5*100</f>
        <v>26.870734791363439</v>
      </c>
    </row>
    <row r="7" spans="1:13" ht="13.5" x14ac:dyDescent="0.25">
      <c r="A7" s="56" t="s">
        <v>57</v>
      </c>
      <c r="B7" s="80"/>
      <c r="C7" s="77"/>
      <c r="D7" s="80"/>
      <c r="E7" s="81"/>
      <c r="F7" s="80"/>
      <c r="G7" s="81"/>
      <c r="H7" s="107"/>
      <c r="I7" s="81"/>
      <c r="J7" s="80"/>
      <c r="K7" s="81"/>
      <c r="L7" s="80"/>
      <c r="M7" s="81"/>
    </row>
    <row r="8" spans="1:13" x14ac:dyDescent="0.2">
      <c r="A8" s="50" t="s">
        <v>89</v>
      </c>
      <c r="B8" s="82">
        <v>15.025412489999987</v>
      </c>
      <c r="C8" s="83">
        <f t="shared" ref="C8:C55" si="0">B8/B$5*100</f>
        <v>4.0457402228851864E-2</v>
      </c>
      <c r="D8" s="82">
        <v>9.9371843900000023</v>
      </c>
      <c r="E8" s="83">
        <f t="shared" ref="E8:G19" si="1">D8/D$5*100</f>
        <v>3.3302402294443326E-2</v>
      </c>
      <c r="F8" s="82">
        <f t="shared" ref="F8:F14" si="2">B8+D8</f>
        <v>24.962596879999989</v>
      </c>
      <c r="G8" s="83">
        <f>F8/F$5*100</f>
        <v>3.7269795964812495E-2</v>
      </c>
      <c r="H8" s="108">
        <v>38.550037210000035</v>
      </c>
      <c r="I8" s="83">
        <v>1.5820000000000001E-2</v>
      </c>
      <c r="J8" s="82">
        <v>8.0468182199999987</v>
      </c>
      <c r="K8" s="83">
        <f t="shared" ref="K8:K19" si="3">J8/J$5*100</f>
        <v>2.5573235238192833E-2</v>
      </c>
      <c r="L8" s="82">
        <f t="shared" ref="L8:L17" si="4">H8+J8</f>
        <v>46.596855430000033</v>
      </c>
      <c r="M8" s="83">
        <f t="shared" ref="M8:M18" si="5">L8/L$5*100</f>
        <v>6.4552631070078026E-2</v>
      </c>
    </row>
    <row r="9" spans="1:13" x14ac:dyDescent="0.2">
      <c r="A9" s="57" t="s">
        <v>58</v>
      </c>
      <c r="B9" s="80">
        <v>93.681023579999859</v>
      </c>
      <c r="C9" s="81">
        <f t="shared" si="0"/>
        <v>0.25224537793615098</v>
      </c>
      <c r="D9" s="80">
        <v>399.57066632000129</v>
      </c>
      <c r="E9" s="81">
        <f t="shared" si="1"/>
        <v>1.3390778064094526</v>
      </c>
      <c r="F9" s="80">
        <f t="shared" si="2"/>
        <v>493.25168990000117</v>
      </c>
      <c r="G9" s="81">
        <f t="shared" si="1"/>
        <v>0.73643739592657376</v>
      </c>
      <c r="H9" s="107">
        <v>127.04510326000012</v>
      </c>
      <c r="I9" s="81">
        <f t="shared" ref="I9:I19" si="6">H9/H$5*100</f>
        <v>0.31200827612127657</v>
      </c>
      <c r="J9" s="80">
        <v>497.40328893000054</v>
      </c>
      <c r="K9" s="81">
        <f t="shared" si="3"/>
        <v>1.5807752789098923</v>
      </c>
      <c r="L9" s="80">
        <f t="shared" si="4"/>
        <v>624.44839219000062</v>
      </c>
      <c r="M9" s="81">
        <f t="shared" si="5"/>
        <v>0.86507525693229959</v>
      </c>
    </row>
    <row r="10" spans="1:13" x14ac:dyDescent="0.2">
      <c r="A10" s="50" t="s">
        <v>59</v>
      </c>
      <c r="B10" s="82">
        <v>818.87614441000062</v>
      </c>
      <c r="C10" s="83">
        <f t="shared" si="0"/>
        <v>2.2049046288782992</v>
      </c>
      <c r="D10" s="82">
        <v>242.30014009000027</v>
      </c>
      <c r="E10" s="83">
        <f t="shared" si="1"/>
        <v>0.81201841734942004</v>
      </c>
      <c r="F10" s="82">
        <f t="shared" si="2"/>
        <v>1061.176284500001</v>
      </c>
      <c r="G10" s="83">
        <f t="shared" si="1"/>
        <v>1.5843633495399725</v>
      </c>
      <c r="H10" s="108">
        <v>906.10085448000416</v>
      </c>
      <c r="I10" s="83">
        <f t="shared" si="6"/>
        <v>2.2252803008058377</v>
      </c>
      <c r="J10" s="82">
        <v>369.14774110000008</v>
      </c>
      <c r="K10" s="83">
        <f t="shared" si="3"/>
        <v>1.1731720243579464</v>
      </c>
      <c r="L10" s="82">
        <f t="shared" si="4"/>
        <v>1275.2485955800043</v>
      </c>
      <c r="M10" s="83">
        <f t="shared" si="5"/>
        <v>1.7666568130713682</v>
      </c>
    </row>
    <row r="11" spans="1:13" x14ac:dyDescent="0.2">
      <c r="A11" s="57" t="s">
        <v>60</v>
      </c>
      <c r="B11" s="80">
        <v>3799.2735193500093</v>
      </c>
      <c r="C11" s="81">
        <f t="shared" si="0"/>
        <v>10.229917950809552</v>
      </c>
      <c r="D11" s="80">
        <v>8576.4113301699581</v>
      </c>
      <c r="E11" s="81">
        <f t="shared" si="1"/>
        <v>28.742055007790963</v>
      </c>
      <c r="F11" s="80">
        <f t="shared" si="2"/>
        <v>12375.684849519967</v>
      </c>
      <c r="G11" s="81">
        <f t="shared" si="1"/>
        <v>18.47721418904036</v>
      </c>
      <c r="H11" s="107">
        <v>3488.1659252499976</v>
      </c>
      <c r="I11" s="81">
        <f t="shared" si="6"/>
        <v>8.5665374676812895</v>
      </c>
      <c r="J11" s="80">
        <v>9735.4481325899978</v>
      </c>
      <c r="K11" s="81">
        <f t="shared" si="3"/>
        <v>30.939794890004258</v>
      </c>
      <c r="L11" s="80">
        <f t="shared" si="4"/>
        <v>13223.614057839995</v>
      </c>
      <c r="M11" s="81">
        <f t="shared" si="5"/>
        <v>18.319242185155364</v>
      </c>
    </row>
    <row r="12" spans="1:13" x14ac:dyDescent="0.2">
      <c r="A12" s="50" t="s">
        <v>93</v>
      </c>
      <c r="B12" s="82">
        <v>525.58932551000089</v>
      </c>
      <c r="C12" s="83">
        <f t="shared" si="0"/>
        <v>1.4152009978761706</v>
      </c>
      <c r="D12" s="82">
        <v>52.056061069999998</v>
      </c>
      <c r="E12" s="83">
        <f t="shared" si="1"/>
        <v>0.17445503872926016</v>
      </c>
      <c r="F12" s="82">
        <f t="shared" si="2"/>
        <v>577.64538658000083</v>
      </c>
      <c r="G12" s="83">
        <f t="shared" si="1"/>
        <v>0.86243934480633566</v>
      </c>
      <c r="H12" s="108">
        <v>675.89957385999946</v>
      </c>
      <c r="I12" s="83">
        <f t="shared" si="6"/>
        <v>1.6599322245390389</v>
      </c>
      <c r="J12" s="82">
        <v>62.336643099999989</v>
      </c>
      <c r="K12" s="83">
        <f t="shared" si="3"/>
        <v>0.19810931406321367</v>
      </c>
      <c r="L12" s="82">
        <f t="shared" si="4"/>
        <v>738.23621695999941</v>
      </c>
      <c r="M12" s="83">
        <f t="shared" si="5"/>
        <v>1.0227104322002716</v>
      </c>
    </row>
    <row r="13" spans="1:13" s="51" customFormat="1" x14ac:dyDescent="0.2">
      <c r="A13" s="57" t="s">
        <v>92</v>
      </c>
      <c r="B13" s="80">
        <v>1531.2253545899976</v>
      </c>
      <c r="C13" s="81">
        <f t="shared" si="0"/>
        <v>4.1229750008456447</v>
      </c>
      <c r="D13" s="80">
        <v>556.45199670999818</v>
      </c>
      <c r="E13" s="81">
        <f t="shared" si="1"/>
        <v>1.864832886731068</v>
      </c>
      <c r="F13" s="80">
        <f t="shared" si="2"/>
        <v>2087.6773512999957</v>
      </c>
      <c r="G13" s="81">
        <f t="shared" si="1"/>
        <v>3.1169557116731776</v>
      </c>
      <c r="H13" s="107">
        <v>2135.4030911500004</v>
      </c>
      <c r="I13" s="81">
        <f t="shared" si="6"/>
        <v>5.2443063148229854</v>
      </c>
      <c r="J13" s="80">
        <v>679.44962098000053</v>
      </c>
      <c r="K13" s="81">
        <f t="shared" si="3"/>
        <v>2.1593286333517443</v>
      </c>
      <c r="L13" s="80">
        <f t="shared" si="4"/>
        <v>2814.8527121300008</v>
      </c>
      <c r="M13" s="81">
        <f t="shared" si="5"/>
        <v>3.8995367169294055</v>
      </c>
    </row>
    <row r="14" spans="1:13" s="51" customFormat="1" x14ac:dyDescent="0.2">
      <c r="A14" s="50" t="s">
        <v>61</v>
      </c>
      <c r="B14" s="82">
        <v>20.383108560000018</v>
      </c>
      <c r="C14" s="83">
        <f t="shared" ref="C14:C19" si="7">B14/B$5*100</f>
        <v>5.4883526308186895E-2</v>
      </c>
      <c r="D14" s="82">
        <v>191.9117199199998</v>
      </c>
      <c r="E14" s="83">
        <f t="shared" si="1"/>
        <v>0.64315212951325385</v>
      </c>
      <c r="F14" s="82">
        <f t="shared" si="2"/>
        <v>212.29482847999981</v>
      </c>
      <c r="G14" s="83">
        <f t="shared" si="1"/>
        <v>0.31696161180144256</v>
      </c>
      <c r="H14" s="108">
        <v>22.807336519999993</v>
      </c>
      <c r="I14" s="83">
        <f t="shared" si="6"/>
        <v>5.6012215881786884E-2</v>
      </c>
      <c r="J14" s="82">
        <v>157.20291455000012</v>
      </c>
      <c r="K14" s="83">
        <f t="shared" si="3"/>
        <v>0.49959959377790947</v>
      </c>
      <c r="L14" s="82">
        <f t="shared" si="4"/>
        <v>180.01025107000009</v>
      </c>
      <c r="M14" s="83">
        <f t="shared" si="5"/>
        <v>0.24937595507083396</v>
      </c>
    </row>
    <row r="15" spans="1:13" s="51" customFormat="1" ht="26.25" customHeight="1" x14ac:dyDescent="0.2">
      <c r="A15" s="90" t="s">
        <v>90</v>
      </c>
      <c r="B15" s="91">
        <f>SUM(B8:B11)</f>
        <v>4726.85609983001</v>
      </c>
      <c r="C15" s="92">
        <f t="shared" si="7"/>
        <v>12.727525359852857</v>
      </c>
      <c r="D15" s="91">
        <f>SUM(D8:D11)</f>
        <v>9228.2193209699599</v>
      </c>
      <c r="E15" s="92">
        <f t="shared" si="1"/>
        <v>30.926453633844282</v>
      </c>
      <c r="F15" s="91">
        <f>B15+D15</f>
        <v>13955.075420799971</v>
      </c>
      <c r="G15" s="92">
        <f t="shared" si="1"/>
        <v>20.83528473047172</v>
      </c>
      <c r="H15" s="105">
        <f>SUM(H8:H11)</f>
        <v>4559.8619202000018</v>
      </c>
      <c r="I15" s="92">
        <f t="shared" si="6"/>
        <v>11.198500536939587</v>
      </c>
      <c r="J15" s="91">
        <f>SUM(J8:J11)</f>
        <v>10610.045980839999</v>
      </c>
      <c r="K15" s="92">
        <f t="shared" si="3"/>
        <v>33.719315428510292</v>
      </c>
      <c r="L15" s="91">
        <f>H15+J15</f>
        <v>15169.907901040002</v>
      </c>
      <c r="M15" s="92">
        <f t="shared" si="5"/>
        <v>21.015526886229114</v>
      </c>
    </row>
    <row r="16" spans="1:13" s="51" customFormat="1" ht="13.5" x14ac:dyDescent="0.25">
      <c r="A16" s="89" t="s">
        <v>62</v>
      </c>
      <c r="B16" s="78">
        <f>B5-B6</f>
        <v>29929.474146420012</v>
      </c>
      <c r="C16" s="79">
        <f t="shared" si="7"/>
        <v>80.588055392530407</v>
      </c>
      <c r="D16" s="78">
        <f>D5-D6</f>
        <v>19645.4037771</v>
      </c>
      <c r="E16" s="79">
        <f>D16/D$5*100</f>
        <v>65.837476104411948</v>
      </c>
      <c r="F16" s="78">
        <f>B16+D16</f>
        <v>49574.877923520013</v>
      </c>
      <c r="G16" s="79">
        <f t="shared" si="1"/>
        <v>74.01656142075548</v>
      </c>
      <c r="H16" s="106">
        <f>H5-H6</f>
        <v>32977.351160850019</v>
      </c>
      <c r="I16" s="79">
        <f t="shared" si="6"/>
        <v>80.988611309841247</v>
      </c>
      <c r="J16" s="78">
        <f>J5-J6</f>
        <v>19810.486331470041</v>
      </c>
      <c r="K16" s="79">
        <f t="shared" si="3"/>
        <v>62.958825872132998</v>
      </c>
      <c r="L16" s="78">
        <f t="shared" si="4"/>
        <v>52787.837492320061</v>
      </c>
      <c r="M16" s="79">
        <f t="shared" si="5"/>
        <v>73.129265208636568</v>
      </c>
    </row>
    <row r="17" spans="1:13" ht="13.5" x14ac:dyDescent="0.25">
      <c r="A17" s="58" t="s">
        <v>63</v>
      </c>
      <c r="B17" s="76">
        <v>18044.675636229993</v>
      </c>
      <c r="C17" s="77">
        <f t="shared" si="7"/>
        <v>48.587065465922585</v>
      </c>
      <c r="D17" s="76">
        <v>5656.4773611199953</v>
      </c>
      <c r="E17" s="77">
        <f t="shared" si="1"/>
        <v>18.956504906862175</v>
      </c>
      <c r="F17" s="76">
        <f>B17+D17</f>
        <v>23701.152997349989</v>
      </c>
      <c r="G17" s="77">
        <f t="shared" si="1"/>
        <v>35.386427966145106</v>
      </c>
      <c r="H17" s="109">
        <v>17668.657960599998</v>
      </c>
      <c r="I17" s="77">
        <f t="shared" si="6"/>
        <v>43.392207729417926</v>
      </c>
      <c r="J17" s="76">
        <v>5283.9257453199971</v>
      </c>
      <c r="K17" s="77">
        <f t="shared" si="3"/>
        <v>16.792609497547677</v>
      </c>
      <c r="L17" s="76">
        <f t="shared" si="4"/>
        <v>22952.583705919995</v>
      </c>
      <c r="M17" s="77">
        <f t="shared" si="5"/>
        <v>31.797202931411121</v>
      </c>
    </row>
    <row r="18" spans="1:13" ht="13.5" x14ac:dyDescent="0.25">
      <c r="A18" s="53" t="s">
        <v>163</v>
      </c>
      <c r="B18" s="78">
        <v>17190.521590289994</v>
      </c>
      <c r="C18" s="79">
        <f t="shared" si="7"/>
        <v>46.287171614423023</v>
      </c>
      <c r="D18" s="78">
        <v>5175.5588582499959</v>
      </c>
      <c r="E18" s="79">
        <f t="shared" si="1"/>
        <v>17.344806781431888</v>
      </c>
      <c r="F18" s="78">
        <f>B18+D18</f>
        <v>22366.080448539989</v>
      </c>
      <c r="G18" s="79">
        <f t="shared" si="1"/>
        <v>33.393130484654435</v>
      </c>
      <c r="H18" s="106">
        <v>16188.86594209</v>
      </c>
      <c r="I18" s="79">
        <f t="shared" si="6"/>
        <v>39.758007395317399</v>
      </c>
      <c r="J18" s="78">
        <v>4784.5785940999967</v>
      </c>
      <c r="K18" s="79">
        <f t="shared" si="3"/>
        <v>15.205656516314491</v>
      </c>
      <c r="L18" s="78">
        <f t="shared" ref="L18:L54" si="8">H18+J18</f>
        <v>20973.444536189996</v>
      </c>
      <c r="M18" s="79">
        <f t="shared" si="5"/>
        <v>29.055416184624189</v>
      </c>
    </row>
    <row r="19" spans="1:13" ht="13.5" x14ac:dyDescent="0.25">
      <c r="A19" s="59" t="s">
        <v>64</v>
      </c>
      <c r="B19" s="76">
        <v>15622.935263009995</v>
      </c>
      <c r="C19" s="77">
        <f t="shared" si="7"/>
        <v>42.066291115240425</v>
      </c>
      <c r="D19" s="76">
        <v>4164.5927556799961</v>
      </c>
      <c r="E19" s="77">
        <f t="shared" si="1"/>
        <v>13.956764602430763</v>
      </c>
      <c r="F19" s="76">
        <f>B19+D19</f>
        <v>19787.528018689991</v>
      </c>
      <c r="G19" s="77">
        <f t="shared" si="1"/>
        <v>29.543285718620581</v>
      </c>
      <c r="H19" s="109">
        <v>14905.94153063</v>
      </c>
      <c r="I19" s="77">
        <f t="shared" si="6"/>
        <v>36.607291438997919</v>
      </c>
      <c r="J19" s="76">
        <v>3874.6758564699967</v>
      </c>
      <c r="K19" s="77">
        <f t="shared" si="3"/>
        <v>12.313935078460556</v>
      </c>
      <c r="L19" s="76">
        <f>H19+J19</f>
        <v>18780.617387099996</v>
      </c>
      <c r="M19" s="77">
        <f>L19/L$5*100</f>
        <v>26.017598275037884</v>
      </c>
    </row>
    <row r="20" spans="1:13" x14ac:dyDescent="0.2">
      <c r="A20" s="54" t="s">
        <v>57</v>
      </c>
      <c r="B20" s="82"/>
      <c r="C20" s="83"/>
      <c r="D20" s="82"/>
      <c r="E20" s="83"/>
      <c r="F20" s="82"/>
      <c r="G20" s="83"/>
      <c r="H20" s="108"/>
      <c r="I20" s="83"/>
      <c r="J20" s="82"/>
      <c r="K20" s="83"/>
      <c r="L20" s="82"/>
      <c r="M20" s="83"/>
    </row>
    <row r="21" spans="1:13" x14ac:dyDescent="0.2">
      <c r="A21" s="57" t="s">
        <v>174</v>
      </c>
      <c r="B21" s="80">
        <v>141.02275007000003</v>
      </c>
      <c r="C21" s="81">
        <f>B21/B$5*100</f>
        <v>0.37971763682348286</v>
      </c>
      <c r="D21" s="80">
        <v>123.86191587999986</v>
      </c>
      <c r="E21" s="81">
        <f t="shared" ref="E21" si="9">D21/D$5*100</f>
        <v>0.41509739476578761</v>
      </c>
      <c r="F21" s="80">
        <f t="shared" ref="F21:F30" si="10">B21+D21</f>
        <v>264.88466594999989</v>
      </c>
      <c r="G21" s="81">
        <f t="shared" ref="G21" si="11">F21/F$5*100</f>
        <v>0.39547958498154523</v>
      </c>
      <c r="H21" s="107">
        <v>157.34351001000005</v>
      </c>
      <c r="I21" s="81">
        <f t="shared" ref="I21:I30" si="12">H21/H$5*100</f>
        <v>0.38641770566018818</v>
      </c>
      <c r="J21" s="80">
        <v>124.72211540000021</v>
      </c>
      <c r="K21" s="81">
        <f t="shared" ref="K21:K30" si="13">J21/J$5*100</f>
        <v>0.39637381003609135</v>
      </c>
      <c r="L21" s="80">
        <f t="shared" ref="L21:L30" si="14">H21+J21</f>
        <v>282.06562541000028</v>
      </c>
      <c r="M21" s="81">
        <f t="shared" ref="M21" si="15">L21/L$5*100</f>
        <v>0.39075766136184004</v>
      </c>
    </row>
    <row r="22" spans="1:13" x14ac:dyDescent="0.2">
      <c r="A22" s="50" t="s">
        <v>65</v>
      </c>
      <c r="B22" s="82">
        <v>629.23336608999909</v>
      </c>
      <c r="C22" s="83">
        <f t="shared" si="0"/>
        <v>1.6942727798428325</v>
      </c>
      <c r="D22" s="82">
        <v>1485.4592491299977</v>
      </c>
      <c r="E22" s="83">
        <f t="shared" ref="E22:G30" si="16">D22/D$5*100</f>
        <v>4.9782070619833672</v>
      </c>
      <c r="F22" s="82">
        <f t="shared" si="10"/>
        <v>2114.6926152199967</v>
      </c>
      <c r="G22" s="83">
        <f t="shared" si="16"/>
        <v>3.1572901920589382</v>
      </c>
      <c r="H22" s="108">
        <v>821.38147029999971</v>
      </c>
      <c r="I22" s="83">
        <f t="shared" si="12"/>
        <v>2.0172191608344421</v>
      </c>
      <c r="J22" s="82">
        <v>1502.7258941199948</v>
      </c>
      <c r="K22" s="83">
        <f t="shared" si="13"/>
        <v>4.775746355663828</v>
      </c>
      <c r="L22" s="82">
        <f t="shared" si="14"/>
        <v>2324.1073644199946</v>
      </c>
      <c r="M22" s="83">
        <f t="shared" ref="M22:M30" si="17">L22/L$5*100</f>
        <v>3.2196860470130475</v>
      </c>
    </row>
    <row r="23" spans="1:13" x14ac:dyDescent="0.2">
      <c r="A23" s="57" t="s">
        <v>94</v>
      </c>
      <c r="B23" s="80">
        <v>1296.2272236199997</v>
      </c>
      <c r="C23" s="81">
        <f t="shared" si="0"/>
        <v>3.4902194000254223</v>
      </c>
      <c r="D23" s="80">
        <v>44.640305480000009</v>
      </c>
      <c r="E23" s="81">
        <f t="shared" si="16"/>
        <v>0.14960267952135717</v>
      </c>
      <c r="F23" s="80">
        <f t="shared" si="10"/>
        <v>1340.8675290999997</v>
      </c>
      <c r="G23" s="81">
        <f t="shared" si="16"/>
        <v>2.0019495353641785</v>
      </c>
      <c r="H23" s="107">
        <v>981.37415409999994</v>
      </c>
      <c r="I23" s="81">
        <f t="shared" si="12"/>
        <v>2.4101429350179644</v>
      </c>
      <c r="J23" s="80">
        <v>21.787552989999988</v>
      </c>
      <c r="K23" s="81">
        <f t="shared" si="13"/>
        <v>6.9242053522847111E-2</v>
      </c>
      <c r="L23" s="80">
        <f t="shared" si="14"/>
        <v>1003.1617070899999</v>
      </c>
      <c r="M23" s="81">
        <f t="shared" si="17"/>
        <v>1.3897231258167411</v>
      </c>
    </row>
    <row r="24" spans="1:13" x14ac:dyDescent="0.2">
      <c r="A24" s="50" t="s">
        <v>95</v>
      </c>
      <c r="B24" s="82">
        <v>919.57934564999937</v>
      </c>
      <c r="C24" s="83">
        <f t="shared" si="0"/>
        <v>2.4760579114261945</v>
      </c>
      <c r="D24" s="82">
        <v>267.01289028999969</v>
      </c>
      <c r="E24" s="83">
        <f t="shared" si="16"/>
        <v>0.89483804881270068</v>
      </c>
      <c r="F24" s="82">
        <f t="shared" si="10"/>
        <v>1186.592235939999</v>
      </c>
      <c r="G24" s="83">
        <f t="shared" si="16"/>
        <v>1.7716125745854061</v>
      </c>
      <c r="H24" s="108">
        <v>758.96455777000017</v>
      </c>
      <c r="I24" s="83">
        <f t="shared" si="12"/>
        <v>1.8639303462357197</v>
      </c>
      <c r="J24" s="82">
        <v>211.88999286000035</v>
      </c>
      <c r="K24" s="83">
        <f t="shared" si="13"/>
        <v>0.67339816606765468</v>
      </c>
      <c r="L24" s="82">
        <f t="shared" si="14"/>
        <v>970.85455063000052</v>
      </c>
      <c r="M24" s="83">
        <f t="shared" si="17"/>
        <v>1.3449666302841492</v>
      </c>
    </row>
    <row r="25" spans="1:13" x14ac:dyDescent="0.2">
      <c r="A25" s="57" t="s">
        <v>66</v>
      </c>
      <c r="B25" s="80">
        <v>8201.6399314999999</v>
      </c>
      <c r="C25" s="81">
        <f t="shared" si="0"/>
        <v>22.083722883863992</v>
      </c>
      <c r="D25" s="80">
        <v>583.24506567999856</v>
      </c>
      <c r="E25" s="81">
        <f t="shared" si="16"/>
        <v>1.9546242729550807</v>
      </c>
      <c r="F25" s="80">
        <f t="shared" si="10"/>
        <v>8784.8849971799991</v>
      </c>
      <c r="G25" s="81">
        <f t="shared" si="16"/>
        <v>13.116058116596124</v>
      </c>
      <c r="H25" s="107">
        <v>6979.662816779999</v>
      </c>
      <c r="I25" s="81">
        <f t="shared" si="12"/>
        <v>17.141255408440045</v>
      </c>
      <c r="J25" s="80">
        <v>680.20315710000216</v>
      </c>
      <c r="K25" s="81">
        <f t="shared" si="13"/>
        <v>2.1617234129938869</v>
      </c>
      <c r="L25" s="80">
        <f t="shared" si="14"/>
        <v>7659.8659738800015</v>
      </c>
      <c r="M25" s="81">
        <f t="shared" si="17"/>
        <v>10.611542296044574</v>
      </c>
    </row>
    <row r="26" spans="1:13" x14ac:dyDescent="0.2">
      <c r="A26" s="50" t="s">
        <v>96</v>
      </c>
      <c r="B26" s="82">
        <v>21.74796559</v>
      </c>
      <c r="C26" s="83">
        <f t="shared" si="0"/>
        <v>5.8558538217799064E-2</v>
      </c>
      <c r="D26" s="82">
        <v>33.481364650000003</v>
      </c>
      <c r="E26" s="83">
        <f t="shared" si="16"/>
        <v>0.11220581516664938</v>
      </c>
      <c r="F26" s="82">
        <f t="shared" si="10"/>
        <v>55.229330240000003</v>
      </c>
      <c r="G26" s="83">
        <f t="shared" si="16"/>
        <v>8.2458803433517192E-2</v>
      </c>
      <c r="H26" s="108">
        <v>38.997223590000033</v>
      </c>
      <c r="I26" s="83">
        <f t="shared" si="12"/>
        <v>9.5772731050727464E-2</v>
      </c>
      <c r="J26" s="82">
        <v>28.043748770000015</v>
      </c>
      <c r="K26" s="83">
        <f t="shared" si="13"/>
        <v>8.9124591192267719E-2</v>
      </c>
      <c r="L26" s="82">
        <f t="shared" si="14"/>
        <v>67.04097236000004</v>
      </c>
      <c r="M26" s="83">
        <f t="shared" si="17"/>
        <v>9.2874746920113715E-2</v>
      </c>
    </row>
    <row r="27" spans="1:13" x14ac:dyDescent="0.2">
      <c r="A27" s="57" t="s">
        <v>67</v>
      </c>
      <c r="B27" s="80">
        <v>2704.6409628799993</v>
      </c>
      <c r="C27" s="81">
        <f t="shared" si="0"/>
        <v>7.2825120370366241</v>
      </c>
      <c r="D27" s="80">
        <v>167.55597788999958</v>
      </c>
      <c r="E27" s="81">
        <f t="shared" si="16"/>
        <v>0.56152893652118452</v>
      </c>
      <c r="F27" s="80">
        <f t="shared" si="10"/>
        <v>2872.1969407699989</v>
      </c>
      <c r="G27" s="81">
        <f t="shared" si="16"/>
        <v>4.2882635355547407</v>
      </c>
      <c r="H27" s="107">
        <v>2606.5313833600003</v>
      </c>
      <c r="I27" s="81">
        <f t="shared" si="12"/>
        <v>6.4013436386746045</v>
      </c>
      <c r="J27" s="80">
        <v>148.09174795000047</v>
      </c>
      <c r="K27" s="81">
        <f t="shared" si="13"/>
        <v>0.47064380027221786</v>
      </c>
      <c r="L27" s="80">
        <f t="shared" si="14"/>
        <v>2754.6231313100006</v>
      </c>
      <c r="M27" s="81">
        <f t="shared" si="17"/>
        <v>3.8160980841225283</v>
      </c>
    </row>
    <row r="28" spans="1:13" x14ac:dyDescent="0.2">
      <c r="A28" s="50" t="s">
        <v>68</v>
      </c>
      <c r="B28" s="82">
        <v>2.5211654000000006</v>
      </c>
      <c r="C28" s="83">
        <f t="shared" si="0"/>
        <v>6.7884860226731999E-3</v>
      </c>
      <c r="D28" s="82">
        <v>57.812974460000014</v>
      </c>
      <c r="E28" s="83">
        <f t="shared" si="16"/>
        <v>0.19374813405322122</v>
      </c>
      <c r="F28" s="82">
        <f t="shared" si="10"/>
        <v>60.334139860000015</v>
      </c>
      <c r="G28" s="83">
        <f t="shared" si="16"/>
        <v>9.0080414834414535E-2</v>
      </c>
      <c r="H28" s="108">
        <v>28.722172020000002</v>
      </c>
      <c r="I28" s="83">
        <f t="shared" si="12"/>
        <v>7.0538376910749392E-2</v>
      </c>
      <c r="J28" s="82">
        <v>90.539534259999897</v>
      </c>
      <c r="K28" s="83">
        <f t="shared" si="13"/>
        <v>0.28773966860996109</v>
      </c>
      <c r="L28" s="82">
        <f t="shared" si="14"/>
        <v>119.2617062799999</v>
      </c>
      <c r="M28" s="83">
        <f t="shared" si="17"/>
        <v>0.16521837912101431</v>
      </c>
    </row>
    <row r="29" spans="1:13" x14ac:dyDescent="0.2">
      <c r="A29" s="57" t="s">
        <v>69</v>
      </c>
      <c r="B29" s="80">
        <v>1597.1668308699989</v>
      </c>
      <c r="C29" s="81">
        <f t="shared" si="0"/>
        <v>4.300528916999351</v>
      </c>
      <c r="D29" s="80">
        <v>923.54493300999991</v>
      </c>
      <c r="E29" s="81">
        <f t="shared" si="16"/>
        <v>3.0950683502506409</v>
      </c>
      <c r="F29" s="80">
        <f t="shared" si="10"/>
        <v>2520.7117638799987</v>
      </c>
      <c r="G29" s="81">
        <f t="shared" si="16"/>
        <v>3.7634871715282134</v>
      </c>
      <c r="H29" s="107">
        <v>2318.346197190001</v>
      </c>
      <c r="I29" s="81">
        <f t="shared" si="12"/>
        <v>5.6935937070886888</v>
      </c>
      <c r="J29" s="80">
        <v>627.17107832999909</v>
      </c>
      <c r="K29" s="81">
        <f t="shared" si="13"/>
        <v>1.9931845211639605</v>
      </c>
      <c r="L29" s="80">
        <f t="shared" si="14"/>
        <v>2945.5172755200001</v>
      </c>
      <c r="M29" s="81">
        <f t="shared" si="17"/>
        <v>4.0805519652033686</v>
      </c>
    </row>
    <row r="30" spans="1:13" ht="13.5" x14ac:dyDescent="0.25">
      <c r="A30" s="53" t="s">
        <v>70</v>
      </c>
      <c r="B30" s="78">
        <f>B17-B19</f>
        <v>2421.7403732199982</v>
      </c>
      <c r="C30" s="79">
        <f t="shared" si="0"/>
        <v>6.5207743506821609</v>
      </c>
      <c r="D30" s="78">
        <f>D17-D19</f>
        <v>1491.8846054399992</v>
      </c>
      <c r="E30" s="79">
        <f t="shared" si="16"/>
        <v>4.9997403044314135</v>
      </c>
      <c r="F30" s="78">
        <f t="shared" si="10"/>
        <v>3913.6249786599974</v>
      </c>
      <c r="G30" s="79">
        <f t="shared" si="16"/>
        <v>5.843142247524522</v>
      </c>
      <c r="H30" s="106">
        <f>H17-H19</f>
        <v>2762.716429969998</v>
      </c>
      <c r="I30" s="79">
        <f t="shared" si="12"/>
        <v>6.7849162904200053</v>
      </c>
      <c r="J30" s="78">
        <f>J17-J19</f>
        <v>1409.2498888500004</v>
      </c>
      <c r="K30" s="79">
        <f t="shared" si="13"/>
        <v>4.4786744190871222</v>
      </c>
      <c r="L30" s="78">
        <f t="shared" si="14"/>
        <v>4171.9663188199984</v>
      </c>
      <c r="M30" s="79">
        <f t="shared" si="17"/>
        <v>5.7796046563732393</v>
      </c>
    </row>
    <row r="31" spans="1:13" x14ac:dyDescent="0.2">
      <c r="A31" s="56" t="s">
        <v>57</v>
      </c>
      <c r="B31" s="80"/>
      <c r="C31" s="81"/>
      <c r="D31" s="80"/>
      <c r="E31" s="81"/>
      <c r="F31" s="80"/>
      <c r="G31" s="81"/>
      <c r="H31" s="107"/>
      <c r="I31" s="81"/>
      <c r="J31" s="80"/>
      <c r="K31" s="81"/>
      <c r="L31" s="80"/>
      <c r="M31" s="81"/>
    </row>
    <row r="32" spans="1:13" x14ac:dyDescent="0.2">
      <c r="A32" s="50" t="s">
        <v>97</v>
      </c>
      <c r="B32" s="82">
        <v>98.133006089999995</v>
      </c>
      <c r="C32" s="83">
        <f t="shared" si="0"/>
        <v>0.26423277909686876</v>
      </c>
      <c r="D32" s="82">
        <v>30.968573280000015</v>
      </c>
      <c r="E32" s="83">
        <f t="shared" ref="E32:G40" si="18">D32/D$5*100</f>
        <v>0.10378471862647087</v>
      </c>
      <c r="F32" s="82">
        <f t="shared" ref="F32:F40" si="19">B32+D32</f>
        <v>129.10157937000002</v>
      </c>
      <c r="G32" s="83">
        <f t="shared" si="18"/>
        <v>0.19275196186459223</v>
      </c>
      <c r="H32" s="108">
        <v>15.659595099999997</v>
      </c>
      <c r="I32" s="83">
        <f t="shared" ref="I32:I40" si="20">H32/H$5*100</f>
        <v>3.8458178603775525E-2</v>
      </c>
      <c r="J32" s="82">
        <v>29.715950019999969</v>
      </c>
      <c r="K32" s="83">
        <f t="shared" ref="K32:K40" si="21">J32/J$5*100</f>
        <v>9.4438939641889943E-2</v>
      </c>
      <c r="L32" s="82">
        <f t="shared" ref="L32:L40" si="22">H32+J32</f>
        <v>45.37554511999997</v>
      </c>
      <c r="M32" s="83">
        <f t="shared" ref="M32:M40" si="23">L32/L$5*100</f>
        <v>6.2860697287508677E-2</v>
      </c>
    </row>
    <row r="33" spans="1:13" x14ac:dyDescent="0.2">
      <c r="A33" s="57" t="s">
        <v>71</v>
      </c>
      <c r="B33" s="80">
        <v>380.55161491999985</v>
      </c>
      <c r="C33" s="81">
        <f t="shared" si="0"/>
        <v>1.0246726846204268</v>
      </c>
      <c r="D33" s="80">
        <v>187.49367685999923</v>
      </c>
      <c r="E33" s="81">
        <f t="shared" si="18"/>
        <v>0.62834597904206269</v>
      </c>
      <c r="F33" s="80">
        <f t="shared" si="19"/>
        <v>568.04529177999905</v>
      </c>
      <c r="G33" s="81">
        <f t="shared" si="18"/>
        <v>0.84810615759192409</v>
      </c>
      <c r="H33" s="107">
        <v>958.67651559999945</v>
      </c>
      <c r="I33" s="81">
        <f t="shared" si="20"/>
        <v>2.3544001249553368</v>
      </c>
      <c r="J33" s="80">
        <v>181.8610091400007</v>
      </c>
      <c r="K33" s="81">
        <f t="shared" si="21"/>
        <v>0.57796438794070026</v>
      </c>
      <c r="L33" s="80">
        <f t="shared" si="22"/>
        <v>1140.5375247400002</v>
      </c>
      <c r="M33" s="81">
        <f t="shared" si="23"/>
        <v>1.5800357637163662</v>
      </c>
    </row>
    <row r="34" spans="1:13" x14ac:dyDescent="0.2">
      <c r="A34" s="50" t="s">
        <v>73</v>
      </c>
      <c r="B34" s="82">
        <v>6.8288871099999993</v>
      </c>
      <c r="C34" s="83">
        <f t="shared" si="0"/>
        <v>1.8387450778377397E-2</v>
      </c>
      <c r="D34" s="82">
        <v>118.99379169000007</v>
      </c>
      <c r="E34" s="83">
        <f t="shared" si="18"/>
        <v>0.39878289119696697</v>
      </c>
      <c r="F34" s="82">
        <f t="shared" si="19"/>
        <v>125.82267880000006</v>
      </c>
      <c r="G34" s="83">
        <f t="shared" si="18"/>
        <v>0.18785647940256059</v>
      </c>
      <c r="H34" s="108">
        <v>10.451575250000001</v>
      </c>
      <c r="I34" s="83">
        <f t="shared" si="20"/>
        <v>2.5667876154428788E-2</v>
      </c>
      <c r="J34" s="82">
        <v>104.90154736000009</v>
      </c>
      <c r="K34" s="83">
        <f t="shared" si="21"/>
        <v>0.33338294393429324</v>
      </c>
      <c r="L34" s="82">
        <f t="shared" si="22"/>
        <v>115.3531226100001</v>
      </c>
      <c r="M34" s="83">
        <f t="shared" si="23"/>
        <v>0.15980364979373041</v>
      </c>
    </row>
    <row r="35" spans="1:13" x14ac:dyDescent="0.2">
      <c r="A35" s="57" t="s">
        <v>74</v>
      </c>
      <c r="B35" s="80">
        <v>220.82703687999987</v>
      </c>
      <c r="C35" s="81">
        <f t="shared" si="0"/>
        <v>0.59459853498236093</v>
      </c>
      <c r="D35" s="80">
        <v>336.29711495999896</v>
      </c>
      <c r="E35" s="81">
        <f t="shared" si="18"/>
        <v>1.1270296870136409</v>
      </c>
      <c r="F35" s="80">
        <f t="shared" si="19"/>
        <v>557.12415183999883</v>
      </c>
      <c r="G35" s="81">
        <f t="shared" si="18"/>
        <v>0.83180061617635603</v>
      </c>
      <c r="H35" s="107">
        <v>394.4213885800001</v>
      </c>
      <c r="I35" s="81">
        <f t="shared" si="20"/>
        <v>0.96865392178363507</v>
      </c>
      <c r="J35" s="80">
        <v>307.45944638000003</v>
      </c>
      <c r="K35" s="81">
        <f t="shared" si="21"/>
        <v>0.97712319745683007</v>
      </c>
      <c r="L35" s="80">
        <f t="shared" si="22"/>
        <v>701.88083496000013</v>
      </c>
      <c r="M35" s="81">
        <f t="shared" si="23"/>
        <v>0.97234575544256141</v>
      </c>
    </row>
    <row r="36" spans="1:13" x14ac:dyDescent="0.2">
      <c r="A36" s="50" t="s">
        <v>76</v>
      </c>
      <c r="B36" s="82">
        <v>1129.6463482399997</v>
      </c>
      <c r="C36" s="83">
        <f t="shared" si="0"/>
        <v>3.0416839948664447</v>
      </c>
      <c r="D36" s="82">
        <v>89.226105840000017</v>
      </c>
      <c r="E36" s="83">
        <f t="shared" si="18"/>
        <v>0.29902269649343388</v>
      </c>
      <c r="F36" s="82">
        <f t="shared" si="19"/>
        <v>1218.8724540799997</v>
      </c>
      <c r="G36" s="83">
        <f t="shared" si="18"/>
        <v>1.8198077663581569</v>
      </c>
      <c r="H36" s="108">
        <v>734.38285060999965</v>
      </c>
      <c r="I36" s="83">
        <f t="shared" si="20"/>
        <v>1.8035604785406727</v>
      </c>
      <c r="J36" s="82">
        <v>87.210454109999887</v>
      </c>
      <c r="K36" s="83">
        <f t="shared" si="21"/>
        <v>0.27715966699004768</v>
      </c>
      <c r="L36" s="82">
        <f t="shared" si="22"/>
        <v>821.59330471999954</v>
      </c>
      <c r="M36" s="83">
        <f t="shared" si="23"/>
        <v>1.1381885966298622</v>
      </c>
    </row>
    <row r="37" spans="1:13" x14ac:dyDescent="0.2">
      <c r="A37" s="57" t="s">
        <v>75</v>
      </c>
      <c r="B37" s="80">
        <v>60.912465550000029</v>
      </c>
      <c r="C37" s="81">
        <f t="shared" si="0"/>
        <v>0.16401280970805718</v>
      </c>
      <c r="D37" s="80">
        <v>232.50549265000049</v>
      </c>
      <c r="E37" s="81">
        <f t="shared" si="18"/>
        <v>0.77919369793419424</v>
      </c>
      <c r="F37" s="80">
        <f t="shared" si="19"/>
        <v>293.4179582000005</v>
      </c>
      <c r="G37" s="81">
        <f t="shared" si="18"/>
        <v>0.43808052051217139</v>
      </c>
      <c r="H37" s="107">
        <v>68.449821689999993</v>
      </c>
      <c r="I37" s="81">
        <f t="shared" si="20"/>
        <v>0.16810495106291784</v>
      </c>
      <c r="J37" s="80">
        <v>168.14394871000007</v>
      </c>
      <c r="K37" s="81">
        <f t="shared" si="21"/>
        <v>0.53437080802348025</v>
      </c>
      <c r="L37" s="80">
        <f t="shared" si="22"/>
        <v>236.59377040000007</v>
      </c>
      <c r="M37" s="81">
        <f t="shared" si="23"/>
        <v>0.32776354183499323</v>
      </c>
    </row>
    <row r="38" spans="1:13" x14ac:dyDescent="0.2">
      <c r="A38" s="50" t="s">
        <v>91</v>
      </c>
      <c r="B38" s="82">
        <v>31.544348269999993</v>
      </c>
      <c r="C38" s="83">
        <f t="shared" si="0"/>
        <v>8.4936262938254833E-2</v>
      </c>
      <c r="D38" s="82">
        <v>136.27688545000041</v>
      </c>
      <c r="E38" s="83">
        <f t="shared" si="18"/>
        <v>0.45670357765090058</v>
      </c>
      <c r="F38" s="82">
        <f t="shared" si="19"/>
        <v>167.82123372000041</v>
      </c>
      <c r="G38" s="83">
        <f t="shared" si="18"/>
        <v>0.25056139669181438</v>
      </c>
      <c r="H38" s="108">
        <v>40.675006799999984</v>
      </c>
      <c r="I38" s="83">
        <f t="shared" si="20"/>
        <v>9.9893175157778097E-2</v>
      </c>
      <c r="J38" s="82">
        <v>156.93813698999989</v>
      </c>
      <c r="K38" s="83">
        <f t="shared" si="21"/>
        <v>0.49875811598599773</v>
      </c>
      <c r="L38" s="82">
        <f t="shared" si="22"/>
        <v>197.61314378999987</v>
      </c>
      <c r="M38" s="83">
        <f t="shared" si="23"/>
        <v>0.27376200063194117</v>
      </c>
    </row>
    <row r="39" spans="1:13" x14ac:dyDescent="0.2">
      <c r="A39" s="57" t="s">
        <v>72</v>
      </c>
      <c r="B39" s="80">
        <v>456.16020705000011</v>
      </c>
      <c r="C39" s="81">
        <f t="shared" si="0"/>
        <v>1.2282562618298021</v>
      </c>
      <c r="D39" s="80">
        <v>177.98809071000002</v>
      </c>
      <c r="E39" s="81">
        <f t="shared" si="18"/>
        <v>0.59648998829177302</v>
      </c>
      <c r="F39" s="80">
        <f t="shared" si="19"/>
        <v>634.1482977600001</v>
      </c>
      <c r="G39" s="81">
        <f t="shared" si="18"/>
        <v>0.94679963717574456</v>
      </c>
      <c r="H39" s="107">
        <v>475.59270480000009</v>
      </c>
      <c r="I39" s="81">
        <f t="shared" si="20"/>
        <v>1.1680014117255877</v>
      </c>
      <c r="J39" s="80">
        <v>228.54784797000016</v>
      </c>
      <c r="K39" s="81">
        <f t="shared" si="21"/>
        <v>0.72633775481503882</v>
      </c>
      <c r="L39" s="80">
        <f t="shared" si="22"/>
        <v>704.14055277000023</v>
      </c>
      <c r="M39" s="81">
        <f t="shared" si="23"/>
        <v>0.97547623986614151</v>
      </c>
    </row>
    <row r="40" spans="1:13" ht="13.5" x14ac:dyDescent="0.25">
      <c r="A40" s="52" t="s">
        <v>77</v>
      </c>
      <c r="B40" s="78">
        <v>10612.467469560004</v>
      </c>
      <c r="C40" s="79">
        <f t="shared" si="0"/>
        <v>28.575113351619883</v>
      </c>
      <c r="D40" s="78">
        <v>12281.388808350006</v>
      </c>
      <c r="E40" s="79">
        <f t="shared" si="18"/>
        <v>41.158514804427995</v>
      </c>
      <c r="F40" s="78">
        <f t="shared" si="19"/>
        <v>22893.85627791001</v>
      </c>
      <c r="G40" s="79">
        <f>F40/F$5*100</f>
        <v>34.181113304324128</v>
      </c>
      <c r="H40" s="106">
        <v>13755.68546266</v>
      </c>
      <c r="I40" s="79">
        <f t="shared" si="20"/>
        <v>33.782393795120342</v>
      </c>
      <c r="J40" s="78">
        <v>12609.298320870039</v>
      </c>
      <c r="K40" s="79">
        <f t="shared" si="21"/>
        <v>40.073050407265129</v>
      </c>
      <c r="L40" s="78">
        <f t="shared" si="22"/>
        <v>26364.983783530039</v>
      </c>
      <c r="M40" s="79">
        <f t="shared" si="23"/>
        <v>36.524547754161681</v>
      </c>
    </row>
    <row r="41" spans="1:13" x14ac:dyDescent="0.2">
      <c r="A41" s="56" t="s">
        <v>57</v>
      </c>
      <c r="B41" s="80"/>
      <c r="C41" s="81"/>
      <c r="D41" s="80"/>
      <c r="E41" s="81"/>
      <c r="F41" s="80"/>
      <c r="G41" s="81"/>
      <c r="H41" s="107"/>
      <c r="I41" s="81"/>
      <c r="J41" s="80"/>
      <c r="K41" s="81"/>
      <c r="L41" s="80"/>
      <c r="M41" s="81"/>
    </row>
    <row r="42" spans="1:13" ht="12" customHeight="1" x14ac:dyDescent="0.2">
      <c r="A42" s="50" t="s">
        <v>98</v>
      </c>
      <c r="B42" s="82">
        <v>194.33917395999993</v>
      </c>
      <c r="C42" s="83">
        <f t="shared" si="0"/>
        <v>0.52327735660869956</v>
      </c>
      <c r="D42" s="82">
        <v>11.334140969999995</v>
      </c>
      <c r="E42" s="83">
        <f t="shared" ref="E42:G51" si="24">D42/D$5*100</f>
        <v>3.7984011107282251E-2</v>
      </c>
      <c r="F42" s="82">
        <f t="shared" ref="F42:F51" si="25">B42+D42</f>
        <v>205.67331492999992</v>
      </c>
      <c r="G42" s="83">
        <f t="shared" si="24"/>
        <v>0.30707552261877186</v>
      </c>
      <c r="H42" s="108">
        <v>501.28132020999993</v>
      </c>
      <c r="I42" s="83">
        <f t="shared" ref="I42:I55" si="26">H42/H$5*100</f>
        <v>1.2310897197701216</v>
      </c>
      <c r="J42" s="82">
        <v>6.6830481199999996</v>
      </c>
      <c r="K42" s="83">
        <f t="shared" ref="K42:K51" si="27">J42/J$5*100</f>
        <v>2.1239098114101847E-2</v>
      </c>
      <c r="L42" s="82">
        <f t="shared" si="8"/>
        <v>507.96436832999996</v>
      </c>
      <c r="M42" s="83">
        <f t="shared" ref="M42:M51" si="28">L42/L$5*100</f>
        <v>0.70370492092134906</v>
      </c>
    </row>
    <row r="43" spans="1:13" ht="13.5" customHeight="1" x14ac:dyDescent="0.2">
      <c r="A43" s="57" t="s">
        <v>99</v>
      </c>
      <c r="B43" s="80">
        <v>68.155356829999988</v>
      </c>
      <c r="C43" s="81">
        <f t="shared" si="0"/>
        <v>0.18351500746867272</v>
      </c>
      <c r="D43" s="80">
        <v>350.87695276000034</v>
      </c>
      <c r="E43" s="81">
        <f t="shared" si="24"/>
        <v>1.1758909745521904</v>
      </c>
      <c r="F43" s="80">
        <f t="shared" si="25"/>
        <v>419.0323095900003</v>
      </c>
      <c r="G43" s="81">
        <f t="shared" si="24"/>
        <v>0.62562596176025176</v>
      </c>
      <c r="H43" s="107">
        <v>47.182529429999995</v>
      </c>
      <c r="I43" s="81">
        <f t="shared" si="26"/>
        <v>0.11587490814477287</v>
      </c>
      <c r="J43" s="80">
        <v>387.73392570000033</v>
      </c>
      <c r="K43" s="81">
        <f t="shared" si="27"/>
        <v>1.2322399513275062</v>
      </c>
      <c r="L43" s="80">
        <f t="shared" si="8"/>
        <v>434.91645513000032</v>
      </c>
      <c r="M43" s="81">
        <f t="shared" si="28"/>
        <v>0.6025085000958621</v>
      </c>
    </row>
    <row r="44" spans="1:13" x14ac:dyDescent="0.2">
      <c r="A44" s="50" t="s">
        <v>100</v>
      </c>
      <c r="B44" s="82">
        <v>250.40682662000003</v>
      </c>
      <c r="C44" s="83">
        <f t="shared" si="0"/>
        <v>0.67424503068772124</v>
      </c>
      <c r="D44" s="82">
        <v>256.52485952000035</v>
      </c>
      <c r="E44" s="83">
        <f t="shared" si="24"/>
        <v>0.85968959968756398</v>
      </c>
      <c r="F44" s="82">
        <f t="shared" si="25"/>
        <v>506.93168614000035</v>
      </c>
      <c r="G44" s="83">
        <f t="shared" si="24"/>
        <v>0.75686198040050179</v>
      </c>
      <c r="H44" s="108">
        <v>72.591161049999968</v>
      </c>
      <c r="I44" s="83">
        <f t="shared" si="26"/>
        <v>0.17827560795082961</v>
      </c>
      <c r="J44" s="82">
        <v>242.84527310000007</v>
      </c>
      <c r="K44" s="83">
        <f t="shared" si="27"/>
        <v>0.77177576598337583</v>
      </c>
      <c r="L44" s="82">
        <f t="shared" si="8"/>
        <v>315.43643415000003</v>
      </c>
      <c r="M44" s="83">
        <f t="shared" si="28"/>
        <v>0.43698768021664103</v>
      </c>
    </row>
    <row r="45" spans="1:13" x14ac:dyDescent="0.2">
      <c r="A45" s="57" t="s">
        <v>78</v>
      </c>
      <c r="B45" s="80">
        <v>141.20642739999997</v>
      </c>
      <c r="C45" s="81">
        <f t="shared" si="0"/>
        <v>0.38021220611567863</v>
      </c>
      <c r="D45" s="80">
        <v>83.141295539999831</v>
      </c>
      <c r="E45" s="81">
        <f t="shared" si="24"/>
        <v>0.27863072301854308</v>
      </c>
      <c r="F45" s="80">
        <f t="shared" si="25"/>
        <v>224.34772293999981</v>
      </c>
      <c r="G45" s="81">
        <f t="shared" si="24"/>
        <v>0.33495689167833409</v>
      </c>
      <c r="H45" s="107">
        <v>104.14813361000002</v>
      </c>
      <c r="I45" s="81">
        <f t="shared" si="26"/>
        <v>0.25577593150050593</v>
      </c>
      <c r="J45" s="80">
        <v>92.363139159999932</v>
      </c>
      <c r="K45" s="81">
        <f t="shared" si="27"/>
        <v>0.29353518626851982</v>
      </c>
      <c r="L45" s="80">
        <f t="shared" si="8"/>
        <v>196.51127276999995</v>
      </c>
      <c r="M45" s="81">
        <f t="shared" si="28"/>
        <v>0.27223553124287009</v>
      </c>
    </row>
    <row r="46" spans="1:13" x14ac:dyDescent="0.2">
      <c r="A46" s="50" t="s">
        <v>79</v>
      </c>
      <c r="B46" s="82">
        <v>6796.5802150500049</v>
      </c>
      <c r="C46" s="83">
        <f t="shared" si="0"/>
        <v>18.300461283438267</v>
      </c>
      <c r="D46" s="82">
        <v>8428.1351302600015</v>
      </c>
      <c r="E46" s="83">
        <f t="shared" si="24"/>
        <v>28.245138228722048</v>
      </c>
      <c r="F46" s="82">
        <f t="shared" si="25"/>
        <v>15224.715345310007</v>
      </c>
      <c r="G46" s="83">
        <f t="shared" si="24"/>
        <v>22.730889629382741</v>
      </c>
      <c r="H46" s="108">
        <v>7781.5858933700029</v>
      </c>
      <c r="I46" s="83">
        <f t="shared" si="26"/>
        <v>19.110686974776488</v>
      </c>
      <c r="J46" s="82">
        <v>9139.2967891200387</v>
      </c>
      <c r="K46" s="83">
        <f t="shared" si="27"/>
        <v>29.045192809118436</v>
      </c>
      <c r="L46" s="82">
        <f t="shared" si="8"/>
        <v>16920.882682490042</v>
      </c>
      <c r="M46" s="83">
        <f t="shared" si="28"/>
        <v>23.441227677342667</v>
      </c>
    </row>
    <row r="47" spans="1:13" x14ac:dyDescent="0.2">
      <c r="A47" s="57" t="s">
        <v>80</v>
      </c>
      <c r="B47" s="80">
        <v>437.12956748999977</v>
      </c>
      <c r="C47" s="81">
        <f t="shared" si="0"/>
        <v>1.1770143914409756</v>
      </c>
      <c r="D47" s="80">
        <v>1113.1143100600023</v>
      </c>
      <c r="E47" s="81">
        <f t="shared" si="24"/>
        <v>3.7303706058452146</v>
      </c>
      <c r="F47" s="80">
        <f t="shared" si="25"/>
        <v>1550.243877550002</v>
      </c>
      <c r="G47" s="81">
        <f t="shared" si="24"/>
        <v>2.3145537817934096</v>
      </c>
      <c r="H47" s="107">
        <v>512.17062152999995</v>
      </c>
      <c r="I47" s="81">
        <f t="shared" si="26"/>
        <v>1.2578326012022789</v>
      </c>
      <c r="J47" s="80">
        <v>784.9757790099984</v>
      </c>
      <c r="K47" s="81">
        <f t="shared" si="27"/>
        <v>2.4946966246873119</v>
      </c>
      <c r="L47" s="80">
        <f t="shared" si="8"/>
        <v>1297.1464005399985</v>
      </c>
      <c r="M47" s="81">
        <f t="shared" si="28"/>
        <v>1.7969927855695671</v>
      </c>
    </row>
    <row r="48" spans="1:13" x14ac:dyDescent="0.2">
      <c r="A48" s="50" t="s">
        <v>101</v>
      </c>
      <c r="B48" s="82">
        <v>48.441494840000011</v>
      </c>
      <c r="C48" s="83">
        <f t="shared" si="0"/>
        <v>0.1304334934307507</v>
      </c>
      <c r="D48" s="82">
        <v>75.833121450000007</v>
      </c>
      <c r="E48" s="83">
        <f t="shared" si="24"/>
        <v>0.25413890078488111</v>
      </c>
      <c r="F48" s="82">
        <f t="shared" si="25"/>
        <v>124.27461629000001</v>
      </c>
      <c r="G48" s="83">
        <f t="shared" si="24"/>
        <v>0.18554518245834309</v>
      </c>
      <c r="H48" s="108">
        <v>60.759681870000009</v>
      </c>
      <c r="I48" s="83">
        <f t="shared" si="26"/>
        <v>0.1492188452091614</v>
      </c>
      <c r="J48" s="82">
        <v>48.832794720000003</v>
      </c>
      <c r="K48" s="83">
        <f t="shared" si="27"/>
        <v>0.15519333388308368</v>
      </c>
      <c r="L48" s="82">
        <f t="shared" si="8"/>
        <v>109.59247659000002</v>
      </c>
      <c r="M48" s="83">
        <f t="shared" si="28"/>
        <v>0.1518231787120925</v>
      </c>
    </row>
    <row r="49" spans="1:13" x14ac:dyDescent="0.2">
      <c r="A49" s="57" t="s">
        <v>81</v>
      </c>
      <c r="B49" s="80">
        <v>1664.1438686500003</v>
      </c>
      <c r="C49" s="81">
        <f t="shared" si="0"/>
        <v>4.4808711844323383</v>
      </c>
      <c r="D49" s="80">
        <v>750.38339412999778</v>
      </c>
      <c r="E49" s="81">
        <f t="shared" si="24"/>
        <v>2.5147535444279909</v>
      </c>
      <c r="F49" s="80">
        <f t="shared" si="25"/>
        <v>2414.5272627799982</v>
      </c>
      <c r="G49" s="81">
        <f t="shared" si="24"/>
        <v>3.6049509939964133</v>
      </c>
      <c r="H49" s="107">
        <v>3235.1175872999975</v>
      </c>
      <c r="I49" s="81">
        <f t="shared" si="26"/>
        <v>7.945079625756013</v>
      </c>
      <c r="J49" s="80">
        <v>694.45588873000122</v>
      </c>
      <c r="K49" s="81">
        <f t="shared" si="27"/>
        <v>2.2070193857368623</v>
      </c>
      <c r="L49" s="80">
        <f t="shared" si="8"/>
        <v>3929.5734760299988</v>
      </c>
      <c r="M49" s="81">
        <f t="shared" si="28"/>
        <v>5.4438074097509626</v>
      </c>
    </row>
    <row r="50" spans="1:13" x14ac:dyDescent="0.2">
      <c r="A50" s="50" t="s">
        <v>82</v>
      </c>
      <c r="B50" s="82">
        <v>210.57077122000001</v>
      </c>
      <c r="C50" s="83">
        <f t="shared" si="0"/>
        <v>0.56698253006743859</v>
      </c>
      <c r="D50" s="82">
        <v>590.93825029000254</v>
      </c>
      <c r="E50" s="83">
        <f t="shared" si="24"/>
        <v>1.9804063776995187</v>
      </c>
      <c r="F50" s="82">
        <f t="shared" si="25"/>
        <v>801.50902151000253</v>
      </c>
      <c r="G50" s="83">
        <f t="shared" si="24"/>
        <v>1.1966734806973462</v>
      </c>
      <c r="H50" s="108">
        <v>185.20101058000009</v>
      </c>
      <c r="I50" s="83">
        <f t="shared" si="26"/>
        <v>0.4548325481599052</v>
      </c>
      <c r="J50" s="82">
        <v>620.37890156000026</v>
      </c>
      <c r="K50" s="83">
        <f t="shared" si="27"/>
        <v>1.9715986061389568</v>
      </c>
      <c r="L50" s="82">
        <f t="shared" si="8"/>
        <v>805.57991214000037</v>
      </c>
      <c r="M50" s="83">
        <f t="shared" si="28"/>
        <v>1.1160045540832597</v>
      </c>
    </row>
    <row r="51" spans="1:13" ht="13.5" x14ac:dyDescent="0.25">
      <c r="A51" s="58" t="s">
        <v>83</v>
      </c>
      <c r="B51" s="76">
        <f>B16-B17-B40</f>
        <v>1272.3310406300152</v>
      </c>
      <c r="C51" s="77">
        <f t="shared" si="0"/>
        <v>3.4258765749879414</v>
      </c>
      <c r="D51" s="76">
        <f>D16-D17-D40</f>
        <v>1707.5376076299981</v>
      </c>
      <c r="E51" s="77">
        <f t="shared" si="24"/>
        <v>5.7224563931217842</v>
      </c>
      <c r="F51" s="76">
        <f t="shared" si="25"/>
        <v>2979.8686482600133</v>
      </c>
      <c r="G51" s="77">
        <f t="shared" si="24"/>
        <v>4.4490201502862368</v>
      </c>
      <c r="H51" s="109">
        <f>H16-H17-H40</f>
        <v>1553.0077375900219</v>
      </c>
      <c r="I51" s="77">
        <f t="shared" si="26"/>
        <v>3.8140097853029689</v>
      </c>
      <c r="J51" s="76">
        <f>J16-J17-J40</f>
        <v>1917.2622652800055</v>
      </c>
      <c r="K51" s="77">
        <f t="shared" si="27"/>
        <v>6.0931659673201937</v>
      </c>
      <c r="L51" s="76">
        <f>L16-L17-L40</f>
        <v>3470.2700028700274</v>
      </c>
      <c r="M51" s="77">
        <f t="shared" si="28"/>
        <v>4.807514523063757</v>
      </c>
    </row>
    <row r="52" spans="1:13" x14ac:dyDescent="0.2">
      <c r="A52" s="49" t="s">
        <v>57</v>
      </c>
      <c r="B52" s="82"/>
      <c r="C52" s="83"/>
      <c r="D52" s="82"/>
      <c r="E52" s="83"/>
      <c r="F52" s="82"/>
      <c r="G52" s="83"/>
      <c r="H52" s="108"/>
      <c r="I52" s="83"/>
      <c r="J52" s="82"/>
      <c r="K52" s="83"/>
      <c r="L52" s="82"/>
      <c r="M52" s="83"/>
    </row>
    <row r="53" spans="1:13" x14ac:dyDescent="0.2">
      <c r="A53" s="57" t="s">
        <v>102</v>
      </c>
      <c r="B53" s="80">
        <v>68.705146289999988</v>
      </c>
      <c r="C53" s="81">
        <f t="shared" si="0"/>
        <v>0.18499536971092106</v>
      </c>
      <c r="D53" s="80">
        <v>100.98308482000012</v>
      </c>
      <c r="E53" s="81">
        <f>D53/D$5*100</f>
        <v>0.3384237610599008</v>
      </c>
      <c r="F53" s="80">
        <f>B53+D53</f>
        <v>169.68823111000012</v>
      </c>
      <c r="G53" s="81">
        <f>F53/F$5*100</f>
        <v>0.25334887157379982</v>
      </c>
      <c r="H53" s="107">
        <v>162.82686408999999</v>
      </c>
      <c r="I53" s="81">
        <f t="shared" si="26"/>
        <v>0.39988419755922705</v>
      </c>
      <c r="J53" s="80">
        <v>98.017095849999947</v>
      </c>
      <c r="K53" s="81">
        <f>J53/J$5*100</f>
        <v>0.31150377466045748</v>
      </c>
      <c r="L53" s="80">
        <f t="shared" si="8"/>
        <v>260.84395993999993</v>
      </c>
      <c r="M53" s="81">
        <f>L53/L$5*100</f>
        <v>0.36135837402504767</v>
      </c>
    </row>
    <row r="54" spans="1:13" x14ac:dyDescent="0.2">
      <c r="A54" s="50" t="s">
        <v>84</v>
      </c>
      <c r="B54" s="82">
        <v>22.285643189999998</v>
      </c>
      <c r="C54" s="83">
        <f t="shared" si="0"/>
        <v>6.0006288084707621E-2</v>
      </c>
      <c r="D54" s="82">
        <v>65.004045180000119</v>
      </c>
      <c r="E54" s="83">
        <f>D54/D$5*100</f>
        <v>0.21784750874996425</v>
      </c>
      <c r="F54" s="82">
        <f>B54+D54</f>
        <v>87.289688370000121</v>
      </c>
      <c r="G54" s="83">
        <f>F54/F$5*100</f>
        <v>0.130325738584854</v>
      </c>
      <c r="H54" s="108">
        <v>4.9867784699999991</v>
      </c>
      <c r="I54" s="83">
        <f t="shared" si="26"/>
        <v>1.2246958866562421E-2</v>
      </c>
      <c r="J54" s="82">
        <v>102.48039881000008</v>
      </c>
      <c r="K54" s="83">
        <f>J54/J$5*100</f>
        <v>0.32568839936736504</v>
      </c>
      <c r="L54" s="82">
        <f t="shared" si="8"/>
        <v>107.46717728000009</v>
      </c>
      <c r="M54" s="83">
        <f>L54/L$5*100</f>
        <v>0.14887891002688014</v>
      </c>
    </row>
    <row r="55" spans="1:13" x14ac:dyDescent="0.2">
      <c r="A55" s="57" t="s">
        <v>85</v>
      </c>
      <c r="B55" s="80">
        <v>566.47546295999973</v>
      </c>
      <c r="C55" s="81">
        <f t="shared" si="0"/>
        <v>1.5252909477860068</v>
      </c>
      <c r="D55" s="80">
        <v>933.39863200000161</v>
      </c>
      <c r="E55" s="81">
        <f>D55/D$5*100</f>
        <v>3.1280909686276948</v>
      </c>
      <c r="F55" s="80">
        <f>B55+D55</f>
        <v>1499.8740949600015</v>
      </c>
      <c r="G55" s="81">
        <f>F55/F$5*100</f>
        <v>2.239350407363029</v>
      </c>
      <c r="H55" s="107">
        <v>572.40290477000065</v>
      </c>
      <c r="I55" s="81">
        <f t="shared" si="26"/>
        <v>1.4057562155591496</v>
      </c>
      <c r="J55" s="80">
        <v>1305.6737540099998</v>
      </c>
      <c r="K55" s="81">
        <f>J55/J$5*100</f>
        <v>4.1495037097572274</v>
      </c>
      <c r="L55" s="80">
        <f>H55+J55</f>
        <v>1878.0766587800003</v>
      </c>
      <c r="M55" s="81">
        <f>L55/L$5*100</f>
        <v>2.6017804969194693</v>
      </c>
    </row>
    <row r="56" spans="1:13" x14ac:dyDescent="0.2">
      <c r="D56" s="48"/>
      <c r="E56" s="88"/>
      <c r="F56" s="48"/>
      <c r="G56" s="88"/>
    </row>
    <row r="57" spans="1:13" x14ac:dyDescent="0.2">
      <c r="B57" s="71"/>
      <c r="D57" s="71"/>
      <c r="E57" s="85"/>
      <c r="F57" s="71"/>
      <c r="G57" s="85"/>
      <c r="H57" s="71"/>
      <c r="I57" s="71"/>
      <c r="J57" s="71"/>
      <c r="K57" s="71"/>
      <c r="L57" s="71"/>
      <c r="M57" s="85"/>
    </row>
    <row r="58" spans="1:13" x14ac:dyDescent="0.2">
      <c r="B58" s="71"/>
      <c r="D58" s="71"/>
      <c r="E58" s="85"/>
      <c r="F58" s="71"/>
      <c r="G58" s="85"/>
      <c r="H58" s="71"/>
      <c r="I58" s="71"/>
      <c r="J58" s="71"/>
      <c r="K58" s="71"/>
      <c r="L58" s="71"/>
      <c r="M58" s="85"/>
    </row>
    <row r="59" spans="1:13" x14ac:dyDescent="0.2">
      <c r="B59" s="55"/>
      <c r="D59" s="55"/>
      <c r="E59" s="86"/>
      <c r="F59" s="55"/>
      <c r="G59" s="86"/>
      <c r="H59" s="55"/>
      <c r="I59" s="55"/>
      <c r="J59" s="55"/>
      <c r="K59" s="55"/>
      <c r="L59" s="55"/>
      <c r="M59" s="86"/>
    </row>
    <row r="60" spans="1:13" x14ac:dyDescent="0.2">
      <c r="D60" s="48"/>
      <c r="E60" s="88"/>
      <c r="F60" s="48"/>
      <c r="G60" s="88"/>
    </row>
    <row r="61" spans="1:13" x14ac:dyDescent="0.2">
      <c r="D61" s="48"/>
      <c r="E61" s="88"/>
      <c r="F61" s="48"/>
      <c r="G61" s="88"/>
    </row>
    <row r="62" spans="1:13" x14ac:dyDescent="0.2">
      <c r="D62" s="48"/>
      <c r="E62" s="88"/>
      <c r="F62" s="48"/>
      <c r="G62" s="88"/>
    </row>
    <row r="63" spans="1:13" x14ac:dyDescent="0.2">
      <c r="D63" s="48"/>
      <c r="E63" s="88"/>
      <c r="F63" s="48"/>
      <c r="G63" s="88"/>
    </row>
    <row r="64" spans="1:13" x14ac:dyDescent="0.2">
      <c r="D64" s="48"/>
      <c r="E64" s="88"/>
      <c r="F64" s="48"/>
      <c r="G64" s="88"/>
    </row>
    <row r="65" spans="4:7" x14ac:dyDescent="0.2">
      <c r="D65" s="48"/>
      <c r="E65" s="88"/>
      <c r="F65" s="48"/>
      <c r="G65" s="88"/>
    </row>
    <row r="66" spans="4:7" x14ac:dyDescent="0.2">
      <c r="D66" s="48"/>
      <c r="E66" s="88"/>
      <c r="F66" s="48"/>
      <c r="G66" s="88"/>
    </row>
    <row r="67" spans="4:7" x14ac:dyDescent="0.2">
      <c r="D67" s="48"/>
      <c r="E67" s="88"/>
      <c r="F67" s="48"/>
      <c r="G67" s="88"/>
    </row>
    <row r="68" spans="4:7" x14ac:dyDescent="0.2">
      <c r="D68" s="48"/>
      <c r="E68" s="88"/>
      <c r="F68" s="48"/>
      <c r="G68" s="88"/>
    </row>
    <row r="69" spans="4:7" x14ac:dyDescent="0.2">
      <c r="D69" s="48"/>
      <c r="E69" s="88"/>
      <c r="F69" s="48"/>
      <c r="G69" s="88"/>
    </row>
    <row r="70" spans="4:7" x14ac:dyDescent="0.2">
      <c r="D70" s="48"/>
      <c r="E70" s="88"/>
      <c r="F70" s="48"/>
      <c r="G70" s="88"/>
    </row>
    <row r="71" spans="4:7" x14ac:dyDescent="0.2">
      <c r="D71" s="48"/>
      <c r="E71" s="88"/>
      <c r="F71" s="48"/>
      <c r="G71" s="88"/>
    </row>
    <row r="72" spans="4:7" x14ac:dyDescent="0.2">
      <c r="D72" s="48"/>
      <c r="E72" s="88"/>
      <c r="F72" s="48"/>
      <c r="G72" s="88"/>
    </row>
    <row r="73" spans="4:7" x14ac:dyDescent="0.2">
      <c r="D73" s="48"/>
      <c r="E73" s="88"/>
      <c r="F73" s="48"/>
      <c r="G73" s="88"/>
    </row>
    <row r="74" spans="4:7" x14ac:dyDescent="0.2">
      <c r="D74" s="48"/>
      <c r="E74" s="88"/>
      <c r="F74" s="48"/>
      <c r="G74" s="88"/>
    </row>
    <row r="75" spans="4:7" x14ac:dyDescent="0.2">
      <c r="D75" s="48"/>
      <c r="E75" s="88"/>
      <c r="F75" s="48"/>
      <c r="G75" s="88"/>
    </row>
    <row r="76" spans="4:7" x14ac:dyDescent="0.2">
      <c r="D76" s="48"/>
      <c r="E76" s="88"/>
      <c r="F76" s="48"/>
      <c r="G76" s="88"/>
    </row>
  </sheetData>
  <mergeCells count="5">
    <mergeCell ref="A3:A4"/>
    <mergeCell ref="B3:G3"/>
    <mergeCell ref="H3:M3"/>
    <mergeCell ref="A1:M1"/>
    <mergeCell ref="A2:M2"/>
  </mergeCells>
  <printOptions horizontalCentered="1"/>
  <pageMargins left="0.19685039370078741" right="0.19685039370078741" top="0.19685039370078741" bottom="0.19685039370078741" header="0.23622047244094491" footer="0.19685039370078741"/>
  <pageSetup paperSize="9" scale="71" orientation="landscape" r:id="rId1"/>
  <ignoredErrors>
    <ignoredError sqref="F5:F6 I30 C30 I51 C51:D51 K51 L41:L54 L20 L31 L18 L7 L5:L6 L8:L14 L19 L32:L40 L21:L30 L55 F52 F41 F17:F20 F8:F14 F21:F40 F42:F51 F53:F55 L16:L17" formula="1"/>
    <ignoredError sqref="H15 J15 I15:I16 D15 F16" formula="1" formulaRange="1"/>
    <ignoredError sqref="G15:G16 M15:M16 E15:E16 K15:K16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53A6B-9D3E-468C-B9B6-A9AE34CAED1B}">
  <dimension ref="A1:B13"/>
  <sheetViews>
    <sheetView zoomScale="90" zoomScaleNormal="90" workbookViewId="0">
      <selection activeCell="A3" sqref="A3"/>
    </sheetView>
  </sheetViews>
  <sheetFormatPr defaultRowHeight="12.75" x14ac:dyDescent="0.2"/>
  <cols>
    <col min="1" max="1" width="62.7109375" customWidth="1"/>
    <col min="2" max="2" width="132.28515625" customWidth="1"/>
  </cols>
  <sheetData>
    <row r="1" spans="1:2" ht="14.25" x14ac:dyDescent="0.2">
      <c r="A1" s="205" t="s">
        <v>237</v>
      </c>
      <c r="B1" s="205"/>
    </row>
    <row r="2" spans="1:2" ht="14.25" x14ac:dyDescent="0.2">
      <c r="A2" s="166"/>
    </row>
    <row r="3" spans="1:2" ht="14.25" x14ac:dyDescent="0.2">
      <c r="A3" s="169" t="s">
        <v>233</v>
      </c>
      <c r="B3" s="170" t="s">
        <v>234</v>
      </c>
    </row>
    <row r="4" spans="1:2" ht="15" x14ac:dyDescent="0.2">
      <c r="A4" s="168" t="s">
        <v>236</v>
      </c>
      <c r="B4" s="167" t="s">
        <v>235</v>
      </c>
    </row>
    <row r="5" spans="1:2" ht="15" x14ac:dyDescent="0.2">
      <c r="A5" s="168" t="s">
        <v>160</v>
      </c>
      <c r="B5" s="167" t="s">
        <v>238</v>
      </c>
    </row>
    <row r="6" spans="1:2" ht="15" x14ac:dyDescent="0.2">
      <c r="A6" s="168" t="s">
        <v>161</v>
      </c>
      <c r="B6" s="167" t="s">
        <v>239</v>
      </c>
    </row>
    <row r="7" spans="1:2" ht="30" x14ac:dyDescent="0.2">
      <c r="A7" s="168" t="s">
        <v>147</v>
      </c>
      <c r="B7" s="167" t="s">
        <v>240</v>
      </c>
    </row>
    <row r="8" spans="1:2" ht="30" x14ac:dyDescent="0.2">
      <c r="A8" s="168" t="s">
        <v>145</v>
      </c>
      <c r="B8" s="167" t="s">
        <v>241</v>
      </c>
    </row>
    <row r="9" spans="1:2" ht="30" x14ac:dyDescent="0.2">
      <c r="A9" s="168" t="s">
        <v>148</v>
      </c>
      <c r="B9" s="167" t="s">
        <v>242</v>
      </c>
    </row>
    <row r="10" spans="1:2" ht="15" x14ac:dyDescent="0.2">
      <c r="A10" s="168" t="s">
        <v>149</v>
      </c>
      <c r="B10" s="167" t="s">
        <v>243</v>
      </c>
    </row>
    <row r="11" spans="1:2" ht="30" x14ac:dyDescent="0.2">
      <c r="A11" s="168" t="s">
        <v>150</v>
      </c>
      <c r="B11" s="167" t="s">
        <v>244</v>
      </c>
    </row>
    <row r="12" spans="1:2" ht="15" x14ac:dyDescent="0.2">
      <c r="A12" s="168" t="s">
        <v>247</v>
      </c>
      <c r="B12" s="167" t="s">
        <v>245</v>
      </c>
    </row>
    <row r="13" spans="1:2" ht="30" x14ac:dyDescent="0.2">
      <c r="A13" s="167" t="s">
        <v>173</v>
      </c>
      <c r="B13" s="167" t="s">
        <v>246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Метаданные</vt:lpstr>
      <vt:lpstr>Содержание</vt:lpstr>
      <vt:lpstr>1. Внешнеторговый оборот</vt:lpstr>
      <vt:lpstr>2. Структура экспорта и импорта</vt:lpstr>
      <vt:lpstr>3. Экспорт отдельных товаров</vt:lpstr>
      <vt:lpstr>4. Географическая структура</vt:lpstr>
      <vt:lpstr>5. Показатели внешней торговли</vt:lpstr>
      <vt:lpstr>'1. Внешнеторговый оборот'!Внешнеторговый_оборот_Республики_Казахстан_в_2018_и_2019_годах</vt:lpstr>
      <vt:lpstr>'4. Географическая структура'!Заголовки_для_печати</vt:lpstr>
      <vt:lpstr>'1. Внешнеторговый оборот'!Область_печати</vt:lpstr>
      <vt:lpstr>'2. Структура экспорта и импорта'!Область_печати</vt:lpstr>
      <vt:lpstr>'3. Экспорт отдельных товаров'!Область_печати</vt:lpstr>
      <vt:lpstr>'4. Географическая структура'!Область_печати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Елизарова</dc:creator>
  <cp:lastModifiedBy>Гаухар Омарова</cp:lastModifiedBy>
  <cp:lastPrinted>2025-07-01T10:12:39Z</cp:lastPrinted>
  <dcterms:created xsi:type="dcterms:W3CDTF">2014-04-01T03:37:01Z</dcterms:created>
  <dcterms:modified xsi:type="dcterms:W3CDTF">2026-10-09T11:26:38Z</dcterms:modified>
</cp:coreProperties>
</file>