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TRADE\размещ на сайте\2026\1 квартал\"/>
    </mc:Choice>
  </mc:AlternateContent>
  <bookViews>
    <workbookView xWindow="0" yWindow="0" windowWidth="16500" windowHeight="9360" tabRatio="709"/>
  </bookViews>
  <sheets>
    <sheet name="Содержание" sheetId="14" r:id="rId1"/>
    <sheet name="1. Внешнеторговый оборот" sheetId="6" r:id="rId2"/>
    <sheet name="2. Структура экспорта и импорта" sheetId="2" r:id="rId3"/>
    <sheet name="3. Экспорт отдельных товаров" sheetId="8" r:id="rId4"/>
    <sheet name="4. Географическая структура" sheetId="12" r:id="rId5"/>
  </sheets>
  <externalReferences>
    <externalReference r:id="rId6"/>
    <externalReference r:id="rId7"/>
  </externalReferences>
  <definedNames>
    <definedName name="DelKreditor" localSheetId="4">#REF!,#REF!</definedName>
    <definedName name="DelKreditor" localSheetId="0">#REF!,#REF!</definedName>
    <definedName name="DelKreditor">#REF!,#REF!</definedName>
    <definedName name="delstr" localSheetId="4">#REF!,#REF!,#REF!</definedName>
    <definedName name="delstr" localSheetId="0">#REF!,#REF!,#REF!</definedName>
    <definedName name="delstr">#REF!,#REF!,#REF!</definedName>
    <definedName name="DELVD" localSheetId="4">#REF!,#REF!,#REF!,#REF!,#REF!,#REF!,#REF!,#REF!,#REF!,#REF!,#REF!,#REF!,#REF!,#REF!,#REF!,#REF!,#REF!</definedName>
    <definedName name="DELVD" localSheetId="0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4">#REF!,#REF!,#REF!,#REF!,#REF!,#REF!,#REF!,#REF!,#REF!,#REF!,#REF!,#REF!</definedName>
    <definedName name="DelVd1" localSheetId="0">#REF!,#REF!,#REF!,#REF!,#REF!,#REF!,#REF!,#REF!,#REF!,#REF!,#REF!,#REF!</definedName>
    <definedName name="DelVd1">#REF!,#REF!,#REF!,#REF!,#REF!,#REF!,#REF!,#REF!,#REF!,#REF!,#REF!,#REF!</definedName>
    <definedName name="DelZaim" localSheetId="4">#REF!</definedName>
    <definedName name="DelZaim" localSheetId="0">#REF!</definedName>
    <definedName name="DelZaim">#REF!</definedName>
    <definedName name="ghddfg" localSheetId="4">#REF!</definedName>
    <definedName name="ghddfg" localSheetId="0">#REF!</definedName>
    <definedName name="ghddfg">#REF!</definedName>
    <definedName name="kurs1q06" localSheetId="4">[1]банки!#REF!</definedName>
    <definedName name="kurs1q06" localSheetId="0">[1]банки!#REF!</definedName>
    <definedName name="kurs1q06">[1]банки!#REF!</definedName>
    <definedName name="kurs1q07" localSheetId="4">[1]банки!#REF!</definedName>
    <definedName name="kurs1q07" localSheetId="0">[1]банки!#REF!</definedName>
    <definedName name="kurs1q07">[1]банки!#REF!</definedName>
    <definedName name="kurs2q06" localSheetId="4">[1]банки!#REF!</definedName>
    <definedName name="kurs2q06" localSheetId="0">[1]банки!#REF!</definedName>
    <definedName name="kurs2q06">[1]банки!#REF!</definedName>
    <definedName name="kurs2q07" localSheetId="4">[1]банки!#REF!</definedName>
    <definedName name="kurs2q07" localSheetId="0">[1]банки!#REF!</definedName>
    <definedName name="kurs2q07">[1]банки!#REF!</definedName>
    <definedName name="kurs3q06" localSheetId="0">[1]банки!#REF!</definedName>
    <definedName name="kurs3q06">[1]банки!#REF!</definedName>
    <definedName name="kurs3q07" localSheetId="0">[1]банки!#REF!</definedName>
    <definedName name="kurs3q07">[1]банки!#REF!</definedName>
    <definedName name="kurs4q05" localSheetId="0">[1]банки!#REF!</definedName>
    <definedName name="kurs4q05">[1]банки!#REF!</definedName>
    <definedName name="kurs4q06" localSheetId="0">[1]банки!#REF!</definedName>
    <definedName name="kurs4q06">[1]банки!#REF!</definedName>
    <definedName name="kurs4q07" localSheetId="0">[1]банки!#REF!</definedName>
    <definedName name="kurs4q07">[1]банки!#REF!</definedName>
    <definedName name="p_zone" localSheetId="4">#REF!</definedName>
    <definedName name="p_zone" localSheetId="0">#REF!</definedName>
    <definedName name="p_zone">#REF!</definedName>
    <definedName name="p1_col_code" localSheetId="4">#REF!</definedName>
    <definedName name="p1_col_code" localSheetId="0">#REF!</definedName>
    <definedName name="p1_col_code">#REF!</definedName>
    <definedName name="p1_col_name" localSheetId="4">#REF!</definedName>
    <definedName name="p1_col_name" localSheetId="0">#REF!</definedName>
    <definedName name="p1_col_name">#REF!</definedName>
    <definedName name="p1_data" localSheetId="0">#REF!</definedName>
    <definedName name="p1_data">#REF!</definedName>
    <definedName name="p1_str_code" localSheetId="0">#REF!</definedName>
    <definedName name="p1_str_code">#REF!</definedName>
    <definedName name="p1_str_name" localSheetId="0">#REF!</definedName>
    <definedName name="p1_str_name">#REF!</definedName>
    <definedName name="p1_title_periods" localSheetId="0">#REF!</definedName>
    <definedName name="p1_title_periods">#REF!</definedName>
    <definedName name="база" localSheetId="0">#REF!</definedName>
    <definedName name="база">#REF!</definedName>
    <definedName name="Внешнеторговый_оборот_Республики_Казахстан_в_2018_и_2019_годах" localSheetId="1">Содержание!$D$20</definedName>
    <definedName name="_xlnm.Print_Titles" localSheetId="4">'4. Географическая структура'!$1:$4</definedName>
    <definedName name="_xlnm.Print_Area" localSheetId="1">'1. Внешнеторговый оборот'!$A$1:$I$38</definedName>
    <definedName name="_xlnm.Print_Area" localSheetId="2">'2. Структура экспорта и импорта'!$A$1:$O$30</definedName>
    <definedName name="_xlnm.Print_Area" localSheetId="3">'3. Экспорт отдельных товаров'!$A$1:$H$38</definedName>
    <definedName name="_xlnm.Print_Area" localSheetId="4">'4. Географическая структура'!$A$1:$M$55</definedName>
    <definedName name="р2_графа1_сравн_пред_гр7" localSheetId="4">#REF!</definedName>
    <definedName name="р2_графа1_сравн_пред_гр7" localSheetId="0">#REF!</definedName>
    <definedName name="р2_графа1_сравн_пред_гр7">#REF!</definedName>
    <definedName name="р2_графа7_контроль" localSheetId="4">#REF!</definedName>
    <definedName name="р2_графа7_контроль" localSheetId="0">#REF!</definedName>
    <definedName name="р2_графа7_контроль">#REF!</definedName>
    <definedName name="рр1" localSheetId="4">'[2]р1 СНГ'!#REF!</definedName>
    <definedName name="рр1" localSheetId="0">'[2]р1 СНГ'!#REF!</definedName>
    <definedName name="рр1">'[2]р1 СНГ'!#REF!</definedName>
  </definedNames>
  <calcPr calcId="162913"/>
</workbook>
</file>

<file path=xl/calcChain.xml><?xml version="1.0" encoding="utf-8"?>
<calcChain xmlns="http://schemas.openxmlformats.org/spreadsheetml/2006/main">
  <c r="D51" i="12" l="1"/>
  <c r="B51" i="12"/>
  <c r="B30" i="12"/>
  <c r="B16" i="12"/>
  <c r="B15" i="12"/>
  <c r="H16" i="8" l="1"/>
  <c r="H13" i="8"/>
  <c r="H12" i="8"/>
  <c r="H11" i="8"/>
  <c r="H10" i="8"/>
  <c r="G11" i="8"/>
  <c r="G10" i="8"/>
  <c r="F31" i="8"/>
  <c r="F30" i="8"/>
  <c r="F29" i="8"/>
  <c r="F28" i="8"/>
  <c r="F27" i="8"/>
  <c r="F26" i="8"/>
  <c r="F25" i="8"/>
  <c r="F24" i="8"/>
  <c r="F22" i="8"/>
  <c r="F23" i="8"/>
  <c r="F21" i="8"/>
  <c r="F20" i="8"/>
  <c r="F19" i="8"/>
  <c r="F18" i="8"/>
  <c r="F17" i="8"/>
  <c r="F16" i="8"/>
  <c r="F15" i="8"/>
  <c r="F14" i="8"/>
  <c r="F13" i="8"/>
  <c r="F12" i="8"/>
  <c r="F11" i="8"/>
  <c r="F10" i="8"/>
  <c r="F8" i="8"/>
  <c r="M7" i="2"/>
  <c r="J7" i="2"/>
  <c r="H7" i="2"/>
  <c r="F8" i="2"/>
  <c r="F7" i="2"/>
  <c r="C7" i="2"/>
  <c r="I36" i="6"/>
  <c r="I35" i="6"/>
  <c r="I34" i="6"/>
  <c r="I26" i="6"/>
  <c r="I24" i="6"/>
  <c r="I22" i="6"/>
  <c r="I14" i="6"/>
  <c r="I12" i="6"/>
  <c r="I10" i="6"/>
  <c r="H36" i="6"/>
  <c r="H35" i="6"/>
  <c r="H34" i="6"/>
  <c r="H26" i="6"/>
  <c r="H24" i="6"/>
  <c r="H22" i="6"/>
  <c r="H14" i="6"/>
  <c r="H12" i="6"/>
  <c r="H10" i="6"/>
  <c r="G8" i="6"/>
  <c r="G7" i="6"/>
  <c r="G6" i="6"/>
  <c r="G36" i="6"/>
  <c r="G35" i="6"/>
  <c r="G34" i="6"/>
  <c r="G31" i="6"/>
  <c r="G25" i="6"/>
  <c r="G17" i="6"/>
  <c r="G13" i="6"/>
  <c r="F36" i="6" l="1"/>
  <c r="F35" i="6"/>
  <c r="F34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8" i="6"/>
  <c r="F7" i="6"/>
  <c r="F6" i="6"/>
  <c r="E36" i="6"/>
  <c r="E35" i="6"/>
  <c r="E34" i="6"/>
  <c r="D36" i="6"/>
  <c r="D35" i="6"/>
  <c r="D34" i="6"/>
  <c r="C36" i="6"/>
  <c r="C35" i="6"/>
  <c r="C34" i="6"/>
  <c r="B36" i="6"/>
  <c r="B35" i="6"/>
  <c r="B34" i="6"/>
  <c r="E31" i="6"/>
  <c r="D31" i="6"/>
  <c r="C31" i="6"/>
  <c r="B31" i="6"/>
  <c r="E25" i="6"/>
  <c r="D25" i="6"/>
  <c r="C25" i="6"/>
  <c r="B25" i="6"/>
  <c r="E17" i="6"/>
  <c r="D17" i="6"/>
  <c r="C17" i="6"/>
  <c r="B17" i="6"/>
  <c r="E13" i="6"/>
  <c r="D13" i="6"/>
  <c r="C13" i="6"/>
  <c r="B13" i="6"/>
  <c r="E8" i="6" l="1"/>
  <c r="D8" i="6"/>
  <c r="C8" i="6"/>
  <c r="B8" i="6"/>
  <c r="E7" i="6"/>
  <c r="D7" i="6"/>
  <c r="C7" i="6"/>
  <c r="B7" i="6"/>
  <c r="E6" i="6"/>
  <c r="D6" i="6"/>
  <c r="C6" i="6"/>
  <c r="B6" i="6"/>
  <c r="K54" i="12" l="1"/>
  <c r="K43" i="12"/>
  <c r="K44" i="12"/>
  <c r="K45" i="12"/>
  <c r="K46" i="12"/>
  <c r="L36" i="12"/>
  <c r="K37" i="12"/>
  <c r="K22" i="12"/>
  <c r="K23" i="12"/>
  <c r="K24" i="12"/>
  <c r="J30" i="12"/>
  <c r="K30" i="12" s="1"/>
  <c r="J15" i="12"/>
  <c r="K15" i="12" s="1"/>
  <c r="K10" i="12"/>
  <c r="K11" i="12"/>
  <c r="L14" i="12"/>
  <c r="K8" i="12"/>
  <c r="I54" i="12"/>
  <c r="I53" i="12"/>
  <c r="I47" i="12"/>
  <c r="I48" i="12"/>
  <c r="I49" i="12"/>
  <c r="I50" i="12"/>
  <c r="I33" i="12"/>
  <c r="L38" i="12"/>
  <c r="I39" i="12"/>
  <c r="I22" i="12"/>
  <c r="I23" i="12"/>
  <c r="L28" i="12"/>
  <c r="I29" i="12"/>
  <c r="I17" i="12"/>
  <c r="I10" i="12"/>
  <c r="I11" i="12"/>
  <c r="I12" i="12"/>
  <c r="I13" i="12"/>
  <c r="I14" i="12"/>
  <c r="H15" i="12"/>
  <c r="K5" i="12"/>
  <c r="L5" i="12"/>
  <c r="M5" i="12"/>
  <c r="I6" i="12"/>
  <c r="K6" i="12"/>
  <c r="L6" i="12"/>
  <c r="M6" i="12"/>
  <c r="I9" i="12"/>
  <c r="K12" i="12"/>
  <c r="L12" i="12"/>
  <c r="K13" i="12"/>
  <c r="K14" i="12"/>
  <c r="H16" i="12"/>
  <c r="I16" i="12"/>
  <c r="J16" i="12"/>
  <c r="K16" i="12"/>
  <c r="I18" i="12"/>
  <c r="K18" i="12"/>
  <c r="L18" i="12"/>
  <c r="I19" i="12"/>
  <c r="K19" i="12"/>
  <c r="L19" i="12"/>
  <c r="I21" i="12"/>
  <c r="K21" i="12"/>
  <c r="L21" i="12"/>
  <c r="I24" i="12"/>
  <c r="I25" i="12"/>
  <c r="K25" i="12"/>
  <c r="L25" i="12"/>
  <c r="I26" i="12"/>
  <c r="K26" i="12"/>
  <c r="L26" i="12"/>
  <c r="I27" i="12"/>
  <c r="K27" i="12"/>
  <c r="L27" i="12"/>
  <c r="I28" i="12"/>
  <c r="K28" i="12"/>
  <c r="K29" i="12"/>
  <c r="I32" i="12"/>
  <c r="K32" i="12"/>
  <c r="L32" i="12"/>
  <c r="K33" i="12"/>
  <c r="L33" i="12"/>
  <c r="I34" i="12"/>
  <c r="K34" i="12"/>
  <c r="L34" i="12"/>
  <c r="I35" i="12"/>
  <c r="K35" i="12"/>
  <c r="L35" i="12"/>
  <c r="I36" i="12"/>
  <c r="K36" i="12"/>
  <c r="I37" i="12"/>
  <c r="L37" i="12"/>
  <c r="I38" i="12"/>
  <c r="K38" i="12"/>
  <c r="K39" i="12"/>
  <c r="I40" i="12"/>
  <c r="K40" i="12"/>
  <c r="L40" i="12"/>
  <c r="I42" i="12"/>
  <c r="K42" i="12"/>
  <c r="L42" i="12"/>
  <c r="I43" i="12"/>
  <c r="I44" i="12"/>
  <c r="I45" i="12"/>
  <c r="I46" i="12"/>
  <c r="L46" i="12"/>
  <c r="M46" i="12" s="1"/>
  <c r="K47" i="12"/>
  <c r="K48" i="12"/>
  <c r="K49" i="12"/>
  <c r="K50" i="12"/>
  <c r="K53" i="12"/>
  <c r="I55" i="12"/>
  <c r="K55" i="12"/>
  <c r="L55" i="12"/>
  <c r="M12" i="12" l="1"/>
  <c r="M38" i="12"/>
  <c r="M32" i="12"/>
  <c r="M33" i="12"/>
  <c r="L16" i="12"/>
  <c r="M25" i="12"/>
  <c r="M36" i="12"/>
  <c r="M37" i="12"/>
  <c r="M21" i="12"/>
  <c r="M19" i="12"/>
  <c r="M14" i="12"/>
  <c r="M28" i="12"/>
  <c r="M34" i="12"/>
  <c r="L54" i="12"/>
  <c r="M54" i="12" s="1"/>
  <c r="L45" i="12"/>
  <c r="M45" i="12" s="1"/>
  <c r="L44" i="12"/>
  <c r="M44" i="12" s="1"/>
  <c r="L43" i="12"/>
  <c r="M43" i="12" s="1"/>
  <c r="L24" i="12"/>
  <c r="M24" i="12" s="1"/>
  <c r="L23" i="12"/>
  <c r="M23" i="12" s="1"/>
  <c r="J51" i="12"/>
  <c r="K51" i="12" s="1"/>
  <c r="K17" i="12"/>
  <c r="K9" i="12"/>
  <c r="L9" i="12"/>
  <c r="M18" i="12"/>
  <c r="M42" i="12"/>
  <c r="M55" i="12"/>
  <c r="M40" i="12"/>
  <c r="M27" i="12"/>
  <c r="M9" i="12"/>
  <c r="L53" i="12"/>
  <c r="M53" i="12" s="1"/>
  <c r="L50" i="12"/>
  <c r="M50" i="12" s="1"/>
  <c r="L49" i="12"/>
  <c r="M49" i="12" s="1"/>
  <c r="L48" i="12"/>
  <c r="M48" i="12" s="1"/>
  <c r="L47" i="12"/>
  <c r="M47" i="12" s="1"/>
  <c r="L39" i="12"/>
  <c r="M39" i="12" s="1"/>
  <c r="L22" i="12"/>
  <c r="M22" i="12" s="1"/>
  <c r="L29" i="12"/>
  <c r="M29" i="12" s="1"/>
  <c r="L17" i="12"/>
  <c r="M17" i="12" s="1"/>
  <c r="H51" i="12"/>
  <c r="I51" i="12" s="1"/>
  <c r="H30" i="12"/>
  <c r="L11" i="12"/>
  <c r="M11" i="12" s="1"/>
  <c r="L10" i="12"/>
  <c r="M10" i="12"/>
  <c r="L13" i="12"/>
  <c r="M13" i="12" s="1"/>
  <c r="I15" i="12"/>
  <c r="L15" i="12"/>
  <c r="M15" i="12" s="1"/>
  <c r="L8" i="12"/>
  <c r="M8" i="12" s="1"/>
  <c r="M35" i="12"/>
  <c r="M26" i="12"/>
  <c r="E7" i="2"/>
  <c r="C8" i="2"/>
  <c r="E8" i="2"/>
  <c r="H8" i="2"/>
  <c r="C9" i="2"/>
  <c r="E9" i="2"/>
  <c r="F9" i="2"/>
  <c r="H9" i="2"/>
  <c r="C10" i="2"/>
  <c r="E10" i="2"/>
  <c r="F10" i="2"/>
  <c r="H10" i="2"/>
  <c r="C11" i="2"/>
  <c r="E11" i="2"/>
  <c r="F11" i="2"/>
  <c r="H11" i="2"/>
  <c r="C12" i="2"/>
  <c r="E12" i="2"/>
  <c r="F12" i="2"/>
  <c r="H12" i="2"/>
  <c r="C13" i="2"/>
  <c r="E13" i="2"/>
  <c r="F13" i="2"/>
  <c r="H13" i="2"/>
  <c r="C14" i="2"/>
  <c r="E14" i="2"/>
  <c r="F14" i="2"/>
  <c r="H14" i="2"/>
  <c r="C15" i="2"/>
  <c r="E15" i="2"/>
  <c r="F15" i="2"/>
  <c r="H15" i="2"/>
  <c r="C16" i="2"/>
  <c r="E16" i="2"/>
  <c r="F16" i="2"/>
  <c r="H16" i="2"/>
  <c r="C17" i="2"/>
  <c r="E17" i="2"/>
  <c r="F17" i="2"/>
  <c r="H17" i="2"/>
  <c r="C18" i="2"/>
  <c r="E18" i="2"/>
  <c r="F18" i="2"/>
  <c r="H18" i="2"/>
  <c r="C19" i="2"/>
  <c r="E19" i="2"/>
  <c r="F19" i="2"/>
  <c r="H19" i="2"/>
  <c r="C20" i="2"/>
  <c r="E20" i="2"/>
  <c r="F20" i="2"/>
  <c r="H20" i="2"/>
  <c r="C21" i="2"/>
  <c r="E21" i="2"/>
  <c r="F21" i="2"/>
  <c r="H21" i="2"/>
  <c r="C22" i="2"/>
  <c r="E22" i="2"/>
  <c r="F22" i="2"/>
  <c r="G22" i="2" s="1"/>
  <c r="H22" i="2"/>
  <c r="C23" i="2"/>
  <c r="E23" i="2"/>
  <c r="F23" i="2"/>
  <c r="H23" i="2"/>
  <c r="C24" i="2"/>
  <c r="E24" i="2"/>
  <c r="F24" i="2"/>
  <c r="H24" i="2"/>
  <c r="C25" i="2"/>
  <c r="E25" i="2"/>
  <c r="F25" i="2"/>
  <c r="H25" i="2"/>
  <c r="C26" i="2"/>
  <c r="E26" i="2"/>
  <c r="F26" i="2"/>
  <c r="H26" i="2"/>
  <c r="C27" i="2"/>
  <c r="E27" i="2"/>
  <c r="F27" i="2"/>
  <c r="H27" i="2"/>
  <c r="C28" i="2"/>
  <c r="E28" i="2"/>
  <c r="F28" i="2"/>
  <c r="G28" i="2"/>
  <c r="H28" i="2"/>
  <c r="L51" i="12" l="1"/>
  <c r="M51" i="12" s="1"/>
  <c r="M16" i="12"/>
  <c r="L30" i="12"/>
  <c r="M30" i="12" s="1"/>
  <c r="I30" i="12"/>
  <c r="G9" i="2"/>
  <c r="G25" i="2"/>
  <c r="G16" i="2"/>
  <c r="G7" i="2"/>
  <c r="G13" i="2"/>
  <c r="G12" i="2"/>
  <c r="G19" i="2"/>
  <c r="G26" i="2"/>
  <c r="G18" i="2"/>
  <c r="G24" i="2"/>
  <c r="G11" i="2"/>
  <c r="G17" i="2"/>
  <c r="G23" i="2"/>
  <c r="G10" i="2"/>
  <c r="G15" i="2"/>
  <c r="G21" i="2"/>
  <c r="G8" i="2"/>
  <c r="G27" i="2"/>
  <c r="G14" i="2"/>
  <c r="G20" i="2"/>
  <c r="C5" i="12" l="1"/>
  <c r="O8" i="2" l="1"/>
  <c r="O7" i="2"/>
  <c r="M9" i="2"/>
  <c r="M8" i="2"/>
  <c r="M19" i="2"/>
  <c r="M18" i="2"/>
  <c r="M17" i="2"/>
  <c r="M16" i="2"/>
  <c r="M15" i="2"/>
  <c r="M14" i="2"/>
  <c r="M13" i="2"/>
  <c r="M12" i="2"/>
  <c r="M11" i="2"/>
  <c r="M10" i="2"/>
  <c r="H21" i="8" l="1"/>
  <c r="G31" i="8"/>
  <c r="G17" i="8"/>
  <c r="G16" i="8"/>
  <c r="G15" i="8"/>
  <c r="G14" i="8"/>
  <c r="G13" i="8"/>
  <c r="G12" i="8"/>
  <c r="H31" i="8"/>
  <c r="G21" i="8"/>
  <c r="M27" i="2"/>
  <c r="M26" i="2"/>
  <c r="M25" i="2"/>
  <c r="M24" i="2"/>
  <c r="M23" i="2"/>
  <c r="M22" i="2"/>
  <c r="M21" i="2"/>
  <c r="M20" i="2"/>
  <c r="H24" i="8" l="1"/>
  <c r="G24" i="8"/>
  <c r="H30" i="8" l="1"/>
  <c r="G30" i="8"/>
  <c r="H29" i="8"/>
  <c r="G29" i="8"/>
  <c r="H28" i="8"/>
  <c r="G28" i="8"/>
  <c r="H27" i="8"/>
  <c r="G27" i="8"/>
  <c r="H26" i="8"/>
  <c r="G26" i="8"/>
  <c r="H25" i="8"/>
  <c r="G25" i="8"/>
  <c r="H23" i="8"/>
  <c r="G23" i="8"/>
  <c r="H22" i="8"/>
  <c r="G22" i="8"/>
  <c r="H20" i="8"/>
  <c r="G20" i="8"/>
  <c r="H19" i="8"/>
  <c r="G19" i="8"/>
  <c r="H18" i="8"/>
  <c r="G18" i="8"/>
  <c r="H17" i="8"/>
  <c r="H15" i="8"/>
  <c r="H14" i="8"/>
  <c r="O28" i="2" l="1"/>
  <c r="M28" i="2"/>
  <c r="N28" i="2" s="1"/>
  <c r="L28" i="2"/>
  <c r="J28" i="2"/>
  <c r="O27" i="2"/>
  <c r="L27" i="2"/>
  <c r="J27" i="2"/>
  <c r="O26" i="2"/>
  <c r="L26" i="2"/>
  <c r="J26" i="2"/>
  <c r="O25" i="2"/>
  <c r="L25" i="2"/>
  <c r="J25" i="2"/>
  <c r="O24" i="2"/>
  <c r="L24" i="2"/>
  <c r="J24" i="2"/>
  <c r="O23" i="2"/>
  <c r="L23" i="2"/>
  <c r="J23" i="2"/>
  <c r="O22" i="2"/>
  <c r="L22" i="2"/>
  <c r="J22" i="2"/>
  <c r="O21" i="2"/>
  <c r="L21" i="2"/>
  <c r="J21" i="2"/>
  <c r="O20" i="2"/>
  <c r="L20" i="2"/>
  <c r="J20" i="2"/>
  <c r="O19" i="2"/>
  <c r="L19" i="2"/>
  <c r="J19" i="2"/>
  <c r="O18" i="2"/>
  <c r="L18" i="2"/>
  <c r="J18" i="2"/>
  <c r="O17" i="2"/>
  <c r="L17" i="2"/>
  <c r="J17" i="2"/>
  <c r="O16" i="2"/>
  <c r="L16" i="2"/>
  <c r="J16" i="2"/>
  <c r="O15" i="2"/>
  <c r="L15" i="2"/>
  <c r="J15" i="2"/>
  <c r="O14" i="2"/>
  <c r="L14" i="2"/>
  <c r="J14" i="2"/>
  <c r="O13" i="2"/>
  <c r="L13" i="2"/>
  <c r="J13" i="2"/>
  <c r="O12" i="2"/>
  <c r="L12" i="2"/>
  <c r="J12" i="2"/>
  <c r="O11" i="2"/>
  <c r="L11" i="2"/>
  <c r="J11" i="2"/>
  <c r="O10" i="2"/>
  <c r="L10" i="2"/>
  <c r="J10" i="2"/>
  <c r="O9" i="2"/>
  <c r="L9" i="2"/>
  <c r="J9" i="2"/>
  <c r="L8" i="2"/>
  <c r="J8" i="2"/>
  <c r="N7" i="2"/>
  <c r="L7" i="2"/>
  <c r="N13" i="2" l="1"/>
  <c r="N19" i="2"/>
  <c r="N16" i="2"/>
  <c r="N10" i="2"/>
  <c r="N22" i="2"/>
  <c r="N25" i="2"/>
  <c r="N8" i="2"/>
  <c r="N11" i="2"/>
  <c r="N14" i="2"/>
  <c r="N17" i="2"/>
  <c r="N12" i="2"/>
  <c r="N15" i="2"/>
  <c r="N18" i="2"/>
  <c r="N21" i="2"/>
  <c r="N24" i="2"/>
  <c r="N27" i="2"/>
  <c r="N9" i="2"/>
  <c r="N20" i="2"/>
  <c r="N23" i="2"/>
  <c r="N26" i="2"/>
  <c r="E6" i="12" l="1"/>
  <c r="E21" i="12"/>
  <c r="E29" i="12"/>
  <c r="E26" i="12"/>
  <c r="E25" i="12"/>
  <c r="E24" i="12"/>
  <c r="E23" i="12"/>
  <c r="E22" i="12"/>
  <c r="E32" i="12"/>
  <c r="E33" i="12"/>
  <c r="E34" i="12"/>
  <c r="E36" i="12"/>
  <c r="E35" i="12"/>
  <c r="E39" i="12"/>
  <c r="E40" i="12"/>
  <c r="E42" i="12"/>
  <c r="E44" i="12"/>
  <c r="E50" i="12"/>
  <c r="E49" i="12"/>
  <c r="E47" i="12"/>
  <c r="E12" i="12"/>
  <c r="E45" i="12"/>
  <c r="E11" i="12"/>
  <c r="E43" i="12"/>
  <c r="E10" i="12"/>
  <c r="E46" i="12"/>
  <c r="E9" i="12"/>
  <c r="E53" i="12"/>
  <c r="E55" i="12"/>
  <c r="E18" i="12"/>
  <c r="E54" i="12"/>
  <c r="C17" i="12" l="1"/>
  <c r="F17" i="12"/>
  <c r="C21" i="12"/>
  <c r="F21" i="12"/>
  <c r="D30" i="12"/>
  <c r="E30" i="12" s="1"/>
  <c r="E17" i="12"/>
  <c r="F55" i="12"/>
  <c r="C55" i="12"/>
  <c r="F28" i="12"/>
  <c r="C28" i="12"/>
  <c r="F22" i="12"/>
  <c r="C22" i="12"/>
  <c r="F42" i="12"/>
  <c r="G42" i="12" s="1"/>
  <c r="C42" i="12"/>
  <c r="F23" i="12"/>
  <c r="G23" i="12" s="1"/>
  <c r="C23" i="12"/>
  <c r="C19" i="12"/>
  <c r="F19" i="12"/>
  <c r="G19" i="12" s="1"/>
  <c r="F46" i="12"/>
  <c r="G46" i="12" s="1"/>
  <c r="C46" i="12"/>
  <c r="F9" i="12"/>
  <c r="C9" i="12"/>
  <c r="F43" i="12"/>
  <c r="C43" i="12"/>
  <c r="F25" i="12"/>
  <c r="C25" i="12"/>
  <c r="C6" i="12"/>
  <c r="F6" i="12"/>
  <c r="F26" i="12"/>
  <c r="C26" i="12"/>
  <c r="F36" i="12"/>
  <c r="C36" i="12"/>
  <c r="F32" i="12"/>
  <c r="C32" i="12"/>
  <c r="F49" i="12"/>
  <c r="C49" i="12"/>
  <c r="D15" i="12"/>
  <c r="E8" i="12"/>
  <c r="F27" i="12"/>
  <c r="C27" i="12"/>
  <c r="F50" i="12"/>
  <c r="G50" i="12" s="1"/>
  <c r="C50" i="12"/>
  <c r="F33" i="12"/>
  <c r="G33" i="12" s="1"/>
  <c r="C33" i="12"/>
  <c r="F54" i="12"/>
  <c r="G54" i="12" s="1"/>
  <c r="C54" i="12"/>
  <c r="F8" i="12"/>
  <c r="G8" i="12" s="1"/>
  <c r="C15" i="12"/>
  <c r="C8" i="12"/>
  <c r="F40" i="12"/>
  <c r="C40" i="12"/>
  <c r="F53" i="12"/>
  <c r="C53" i="12"/>
  <c r="F11" i="12"/>
  <c r="C11" i="12"/>
  <c r="F39" i="12"/>
  <c r="C39" i="12"/>
  <c r="F24" i="12"/>
  <c r="C24" i="12"/>
  <c r="F10" i="12"/>
  <c r="C10" i="12"/>
  <c r="F34" i="12"/>
  <c r="C34" i="12"/>
  <c r="F35" i="12"/>
  <c r="C35" i="12"/>
  <c r="F44" i="12"/>
  <c r="C44" i="12"/>
  <c r="F45" i="12"/>
  <c r="C45" i="12"/>
  <c r="D16" i="12"/>
  <c r="F5" i="12"/>
  <c r="G5" i="12" s="1"/>
  <c r="E5" i="12"/>
  <c r="E13" i="12"/>
  <c r="E37" i="12"/>
  <c r="F37" i="12"/>
  <c r="G37" i="12" s="1"/>
  <c r="C37" i="12"/>
  <c r="F14" i="12"/>
  <c r="G14" i="12" s="1"/>
  <c r="C14" i="12"/>
  <c r="C18" i="12"/>
  <c r="F18" i="12"/>
  <c r="F47" i="12"/>
  <c r="C47" i="12"/>
  <c r="E27" i="12"/>
  <c r="E19" i="12"/>
  <c r="E48" i="12"/>
  <c r="E38" i="12"/>
  <c r="F13" i="12"/>
  <c r="C13" i="12"/>
  <c r="E14" i="12"/>
  <c r="F38" i="12"/>
  <c r="C38" i="12"/>
  <c r="F29" i="12"/>
  <c r="C29" i="12"/>
  <c r="F48" i="12"/>
  <c r="C48" i="12"/>
  <c r="E28" i="12"/>
  <c r="F12" i="12"/>
  <c r="C12" i="12"/>
  <c r="E16" i="12" l="1"/>
  <c r="G27" i="12"/>
  <c r="G28" i="12"/>
  <c r="G45" i="12"/>
  <c r="G55" i="12"/>
  <c r="G6" i="12"/>
  <c r="G38" i="12"/>
  <c r="G24" i="12"/>
  <c r="C16" i="12"/>
  <c r="C51" i="12"/>
  <c r="F16" i="12"/>
  <c r="G16" i="12" s="1"/>
  <c r="G39" i="12"/>
  <c r="G13" i="12"/>
  <c r="G11" i="12"/>
  <c r="G25" i="12"/>
  <c r="G53" i="12"/>
  <c r="G43" i="12"/>
  <c r="G40" i="12"/>
  <c r="G47" i="12"/>
  <c r="G9" i="12"/>
  <c r="G18" i="12"/>
  <c r="G22" i="12"/>
  <c r="F15" i="12"/>
  <c r="G15" i="12" s="1"/>
  <c r="E15" i="12"/>
  <c r="G44" i="12"/>
  <c r="G49" i="12"/>
  <c r="G12" i="12"/>
  <c r="G35" i="12"/>
  <c r="G32" i="12"/>
  <c r="G21" i="12"/>
  <c r="G48" i="12"/>
  <c r="G34" i="12"/>
  <c r="G36" i="12"/>
  <c r="G17" i="12"/>
  <c r="F30" i="12"/>
  <c r="G30" i="12" s="1"/>
  <c r="C30" i="12"/>
  <c r="G29" i="12"/>
  <c r="G10" i="12"/>
  <c r="G26" i="12"/>
  <c r="F51" i="12" l="1"/>
  <c r="G51" i="12" s="1"/>
  <c r="E51" i="12"/>
</calcChain>
</file>

<file path=xl/sharedStrings.xml><?xml version="1.0" encoding="utf-8"?>
<sst xmlns="http://schemas.openxmlformats.org/spreadsheetml/2006/main" count="240" uniqueCount="195">
  <si>
    <t>млн. долларов США</t>
  </si>
  <si>
    <t xml:space="preserve"> </t>
  </si>
  <si>
    <t>Структура экспорта и импорта по данным официальной статистики</t>
  </si>
  <si>
    <t>Наименование групп товаров</t>
  </si>
  <si>
    <t>экспорт</t>
  </si>
  <si>
    <t>%</t>
  </si>
  <si>
    <t>импорт</t>
  </si>
  <si>
    <t>Живые животные и продукция животноводства</t>
  </si>
  <si>
    <t>Продукты растительного происхождения</t>
  </si>
  <si>
    <t>Жиры и масла животного или растительного происхождения</t>
  </si>
  <si>
    <t>Продукты пищевой промышленности, алкоголь, табак</t>
  </si>
  <si>
    <t>Минеральные продукты</t>
  </si>
  <si>
    <t>Продукция химической промышленности</t>
  </si>
  <si>
    <t>Пластмассы и изделия из них: каучук</t>
  </si>
  <si>
    <t>Кожсырье, кожа, меховое сырье и изделия</t>
  </si>
  <si>
    <t>Древесина и изделия из древесины</t>
  </si>
  <si>
    <t>Бумажная масса</t>
  </si>
  <si>
    <t>Текстиль и текстильные изделия</t>
  </si>
  <si>
    <t>Обувь и головные уборы, зонты, трости</t>
  </si>
  <si>
    <t>Изделия из камня, гипса, цемента, асбеста</t>
  </si>
  <si>
    <t>Драгоценные и полудрагоценные камни, драгоценные металлы</t>
  </si>
  <si>
    <t>Неблагородные металлы и изделия из них</t>
  </si>
  <si>
    <t>Машины, оборудование, механизмы; электротехническое оборудование</t>
  </si>
  <si>
    <t>Средства наземного, воздушного и водного транспорта</t>
  </si>
  <si>
    <t>Приборы и аппараты оптические, фотографические</t>
  </si>
  <si>
    <t>Разные промышленные товары</t>
  </si>
  <si>
    <t>Произведения искусства; антиквариат</t>
  </si>
  <si>
    <t>Смешанные грузы</t>
  </si>
  <si>
    <t>Всего</t>
  </si>
  <si>
    <t>n1*p1</t>
  </si>
  <si>
    <t>n1*p0</t>
  </si>
  <si>
    <t>n0*p0</t>
  </si>
  <si>
    <t>A</t>
  </si>
  <si>
    <t>B</t>
  </si>
  <si>
    <t>C</t>
  </si>
  <si>
    <t>0201-0208</t>
  </si>
  <si>
    <t>10</t>
  </si>
  <si>
    <t>1101</t>
  </si>
  <si>
    <t>2601</t>
  </si>
  <si>
    <t>2610</t>
  </si>
  <si>
    <t>2701</t>
  </si>
  <si>
    <t>2709</t>
  </si>
  <si>
    <t>2710</t>
  </si>
  <si>
    <t>271121000</t>
  </si>
  <si>
    <t>280470</t>
  </si>
  <si>
    <t>281820</t>
  </si>
  <si>
    <t>Элементы химические радиоактивные и изотопы радиоактивные</t>
  </si>
  <si>
    <t>5201</t>
  </si>
  <si>
    <t>7106</t>
  </si>
  <si>
    <t>7202</t>
  </si>
  <si>
    <t>7208-7212</t>
  </si>
  <si>
    <t>7403</t>
  </si>
  <si>
    <t>7601</t>
  </si>
  <si>
    <t>7801</t>
  </si>
  <si>
    <t>7901</t>
  </si>
  <si>
    <t>8108</t>
  </si>
  <si>
    <t>Географическая структура внешней торговли по данным официальной статистики</t>
  </si>
  <si>
    <t>СHГ</t>
  </si>
  <si>
    <t>в том числе:</t>
  </si>
  <si>
    <t>Беларусь</t>
  </si>
  <si>
    <t>Кыргызстан</t>
  </si>
  <si>
    <t>Российская Федерация</t>
  </si>
  <si>
    <t>Украина</t>
  </si>
  <si>
    <t>ОСТАЛЬHЫЕ СТРАHЫ МИРА</t>
  </si>
  <si>
    <t>ЕВРОПА</t>
  </si>
  <si>
    <t>Еврозона</t>
  </si>
  <si>
    <t>Германия</t>
  </si>
  <si>
    <t>Италия</t>
  </si>
  <si>
    <t>Hидерланды</t>
  </si>
  <si>
    <t>Финляндия</t>
  </si>
  <si>
    <t>Франция</t>
  </si>
  <si>
    <t>Страны вне зоны евро</t>
  </si>
  <si>
    <t>Великобритания</t>
  </si>
  <si>
    <t>Швейцария</t>
  </si>
  <si>
    <t>Венгрия</t>
  </si>
  <si>
    <t>Польша</t>
  </si>
  <si>
    <t>Чехия</t>
  </si>
  <si>
    <t>Румыния</t>
  </si>
  <si>
    <t>АЗИЯ</t>
  </si>
  <si>
    <t>Иран</t>
  </si>
  <si>
    <t>Китай</t>
  </si>
  <si>
    <t>Республика Корея</t>
  </si>
  <si>
    <t>Турция</t>
  </si>
  <si>
    <t>Япония</t>
  </si>
  <si>
    <t>ДРУГИЕ СТРАНЫ</t>
  </si>
  <si>
    <t>Канада</t>
  </si>
  <si>
    <t>США</t>
  </si>
  <si>
    <t>Код ТНВЭД</t>
  </si>
  <si>
    <t>Наименование товарной группы</t>
  </si>
  <si>
    <t>Армения</t>
  </si>
  <si>
    <t>ЕВРАЗИЙСКИЙ ЭКОНОМИЧЕСКИЙ СОЮЗ</t>
  </si>
  <si>
    <t>Швеция</t>
  </si>
  <si>
    <t>Узбекистан</t>
  </si>
  <si>
    <t>Таджикистан</t>
  </si>
  <si>
    <t>Греция</t>
  </si>
  <si>
    <t>Испания</t>
  </si>
  <si>
    <t>Литва</t>
  </si>
  <si>
    <t>Болгария</t>
  </si>
  <si>
    <t>Афганистан</t>
  </si>
  <si>
    <t>Вьетнам</t>
  </si>
  <si>
    <t>Индия</t>
  </si>
  <si>
    <t>ОАЭ</t>
  </si>
  <si>
    <t>Бразилия</t>
  </si>
  <si>
    <t>товарооборот</t>
  </si>
  <si>
    <t>A-C</t>
  </si>
  <si>
    <t>A-B</t>
  </si>
  <si>
    <t>B-C</t>
  </si>
  <si>
    <t xml:space="preserve">в том числе </t>
  </si>
  <si>
    <t>сальдо</t>
  </si>
  <si>
    <t>за счет изменения цены</t>
  </si>
  <si>
    <t>за счет изменения количества</t>
  </si>
  <si>
    <t>Стоимость экспорта</t>
  </si>
  <si>
    <t>Мясо и субпродукты</t>
  </si>
  <si>
    <t>Зерновые</t>
  </si>
  <si>
    <t>Мука</t>
  </si>
  <si>
    <t>Руды и концентраты железные</t>
  </si>
  <si>
    <t>Руды и концентраты хромовые</t>
  </si>
  <si>
    <t>Уголь каменный</t>
  </si>
  <si>
    <t>Нефть и газовый конденсат</t>
  </si>
  <si>
    <t>Продукты нефтепереработки</t>
  </si>
  <si>
    <t>Газ природный</t>
  </si>
  <si>
    <t>Фосфор</t>
  </si>
  <si>
    <t>Глинозем</t>
  </si>
  <si>
    <t>Волокно хлопковое</t>
  </si>
  <si>
    <t>Серебро</t>
  </si>
  <si>
    <t>Ферросплавы</t>
  </si>
  <si>
    <t>Прокат черных металлов</t>
  </si>
  <si>
    <t>Медь рафинированная и сплавы</t>
  </si>
  <si>
    <t>Алюминий необработанный</t>
  </si>
  <si>
    <t>Свинец необработанный</t>
  </si>
  <si>
    <t>Цинк необработанный</t>
  </si>
  <si>
    <t>Титан и изделия из него</t>
  </si>
  <si>
    <t>Экспорт, всего</t>
  </si>
  <si>
    <t>n0</t>
  </si>
  <si>
    <t>n1</t>
  </si>
  <si>
    <t>p0</t>
  </si>
  <si>
    <t>p1</t>
  </si>
  <si>
    <t>Обозначения:</t>
  </si>
  <si>
    <t>1 квартал</t>
  </si>
  <si>
    <t>2 квартал</t>
  </si>
  <si>
    <t>3 квартал</t>
  </si>
  <si>
    <t>4 квартал</t>
  </si>
  <si>
    <t>1 кв.14 г.</t>
  </si>
  <si>
    <t>4 кв.14г.</t>
  </si>
  <si>
    <t>Внешнеторговый оборот</t>
  </si>
  <si>
    <t>Официальная торговля</t>
  </si>
  <si>
    <t>Челночная торговля</t>
  </si>
  <si>
    <t>Экспорт ФОБ (официальная статистика)*</t>
  </si>
  <si>
    <t>Поправки по методологии платежного баланса</t>
  </si>
  <si>
    <t>Товары в портах</t>
  </si>
  <si>
    <t>Товары на переработку</t>
  </si>
  <si>
    <t>Чистый экспорт товаров в рамках перепродажи товаров за границей</t>
  </si>
  <si>
    <t>Прочие поправки</t>
  </si>
  <si>
    <t>Импорт СИФ (официальная статистика)*</t>
  </si>
  <si>
    <t>Корректировка до цен ФОБ (фрахт)*</t>
  </si>
  <si>
    <t>* данные статистической отчетности по взаимной торговле с государствами-членами Евразийского экономического союза и декларируемые внешнеторговые операции с третьими странами. В данных по официальной торговле стоимость импорта включена в ценах по типу СИФ с учетом расходов на транспортировку грузов до границы Казахстана, которые по классификации платежного баланса отражаются в статье "Услуги"</t>
  </si>
  <si>
    <t>Торговый баланс (сальдо)</t>
  </si>
  <si>
    <t>Основные товары по методологии платежного баланса</t>
  </si>
  <si>
    <t>Немонетарное золото</t>
  </si>
  <si>
    <t>Товары, приобретенные в рамках перепродажи товаров за границей (отрицательный кредит)</t>
  </si>
  <si>
    <t>Товары, проданные в рамках перепродажи товаров за границей</t>
  </si>
  <si>
    <t>Экспорт товаров (кредит)</t>
  </si>
  <si>
    <t>Импорт товаров (дебет)</t>
  </si>
  <si>
    <t>товаро-оборот</t>
  </si>
  <si>
    <t>ЕВРОПЕЙСКИЙ СОЮЗ</t>
  </si>
  <si>
    <t>Содержание:</t>
  </si>
  <si>
    <t xml:space="preserve">Лист 1. </t>
  </si>
  <si>
    <t xml:space="preserve">Лист 2. </t>
  </si>
  <si>
    <t xml:space="preserve">Лист 3. </t>
  </si>
  <si>
    <t xml:space="preserve">Лист 4. </t>
  </si>
  <si>
    <t xml:space="preserve"> Анализ цены и количественных поставок по экспорту отдельных товаров по данным официальной статистики</t>
  </si>
  <si>
    <t xml:space="preserve">Международная торговля товарами Республики Казахстан </t>
  </si>
  <si>
    <t>всего</t>
  </si>
  <si>
    <t xml:space="preserve">   Золото</t>
  </si>
  <si>
    <t>Товары, приобретенные физическими лицами в иностранных Интернет-магазинах</t>
  </si>
  <si>
    <t>Бельгия</t>
  </si>
  <si>
    <t>2025 год</t>
  </si>
  <si>
    <t>ВСЕГО</t>
  </si>
  <si>
    <t>в том числе по основной экспортной номенклатуре товаров</t>
  </si>
  <si>
    <t>1 квартал 2025 года</t>
  </si>
  <si>
    <t>Январь - Март 2025 года</t>
  </si>
  <si>
    <t>количественные поставки экспорта за 1 кв. 2025г</t>
  </si>
  <si>
    <t>средневзвешенная контрактная цена товаров за 1 кв. 2025г</t>
  </si>
  <si>
    <r>
      <t>Коэффициент товарной концентрации</t>
    </r>
    <r>
      <rPr>
        <b/>
        <i/>
        <vertAlign val="superscript"/>
        <sz val="10"/>
        <color theme="1"/>
        <rFont val="Times New Roman"/>
        <family val="1"/>
        <charset val="204"/>
      </rPr>
      <t>1</t>
    </r>
  </si>
  <si>
    <r>
      <t>1</t>
    </r>
    <r>
      <rPr>
        <sz val="9"/>
        <color theme="1"/>
        <rFont val="Times New Roman"/>
        <family val="1"/>
        <charset val="204"/>
      </rPr>
      <t>Коэффициент концентрации рассчитывается как квадратный корень суммы квадратов отношений экспорта\импорта отдельных групп товаров к совокупному их объему. Увеличение коэффициента означает увеличение доли некоторых групп товаров в общем объеме.</t>
    </r>
  </si>
  <si>
    <t>Внешнеторговый оборот Республики Казахстан за 2025 год и 1 квартал 2026 года</t>
  </si>
  <si>
    <t>2026 год</t>
  </si>
  <si>
    <t>1 кв.26 г./ 1 кв.25 г. (%)</t>
  </si>
  <si>
    <t>1 кв.26 г./ 4 кв.25 г. (%)</t>
  </si>
  <si>
    <t>1 квартал 2026 года</t>
  </si>
  <si>
    <t>Январь - Март 2026 года</t>
  </si>
  <si>
    <t>Увеличение (+)/ уменьшение (-) экспорта за 1 кв. 2026г относительно 1 кв. 2025г</t>
  </si>
  <si>
    <t>количественные поставки экспорта за 1 кв. 2026г</t>
  </si>
  <si>
    <t>средневзвешенная контрактная цена товаров за 1 кв. 2026г</t>
  </si>
  <si>
    <t>стоимость объема экспорта за 1 кв. 2026г в ценах товаров за  1 кв.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</si>
</sst>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р_._-;\-* #,##0.00_р_._-;_-* &quot;-&quot;??_р_._-;_-@_-"/>
    <numFmt numFmtId="165" formatCode="_-* #,##0\ _р_._-;\-* #,##0\ _р_._-;_-* &quot;-&quot;\ _р_._-;_-@_-"/>
    <numFmt numFmtId="166" formatCode="_-* #,##0.00\ _р_._-;\-* #,##0.00\ _р_._-;_-* &quot;-&quot;??\ _р_._-;_-@_-"/>
    <numFmt numFmtId="167" formatCode="0.0"/>
    <numFmt numFmtId="168" formatCode="#,##0.0"/>
    <numFmt numFmtId="169" formatCode="#,##0.00000000"/>
    <numFmt numFmtId="170" formatCode="0.00000"/>
    <numFmt numFmtId="171" formatCode="#,##0.000"/>
  </numFmts>
  <fonts count="7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 CYR"/>
      <charset val="204"/>
    </font>
    <font>
      <sz val="11"/>
      <color indexed="8"/>
      <name val="Times New Roman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0"/>
      <color indexed="0"/>
      <name val="Helv"/>
    </font>
    <font>
      <sz val="11"/>
      <color indexed="10"/>
      <name val="Calibri"/>
      <family val="2"/>
      <charset val="204"/>
    </font>
    <font>
      <sz val="8"/>
      <name val="Arial Cyr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16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53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9" tint="-0.249977111117893"/>
      <name val="Times New Roman"/>
      <family val="1"/>
      <charset val="204"/>
    </font>
    <font>
      <sz val="11"/>
      <color theme="1"/>
      <name val="Times New Roman Cyr"/>
      <family val="2"/>
      <charset val="204"/>
    </font>
    <font>
      <sz val="10"/>
      <name val="Arial"/>
      <family val="2"/>
      <charset val="204"/>
    </font>
    <font>
      <sz val="10"/>
      <color indexed="16"/>
      <name val="Times New Roman"/>
      <family val="1"/>
      <charset val="204"/>
    </font>
    <font>
      <sz val="10"/>
      <color theme="9" tint="-0.249977111117893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"/>
      <family val="1"/>
    </font>
    <font>
      <b/>
      <sz val="14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u/>
      <sz val="10"/>
      <color theme="10"/>
      <name val="Arial Cyr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vertAlign val="superscript"/>
      <sz val="10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82">
    <xf numFmtId="0" fontId="0" fillId="0" borderId="0"/>
    <xf numFmtId="0" fontId="7" fillId="0" borderId="0"/>
    <xf numFmtId="0" fontId="7" fillId="0" borderId="0"/>
    <xf numFmtId="0" fontId="7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52" fillId="0" borderId="0"/>
    <xf numFmtId="0" fontId="52" fillId="0" borderId="0"/>
    <xf numFmtId="0" fontId="7" fillId="0" borderId="0"/>
    <xf numFmtId="0" fontId="52" fillId="0" borderId="0"/>
    <xf numFmtId="0" fontId="7" fillId="0" borderId="0"/>
    <xf numFmtId="0" fontId="7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52" fillId="0" borderId="0"/>
    <xf numFmtId="0" fontId="52" fillId="0" borderId="0"/>
    <xf numFmtId="0" fontId="7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52" fillId="0" borderId="0"/>
    <xf numFmtId="0" fontId="52" fillId="0" borderId="0"/>
    <xf numFmtId="0" fontId="7" fillId="0" borderId="0"/>
    <xf numFmtId="0" fontId="52" fillId="0" borderId="0"/>
    <xf numFmtId="0" fontId="7" fillId="0" borderId="0"/>
    <xf numFmtId="0" fontId="7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6" fillId="0" borderId="0"/>
    <xf numFmtId="4" fontId="10" fillId="22" borderId="1" applyNumberFormat="0" applyProtection="0">
      <alignment vertical="center"/>
    </xf>
    <xf numFmtId="4" fontId="11" fillId="23" borderId="1" applyNumberFormat="0" applyProtection="0">
      <alignment vertical="center"/>
    </xf>
    <xf numFmtId="4" fontId="10" fillId="23" borderId="1" applyNumberFormat="0" applyProtection="0">
      <alignment horizontal="left" vertical="center" indent="1"/>
    </xf>
    <xf numFmtId="0" fontId="10" fillId="23" borderId="1" applyNumberFormat="0" applyProtection="0">
      <alignment horizontal="left" vertical="top" indent="1"/>
    </xf>
    <xf numFmtId="4" fontId="10" fillId="24" borderId="0" applyNumberFormat="0" applyProtection="0">
      <alignment horizontal="left" vertical="center" indent="1"/>
    </xf>
    <xf numFmtId="4" fontId="12" fillId="4" borderId="1" applyNumberFormat="0" applyProtection="0">
      <alignment horizontal="right" vertical="center"/>
    </xf>
    <xf numFmtId="4" fontId="12" fillId="5" borderId="1" applyNumberFormat="0" applyProtection="0">
      <alignment horizontal="right" vertical="center"/>
    </xf>
    <xf numFmtId="4" fontId="12" fillId="25" borderId="1" applyNumberFormat="0" applyProtection="0">
      <alignment horizontal="right" vertical="center"/>
    </xf>
    <xf numFmtId="4" fontId="12" fillId="17" borderId="1" applyNumberFormat="0" applyProtection="0">
      <alignment horizontal="right" vertical="center"/>
    </xf>
    <xf numFmtId="4" fontId="12" fillId="21" borderId="1" applyNumberFormat="0" applyProtection="0">
      <alignment horizontal="right" vertical="center"/>
    </xf>
    <xf numFmtId="4" fontId="12" fillId="26" borderId="1" applyNumberFormat="0" applyProtection="0">
      <alignment horizontal="right" vertical="center"/>
    </xf>
    <xf numFmtId="4" fontId="12" fillId="15" borderId="1" applyNumberFormat="0" applyProtection="0">
      <alignment horizontal="right" vertical="center"/>
    </xf>
    <xf numFmtId="4" fontId="12" fillId="27" borderId="1" applyNumberFormat="0" applyProtection="0">
      <alignment horizontal="right" vertical="center"/>
    </xf>
    <xf numFmtId="4" fontId="12" fillId="14" borderId="1" applyNumberFormat="0" applyProtection="0">
      <alignment horizontal="right" vertical="center"/>
    </xf>
    <xf numFmtId="4" fontId="10" fillId="28" borderId="2" applyNumberFormat="0" applyProtection="0">
      <alignment horizontal="left" vertical="center" indent="1"/>
    </xf>
    <xf numFmtId="4" fontId="12" fillId="29" borderId="0" applyNumberFormat="0" applyProtection="0">
      <alignment horizontal="left" vertical="center" indent="1"/>
    </xf>
    <xf numFmtId="4" fontId="13" fillId="30" borderId="0" applyNumberFormat="0" applyProtection="0">
      <alignment horizontal="left" vertical="center" indent="1"/>
    </xf>
    <xf numFmtId="4" fontId="13" fillId="30" borderId="0" applyNumberFormat="0" applyProtection="0">
      <alignment horizontal="left" vertical="center" indent="1"/>
    </xf>
    <xf numFmtId="4" fontId="13" fillId="30" borderId="0" applyNumberFormat="0" applyProtection="0">
      <alignment horizontal="left" vertical="center" indent="1"/>
    </xf>
    <xf numFmtId="4" fontId="13" fillId="30" borderId="0" applyNumberFormat="0" applyProtection="0">
      <alignment horizontal="left" vertical="center" indent="1"/>
    </xf>
    <xf numFmtId="4" fontId="13" fillId="30" borderId="0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4" fillId="29" borderId="0" applyNumberFormat="0" applyProtection="0">
      <alignment horizontal="left" vertical="center" indent="1"/>
    </xf>
    <xf numFmtId="4" fontId="14" fillId="29" borderId="0" applyNumberFormat="0" applyProtection="0">
      <alignment horizontal="left" vertical="center" indent="1"/>
    </xf>
    <xf numFmtId="4" fontId="14" fillId="29" borderId="0" applyNumberFormat="0" applyProtection="0">
      <alignment horizontal="left" vertical="center" indent="1"/>
    </xf>
    <xf numFmtId="4" fontId="14" fillId="29" borderId="0" applyNumberFormat="0" applyProtection="0">
      <alignment horizontal="left" vertical="center" indent="1"/>
    </xf>
    <xf numFmtId="4" fontId="14" fillId="29" borderId="0" applyNumberFormat="0" applyProtection="0">
      <alignment horizontal="left" vertical="center" indent="1"/>
    </xf>
    <xf numFmtId="4" fontId="14" fillId="24" borderId="0" applyNumberFormat="0" applyProtection="0">
      <alignment horizontal="left" vertical="center" indent="1"/>
    </xf>
    <xf numFmtId="4" fontId="14" fillId="24" borderId="0" applyNumberFormat="0" applyProtection="0">
      <alignment horizontal="left" vertical="center" indent="1"/>
    </xf>
    <xf numFmtId="4" fontId="14" fillId="24" borderId="0" applyNumberFormat="0" applyProtection="0">
      <alignment horizontal="left" vertical="center" indent="1"/>
    </xf>
    <xf numFmtId="4" fontId="14" fillId="24" borderId="0" applyNumberFormat="0" applyProtection="0">
      <alignment horizontal="left" vertical="center" indent="1"/>
    </xf>
    <xf numFmtId="4" fontId="14" fillId="24" borderId="0" applyNumberFormat="0" applyProtection="0">
      <alignment horizontal="left" vertical="center" indent="1"/>
    </xf>
    <xf numFmtId="0" fontId="7" fillId="30" borderId="1" applyNumberFormat="0" applyProtection="0">
      <alignment horizontal="left" vertical="center" indent="1"/>
    </xf>
    <xf numFmtId="0" fontId="7" fillId="30" borderId="1" applyNumberFormat="0" applyProtection="0">
      <alignment horizontal="left" vertical="center" indent="1"/>
    </xf>
    <xf numFmtId="0" fontId="7" fillId="30" borderId="1" applyNumberFormat="0" applyProtection="0">
      <alignment horizontal="left" vertical="center" indent="1"/>
    </xf>
    <xf numFmtId="0" fontId="7" fillId="30" borderId="1" applyNumberFormat="0" applyProtection="0">
      <alignment horizontal="left" vertical="center" indent="1"/>
    </xf>
    <xf numFmtId="0" fontId="7" fillId="30" borderId="1" applyNumberFormat="0" applyProtection="0">
      <alignment horizontal="left" vertical="center" indent="1"/>
    </xf>
    <xf numFmtId="0" fontId="7" fillId="30" borderId="1" applyNumberFormat="0" applyProtection="0">
      <alignment horizontal="left" vertical="top" indent="1"/>
    </xf>
    <xf numFmtId="0" fontId="7" fillId="30" borderId="1" applyNumberFormat="0" applyProtection="0">
      <alignment horizontal="left" vertical="top" indent="1"/>
    </xf>
    <xf numFmtId="0" fontId="7" fillId="30" borderId="1" applyNumberFormat="0" applyProtection="0">
      <alignment horizontal="left" vertical="top" indent="1"/>
    </xf>
    <xf numFmtId="0" fontId="7" fillId="30" borderId="1" applyNumberFormat="0" applyProtection="0">
      <alignment horizontal="left" vertical="top" indent="1"/>
    </xf>
    <xf numFmtId="0" fontId="7" fillId="30" borderId="1" applyNumberFormat="0" applyProtection="0">
      <alignment horizontal="left" vertical="top" indent="1"/>
    </xf>
    <xf numFmtId="0" fontId="7" fillId="24" borderId="1" applyNumberFormat="0" applyProtection="0">
      <alignment horizontal="left" vertical="center" indent="1"/>
    </xf>
    <xf numFmtId="0" fontId="7" fillId="24" borderId="1" applyNumberFormat="0" applyProtection="0">
      <alignment horizontal="left" vertical="center" indent="1"/>
    </xf>
    <xf numFmtId="0" fontId="7" fillId="24" borderId="1" applyNumberFormat="0" applyProtection="0">
      <alignment horizontal="left" vertical="center" indent="1"/>
    </xf>
    <xf numFmtId="0" fontId="7" fillId="24" borderId="1" applyNumberFormat="0" applyProtection="0">
      <alignment horizontal="left" vertical="center" indent="1"/>
    </xf>
    <xf numFmtId="0" fontId="7" fillId="24" borderId="1" applyNumberFormat="0" applyProtection="0">
      <alignment horizontal="left" vertical="center" indent="1"/>
    </xf>
    <xf numFmtId="0" fontId="7" fillId="24" borderId="1" applyNumberFormat="0" applyProtection="0">
      <alignment horizontal="left" vertical="top" indent="1"/>
    </xf>
    <xf numFmtId="0" fontId="7" fillId="24" borderId="1" applyNumberFormat="0" applyProtection="0">
      <alignment horizontal="left" vertical="top" indent="1"/>
    </xf>
    <xf numFmtId="0" fontId="7" fillId="24" borderId="1" applyNumberFormat="0" applyProtection="0">
      <alignment horizontal="left" vertical="top" indent="1"/>
    </xf>
    <xf numFmtId="0" fontId="7" fillId="24" borderId="1" applyNumberFormat="0" applyProtection="0">
      <alignment horizontal="left" vertical="top" indent="1"/>
    </xf>
    <xf numFmtId="0" fontId="7" fillId="24" borderId="1" applyNumberFormat="0" applyProtection="0">
      <alignment horizontal="left" vertical="top" indent="1"/>
    </xf>
    <xf numFmtId="0" fontId="7" fillId="31" borderId="1" applyNumberFormat="0" applyProtection="0">
      <alignment horizontal="left" vertical="center" indent="1"/>
    </xf>
    <xf numFmtId="0" fontId="7" fillId="31" borderId="1" applyNumberFormat="0" applyProtection="0">
      <alignment horizontal="left" vertical="center" indent="1"/>
    </xf>
    <xf numFmtId="0" fontId="7" fillId="31" borderId="1" applyNumberFormat="0" applyProtection="0">
      <alignment horizontal="left" vertical="center" indent="1"/>
    </xf>
    <xf numFmtId="0" fontId="7" fillId="31" borderId="1" applyNumberFormat="0" applyProtection="0">
      <alignment horizontal="left" vertical="center" indent="1"/>
    </xf>
    <xf numFmtId="0" fontId="7" fillId="31" borderId="1" applyNumberFormat="0" applyProtection="0">
      <alignment horizontal="left" vertical="center" indent="1"/>
    </xf>
    <xf numFmtId="0" fontId="7" fillId="31" borderId="1" applyNumberFormat="0" applyProtection="0">
      <alignment horizontal="left" vertical="top" indent="1"/>
    </xf>
    <xf numFmtId="0" fontId="7" fillId="31" borderId="1" applyNumberFormat="0" applyProtection="0">
      <alignment horizontal="left" vertical="top" indent="1"/>
    </xf>
    <xf numFmtId="0" fontId="7" fillId="31" borderId="1" applyNumberFormat="0" applyProtection="0">
      <alignment horizontal="left" vertical="top" indent="1"/>
    </xf>
    <xf numFmtId="0" fontId="7" fillId="31" borderId="1" applyNumberFormat="0" applyProtection="0">
      <alignment horizontal="left" vertical="top" indent="1"/>
    </xf>
    <xf numFmtId="0" fontId="7" fillId="31" borderId="1" applyNumberFormat="0" applyProtection="0">
      <alignment horizontal="left" vertical="top" indent="1"/>
    </xf>
    <xf numFmtId="0" fontId="7" fillId="32" borderId="1" applyNumberFormat="0" applyProtection="0">
      <alignment horizontal="left" vertical="center" indent="1"/>
    </xf>
    <xf numFmtId="0" fontId="7" fillId="32" borderId="1" applyNumberFormat="0" applyProtection="0">
      <alignment horizontal="left" vertical="center" indent="1"/>
    </xf>
    <xf numFmtId="0" fontId="7" fillId="32" borderId="1" applyNumberFormat="0" applyProtection="0">
      <alignment horizontal="left" vertical="center" indent="1"/>
    </xf>
    <xf numFmtId="0" fontId="7" fillId="32" borderId="1" applyNumberFormat="0" applyProtection="0">
      <alignment horizontal="left" vertical="center" indent="1"/>
    </xf>
    <xf numFmtId="0" fontId="7" fillId="32" borderId="1" applyNumberFormat="0" applyProtection="0">
      <alignment horizontal="left" vertical="center" indent="1"/>
    </xf>
    <xf numFmtId="0" fontId="7" fillId="32" borderId="1" applyNumberFormat="0" applyProtection="0">
      <alignment horizontal="left" vertical="top" indent="1"/>
    </xf>
    <xf numFmtId="0" fontId="7" fillId="32" borderId="1" applyNumberFormat="0" applyProtection="0">
      <alignment horizontal="left" vertical="top" indent="1"/>
    </xf>
    <xf numFmtId="0" fontId="7" fillId="32" borderId="1" applyNumberFormat="0" applyProtection="0">
      <alignment horizontal="left" vertical="top" indent="1"/>
    </xf>
    <xf numFmtId="0" fontId="7" fillId="32" borderId="1" applyNumberFormat="0" applyProtection="0">
      <alignment horizontal="left" vertical="top" indent="1"/>
    </xf>
    <xf numFmtId="0" fontId="7" fillId="32" borderId="1" applyNumberFormat="0" applyProtection="0">
      <alignment horizontal="left" vertical="top" indent="1"/>
    </xf>
    <xf numFmtId="4" fontId="12" fillId="33" borderId="1" applyNumberFormat="0" applyProtection="0">
      <alignment vertical="center"/>
    </xf>
    <xf numFmtId="4" fontId="15" fillId="33" borderId="1" applyNumberFormat="0" applyProtection="0">
      <alignment vertical="center"/>
    </xf>
    <xf numFmtId="4" fontId="12" fillId="33" borderId="1" applyNumberFormat="0" applyProtection="0">
      <alignment horizontal="left" vertical="center" indent="1"/>
    </xf>
    <xf numFmtId="0" fontId="12" fillId="33" borderId="1" applyNumberFormat="0" applyProtection="0">
      <alignment horizontal="left" vertical="top" indent="1"/>
    </xf>
    <xf numFmtId="4" fontId="12" fillId="29" borderId="1" applyNumberFormat="0" applyProtection="0">
      <alignment horizontal="right" vertical="center"/>
    </xf>
    <xf numFmtId="4" fontId="15" fillId="29" borderId="1" applyNumberFormat="0" applyProtection="0">
      <alignment horizontal="right" vertical="center"/>
    </xf>
    <xf numFmtId="4" fontId="12" fillId="3" borderId="1" applyNumberFormat="0" applyProtection="0">
      <alignment horizontal="left" vertical="center" indent="1"/>
    </xf>
    <xf numFmtId="0" fontId="12" fillId="24" borderId="1" applyNumberFormat="0" applyProtection="0">
      <alignment horizontal="left" vertical="top" indent="1"/>
    </xf>
    <xf numFmtId="4" fontId="16" fillId="34" borderId="0" applyNumberFormat="0" applyProtection="0">
      <alignment horizontal="left" vertical="center" indent="1"/>
    </xf>
    <xf numFmtId="4" fontId="16" fillId="34" borderId="0" applyNumberFormat="0" applyProtection="0">
      <alignment horizontal="left" vertical="center" indent="1"/>
    </xf>
    <xf numFmtId="4" fontId="16" fillId="34" borderId="0" applyNumberFormat="0" applyProtection="0">
      <alignment horizontal="left" vertical="center" indent="1"/>
    </xf>
    <xf numFmtId="4" fontId="16" fillId="34" borderId="0" applyNumberFormat="0" applyProtection="0">
      <alignment horizontal="left" vertical="center" indent="1"/>
    </xf>
    <xf numFmtId="4" fontId="16" fillId="34" borderId="0" applyNumberFormat="0" applyProtection="0">
      <alignment horizontal="left" vertical="center" indent="1"/>
    </xf>
    <xf numFmtId="4" fontId="17" fillId="29" borderId="1" applyNumberFormat="0" applyProtection="0">
      <alignment horizontal="right" vertical="center"/>
    </xf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8" fillId="12" borderId="3" applyNumberFormat="0" applyAlignment="0" applyProtection="0"/>
    <xf numFmtId="0" fontId="18" fillId="12" borderId="3" applyNumberFormat="0" applyAlignment="0" applyProtection="0"/>
    <xf numFmtId="0" fontId="18" fillId="12" borderId="3" applyNumberFormat="0" applyAlignment="0" applyProtection="0"/>
    <xf numFmtId="0" fontId="18" fillId="12" borderId="3" applyNumberFormat="0" applyAlignment="0" applyProtection="0"/>
    <xf numFmtId="0" fontId="18" fillId="12" borderId="3" applyNumberFormat="0" applyAlignment="0" applyProtection="0"/>
    <xf numFmtId="0" fontId="18" fillId="12" borderId="3" applyNumberFormat="0" applyAlignment="0" applyProtection="0"/>
    <xf numFmtId="0" fontId="19" fillId="16" borderId="4" applyNumberFormat="0" applyAlignment="0" applyProtection="0"/>
    <xf numFmtId="0" fontId="19" fillId="16" borderId="4" applyNumberFormat="0" applyAlignment="0" applyProtection="0"/>
    <xf numFmtId="0" fontId="19" fillId="9" borderId="4" applyNumberFormat="0" applyAlignment="0" applyProtection="0"/>
    <xf numFmtId="0" fontId="19" fillId="16" borderId="4" applyNumberFormat="0" applyAlignment="0" applyProtection="0"/>
    <xf numFmtId="0" fontId="19" fillId="16" borderId="4" applyNumberFormat="0" applyAlignment="0" applyProtection="0"/>
    <xf numFmtId="0" fontId="19" fillId="16" borderId="4" applyNumberFormat="0" applyAlignment="0" applyProtection="0"/>
    <xf numFmtId="0" fontId="19" fillId="16" borderId="4" applyNumberFormat="0" applyAlignment="0" applyProtection="0"/>
    <xf numFmtId="0" fontId="19" fillId="16" borderId="4" applyNumberFormat="0" applyAlignment="0" applyProtection="0"/>
    <xf numFmtId="0" fontId="20" fillId="16" borderId="3" applyNumberFormat="0" applyAlignment="0" applyProtection="0"/>
    <xf numFmtId="0" fontId="20" fillId="16" borderId="3" applyNumberFormat="0" applyAlignment="0" applyProtection="0"/>
    <xf numFmtId="0" fontId="46" fillId="9" borderId="3" applyNumberFormat="0" applyAlignment="0" applyProtection="0"/>
    <xf numFmtId="0" fontId="20" fillId="16" borderId="3" applyNumberFormat="0" applyAlignment="0" applyProtection="0"/>
    <xf numFmtId="0" fontId="20" fillId="16" borderId="3" applyNumberFormat="0" applyAlignment="0" applyProtection="0"/>
    <xf numFmtId="0" fontId="20" fillId="16" borderId="3" applyNumberFormat="0" applyAlignment="0" applyProtection="0"/>
    <xf numFmtId="0" fontId="20" fillId="16" borderId="3" applyNumberFormat="0" applyAlignment="0" applyProtection="0"/>
    <xf numFmtId="0" fontId="20" fillId="16" borderId="3" applyNumberFormat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47" fillId="0" borderId="6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48" fillId="0" borderId="8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49" fillId="0" borderId="10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37" borderId="13" applyNumberFormat="0" applyAlignment="0" applyProtection="0"/>
    <xf numFmtId="0" fontId="25" fillId="37" borderId="13" applyNumberFormat="0" applyAlignment="0" applyProtection="0"/>
    <xf numFmtId="0" fontId="25" fillId="37" borderId="13" applyNumberFormat="0" applyAlignment="0" applyProtection="0"/>
    <xf numFmtId="0" fontId="25" fillId="37" borderId="13" applyNumberFormat="0" applyAlignment="0" applyProtection="0"/>
    <xf numFmtId="0" fontId="25" fillId="37" borderId="13" applyNumberFormat="0" applyAlignment="0" applyProtection="0"/>
    <xf numFmtId="0" fontId="25" fillId="37" borderId="13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7" fillId="0" borderId="0"/>
    <xf numFmtId="0" fontId="28" fillId="0" borderId="0"/>
    <xf numFmtId="0" fontId="7" fillId="0" borderId="0"/>
    <xf numFmtId="0" fontId="7" fillId="0" borderId="0"/>
    <xf numFmtId="0" fontId="53" fillId="0" borderId="0"/>
    <xf numFmtId="0" fontId="7" fillId="0" borderId="0"/>
    <xf numFmtId="0" fontId="6" fillId="0" borderId="0"/>
    <xf numFmtId="0" fontId="28" fillId="0" borderId="0"/>
    <xf numFmtId="0" fontId="6" fillId="0" borderId="0"/>
    <xf numFmtId="0" fontId="45" fillId="0" borderId="0"/>
    <xf numFmtId="0" fontId="7" fillId="0" borderId="0"/>
    <xf numFmtId="0" fontId="54" fillId="0" borderId="0"/>
    <xf numFmtId="0" fontId="45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6" fillId="0" borderId="0"/>
    <xf numFmtId="0" fontId="7" fillId="0" borderId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8" fillId="7" borderId="14" applyNumberFormat="0" applyFont="0" applyAlignment="0" applyProtection="0"/>
    <xf numFmtId="0" fontId="8" fillId="7" borderId="14" applyNumberFormat="0" applyFont="0" applyAlignment="0" applyProtection="0"/>
    <xf numFmtId="0" fontId="7" fillId="7" borderId="14" applyNumberFormat="0" applyFont="0" applyAlignment="0" applyProtection="0"/>
    <xf numFmtId="0" fontId="8" fillId="7" borderId="14" applyNumberFormat="0" applyFont="0" applyAlignment="0" applyProtection="0"/>
    <xf numFmtId="0" fontId="8" fillId="7" borderId="14" applyNumberFormat="0" applyFont="0" applyAlignment="0" applyProtection="0"/>
    <xf numFmtId="0" fontId="8" fillId="7" borderId="14" applyNumberFormat="0" applyFont="0" applyAlignment="0" applyProtection="0"/>
    <xf numFmtId="0" fontId="8" fillId="7" borderId="14" applyNumberFormat="0" applyFont="0" applyAlignment="0" applyProtection="0"/>
    <xf numFmtId="0" fontId="8" fillId="7" borderId="14" applyNumberFormat="0" applyFont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51" fillId="0" borderId="16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3" fillId="0" borderId="0"/>
    <xf numFmtId="0" fontId="34" fillId="0" borderId="0"/>
    <xf numFmtId="0" fontId="34" fillId="0" borderId="0"/>
    <xf numFmtId="0" fontId="34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5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27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54" fillId="0" borderId="0"/>
    <xf numFmtId="0" fontId="54" fillId="0" borderId="0"/>
    <xf numFmtId="0" fontId="56" fillId="0" borderId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18" fillId="12" borderId="3" applyNumberFormat="0" applyAlignment="0" applyProtection="0"/>
    <xf numFmtId="0" fontId="19" fillId="16" borderId="4" applyNumberFormat="0" applyAlignment="0" applyProtection="0"/>
    <xf numFmtId="0" fontId="20" fillId="16" borderId="3" applyNumberFormat="0" applyAlignment="0" applyProtection="0"/>
    <xf numFmtId="0" fontId="21" fillId="0" borderId="5" applyNumberFormat="0" applyFill="0" applyAlignment="0" applyProtection="0"/>
    <xf numFmtId="0" fontId="22" fillId="0" borderId="7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37" borderId="13" applyNumberFormat="0" applyAlignment="0" applyProtection="0"/>
    <xf numFmtId="0" fontId="57" fillId="7" borderId="14" applyNumberFormat="0" applyFont="0" applyAlignment="0" applyProtection="0"/>
    <xf numFmtId="0" fontId="7" fillId="7" borderId="14" applyNumberFormat="0" applyFont="0" applyAlignment="0" applyProtection="0"/>
    <xf numFmtId="0" fontId="26" fillId="0" borderId="0" applyNumberFormat="0" applyFill="0" applyBorder="0" applyAlignment="0" applyProtection="0"/>
    <xf numFmtId="0" fontId="57" fillId="0" borderId="0"/>
    <xf numFmtId="0" fontId="5" fillId="0" borderId="0"/>
    <xf numFmtId="0" fontId="27" fillId="22" borderId="0" applyNumberFormat="0" applyBorder="0" applyAlignment="0" applyProtection="0"/>
    <xf numFmtId="0" fontId="5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8" fillId="7" borderId="14" applyNumberFormat="0" applyFont="0" applyAlignment="0" applyProtection="0"/>
    <xf numFmtId="0" fontId="32" fillId="0" borderId="15" applyNumberFormat="0" applyFill="0" applyAlignment="0" applyProtection="0"/>
    <xf numFmtId="0" fontId="3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7" fillId="6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18" fillId="12" borderId="3" applyNumberFormat="0" applyAlignment="0" applyProtection="0"/>
    <xf numFmtId="0" fontId="19" fillId="16" borderId="4" applyNumberFormat="0" applyAlignment="0" applyProtection="0"/>
    <xf numFmtId="0" fontId="20" fillId="16" borderId="3" applyNumberFormat="0" applyAlignment="0" applyProtection="0"/>
    <xf numFmtId="0" fontId="21" fillId="0" borderId="5" applyNumberFormat="0" applyFill="0" applyAlignment="0" applyProtection="0"/>
    <xf numFmtId="0" fontId="22" fillId="0" borderId="7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37" borderId="13" applyNumberFormat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3" fillId="0" borderId="0"/>
    <xf numFmtId="0" fontId="3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8" fillId="7" borderId="14" applyNumberFormat="0" applyFont="0" applyAlignment="0" applyProtection="0"/>
    <xf numFmtId="0" fontId="32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7" fillId="6" borderId="0" applyNumberFormat="0" applyBorder="0" applyAlignment="0" applyProtection="0"/>
    <xf numFmtId="0" fontId="6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7" borderId="14" applyNumberFormat="0" applyFont="0" applyAlignment="0" applyProtection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18" fillId="12" borderId="3" applyNumberFormat="0" applyAlignment="0" applyProtection="0"/>
    <xf numFmtId="0" fontId="19" fillId="16" borderId="4" applyNumberFormat="0" applyAlignment="0" applyProtection="0"/>
    <xf numFmtId="0" fontId="20" fillId="16" borderId="3" applyNumberFormat="0" applyAlignment="0" applyProtection="0"/>
    <xf numFmtId="0" fontId="21" fillId="0" borderId="5" applyNumberFormat="0" applyFill="0" applyAlignment="0" applyProtection="0"/>
    <xf numFmtId="0" fontId="22" fillId="0" borderId="7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37" borderId="13" applyNumberFormat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2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8" fillId="7" borderId="14" applyNumberFormat="0" applyFont="0" applyAlignment="0" applyProtection="0"/>
    <xf numFmtId="0" fontId="32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7" fillId="6" borderId="0" applyNumberFormat="0" applyBorder="0" applyAlignment="0" applyProtection="0"/>
    <xf numFmtId="0" fontId="2" fillId="0" borderId="0"/>
    <xf numFmtId="0" fontId="2" fillId="0" borderId="0"/>
    <xf numFmtId="0" fontId="7" fillId="7" borderId="14" applyNumberFormat="0" applyFont="0" applyAlignment="0" applyProtection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</cellStyleXfs>
  <cellXfs count="210">
    <xf numFmtId="0" fontId="0" fillId="0" borderId="0" xfId="0"/>
    <xf numFmtId="0" fontId="38" fillId="0" borderId="0" xfId="0" applyFont="1"/>
    <xf numFmtId="0" fontId="43" fillId="0" borderId="18" xfId="0" applyFont="1" applyBorder="1" applyAlignment="1">
      <alignment horizontal="center"/>
    </xf>
    <xf numFmtId="2" fontId="43" fillId="0" borderId="19" xfId="0" applyNumberFormat="1" applyFont="1" applyBorder="1" applyAlignment="1">
      <alignment horizontal="center"/>
    </xf>
    <xf numFmtId="2" fontId="43" fillId="0" borderId="19" xfId="0" applyNumberFormat="1" applyFont="1" applyBorder="1" applyAlignment="1">
      <alignment horizontal="center" wrapText="1"/>
    </xf>
    <xf numFmtId="0" fontId="38" fillId="0" borderId="0" xfId="0" applyFont="1" applyFill="1"/>
    <xf numFmtId="0" fontId="38" fillId="0" borderId="0" xfId="0" applyFont="1" applyFill="1" applyBorder="1"/>
    <xf numFmtId="0" fontId="55" fillId="0" borderId="18" xfId="0" applyFont="1" applyBorder="1" applyAlignment="1">
      <alignment horizontal="center"/>
    </xf>
    <xf numFmtId="2" fontId="40" fillId="0" borderId="19" xfId="0" applyNumberFormat="1" applyFont="1" applyBorder="1" applyAlignment="1">
      <alignment horizontal="center" wrapText="1"/>
    </xf>
    <xf numFmtId="2" fontId="40" fillId="0" borderId="19" xfId="0" applyNumberFormat="1" applyFont="1" applyBorder="1" applyAlignment="1">
      <alignment horizontal="center"/>
    </xf>
    <xf numFmtId="167" fontId="40" fillId="0" borderId="19" xfId="0" applyNumberFormat="1" applyFont="1" applyBorder="1" applyAlignment="1">
      <alignment horizontal="center"/>
    </xf>
    <xf numFmtId="0" fontId="38" fillId="38" borderId="18" xfId="0" applyFont="1" applyFill="1" applyBorder="1"/>
    <xf numFmtId="0" fontId="40" fillId="38" borderId="18" xfId="0" applyFont="1" applyFill="1" applyBorder="1" applyAlignment="1">
      <alignment wrapText="1"/>
    </xf>
    <xf numFmtId="0" fontId="40" fillId="38" borderId="18" xfId="0" applyFont="1" applyFill="1" applyBorder="1" applyAlignment="1">
      <alignment horizontal="center"/>
    </xf>
    <xf numFmtId="2" fontId="40" fillId="38" borderId="18" xfId="0" applyNumberFormat="1" applyFont="1" applyFill="1" applyBorder="1" applyAlignment="1">
      <alignment horizontal="center"/>
    </xf>
    <xf numFmtId="0" fontId="38" fillId="0" borderId="18" xfId="0" applyFont="1" applyBorder="1"/>
    <xf numFmtId="0" fontId="38" fillId="0" borderId="18" xfId="0" applyFont="1" applyBorder="1" applyAlignment="1">
      <alignment wrapText="1"/>
    </xf>
    <xf numFmtId="168" fontId="38" fillId="0" borderId="18" xfId="0" applyNumberFormat="1" applyFont="1" applyBorder="1" applyAlignment="1">
      <alignment horizontal="center"/>
    </xf>
    <xf numFmtId="168" fontId="38" fillId="38" borderId="18" xfId="0" applyNumberFormat="1" applyFont="1" applyFill="1" applyBorder="1" applyAlignment="1">
      <alignment horizontal="center"/>
    </xf>
    <xf numFmtId="168" fontId="38" fillId="0" borderId="18" xfId="0" applyNumberFormat="1" applyFont="1" applyFill="1" applyBorder="1" applyAlignment="1">
      <alignment horizontal="center"/>
    </xf>
    <xf numFmtId="0" fontId="38" fillId="0" borderId="18" xfId="0" applyFont="1" applyBorder="1" applyAlignment="1">
      <alignment horizontal="left"/>
    </xf>
    <xf numFmtId="0" fontId="38" fillId="0" borderId="18" xfId="0" applyFont="1" applyBorder="1" applyAlignment="1">
      <alignment horizontal="left" wrapText="1" indent="1"/>
    </xf>
    <xf numFmtId="0" fontId="38" fillId="0" borderId="18" xfId="0" applyFont="1" applyFill="1" applyBorder="1"/>
    <xf numFmtId="167" fontId="38" fillId="0" borderId="18" xfId="0" applyNumberFormat="1" applyFont="1" applyBorder="1" applyAlignment="1">
      <alignment horizontal="center"/>
    </xf>
    <xf numFmtId="168" fontId="38" fillId="0" borderId="0" xfId="0" applyNumberFormat="1" applyFont="1" applyFill="1" applyBorder="1" applyAlignment="1">
      <alignment horizontal="center"/>
    </xf>
    <xf numFmtId="0" fontId="39" fillId="0" borderId="26" xfId="0" applyFont="1" applyBorder="1" applyAlignment="1">
      <alignment horizontal="right"/>
    </xf>
    <xf numFmtId="0" fontId="38" fillId="38" borderId="18" xfId="0" applyFont="1" applyFill="1" applyBorder="1" applyAlignment="1">
      <alignment horizontal="left" wrapText="1" indent="1"/>
    </xf>
    <xf numFmtId="0" fontId="38" fillId="0" borderId="18" xfId="0" applyFont="1" applyFill="1" applyBorder="1" applyAlignment="1">
      <alignment horizontal="left" wrapText="1" indent="1"/>
    </xf>
    <xf numFmtId="0" fontId="59" fillId="0" borderId="0" xfId="0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60" fillId="0" borderId="0" xfId="0" applyFont="1" applyFill="1"/>
    <xf numFmtId="0" fontId="40" fillId="0" borderId="0" xfId="0" applyFont="1" applyFill="1" applyAlignment="1">
      <alignment horizontal="center"/>
    </xf>
    <xf numFmtId="167" fontId="38" fillId="0" borderId="0" xfId="0" applyNumberFormat="1" applyFont="1" applyFill="1" applyBorder="1" applyAlignment="1">
      <alignment horizontal="left"/>
    </xf>
    <xf numFmtId="0" fontId="38" fillId="0" borderId="0" xfId="0" applyFont="1" applyFill="1" applyAlignment="1">
      <alignment horizontal="center"/>
    </xf>
    <xf numFmtId="0" fontId="39" fillId="0" borderId="0" xfId="0" applyFont="1" applyFill="1" applyAlignment="1">
      <alignment horizontal="right"/>
    </xf>
    <xf numFmtId="0" fontId="61" fillId="0" borderId="0" xfId="0" applyFont="1" applyFill="1"/>
    <xf numFmtId="0" fontId="38" fillId="0" borderId="0" xfId="0" applyFont="1" applyFill="1" applyAlignment="1">
      <alignment horizontal="left"/>
    </xf>
    <xf numFmtId="0" fontId="60" fillId="0" borderId="0" xfId="0" applyFont="1" applyFill="1" applyBorder="1"/>
    <xf numFmtId="0" fontId="38" fillId="0" borderId="27" xfId="0" applyFont="1" applyFill="1" applyBorder="1" applyAlignment="1">
      <alignment vertical="top"/>
    </xf>
    <xf numFmtId="0" fontId="38" fillId="0" borderId="0" xfId="0" applyFont="1" applyFill="1" applyBorder="1" applyAlignment="1">
      <alignment horizontal="left" wrapText="1" indent="1"/>
    </xf>
    <xf numFmtId="2" fontId="38" fillId="0" borderId="0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vertical="top"/>
    </xf>
    <xf numFmtId="168" fontId="38" fillId="0" borderId="0" xfId="0" applyNumberFormat="1" applyFont="1" applyFill="1"/>
    <xf numFmtId="0" fontId="40" fillId="0" borderId="0" xfId="0" applyFont="1" applyFill="1" applyAlignment="1">
      <alignment horizontal="center"/>
    </xf>
    <xf numFmtId="167" fontId="38" fillId="0" borderId="0" xfId="0" applyNumberFormat="1" applyFont="1" applyFill="1"/>
    <xf numFmtId="0" fontId="40" fillId="0" borderId="0" xfId="0" applyFont="1" applyFill="1" applyAlignment="1">
      <alignment horizontal="center"/>
    </xf>
    <xf numFmtId="0" fontId="39" fillId="0" borderId="18" xfId="0" applyFont="1" applyFill="1" applyBorder="1" applyAlignment="1">
      <alignment horizontal="center"/>
    </xf>
    <xf numFmtId="0" fontId="38" fillId="0" borderId="18" xfId="0" applyFont="1" applyFill="1" applyBorder="1" applyAlignment="1">
      <alignment horizontal="right"/>
    </xf>
    <xf numFmtId="0" fontId="40" fillId="0" borderId="0" xfId="0" applyFont="1" applyFill="1"/>
    <xf numFmtId="0" fontId="40" fillId="0" borderId="18" xfId="0" applyFont="1" applyFill="1" applyBorder="1" applyAlignment="1">
      <alignment horizontal="left" indent="2"/>
    </xf>
    <xf numFmtId="0" fontId="40" fillId="0" borderId="18" xfId="0" applyFont="1" applyFill="1" applyBorder="1" applyAlignment="1">
      <alignment horizontal="left" indent="4"/>
    </xf>
    <xf numFmtId="0" fontId="39" fillId="0" borderId="18" xfId="0" applyFont="1" applyFill="1" applyBorder="1" applyAlignment="1">
      <alignment horizontal="left" indent="10"/>
    </xf>
    <xf numFmtId="169" fontId="38" fillId="0" borderId="0" xfId="0" applyNumberFormat="1" applyFont="1" applyFill="1"/>
    <xf numFmtId="0" fontId="39" fillId="38" borderId="18" xfId="0" applyFont="1" applyFill="1" applyBorder="1" applyAlignment="1">
      <alignment horizontal="center"/>
    </xf>
    <xf numFmtId="0" fontId="38" fillId="38" borderId="18" xfId="0" applyFont="1" applyFill="1" applyBorder="1" applyAlignment="1">
      <alignment horizontal="right"/>
    </xf>
    <xf numFmtId="0" fontId="40" fillId="38" borderId="18" xfId="0" applyFont="1" applyFill="1" applyBorder="1" applyAlignment="1">
      <alignment horizontal="left" indent="2"/>
    </xf>
    <xf numFmtId="0" fontId="40" fillId="38" borderId="18" xfId="0" applyFont="1" applyFill="1" applyBorder="1" applyAlignment="1">
      <alignment horizontal="left" indent="7"/>
    </xf>
    <xf numFmtId="0" fontId="0" fillId="0" borderId="0" xfId="0"/>
    <xf numFmtId="0" fontId="63" fillId="0" borderId="0" xfId="0" applyFont="1"/>
    <xf numFmtId="0" fontId="64" fillId="0" borderId="0" xfId="0" applyFont="1"/>
    <xf numFmtId="0" fontId="65" fillId="0" borderId="18" xfId="0" applyFont="1" applyBorder="1"/>
    <xf numFmtId="0" fontId="66" fillId="0" borderId="18" xfId="559" applyBorder="1"/>
    <xf numFmtId="0" fontId="66" fillId="0" borderId="0" xfId="559"/>
    <xf numFmtId="168" fontId="38" fillId="0" borderId="0" xfId="0" applyNumberFormat="1" applyFont="1" applyFill="1" applyAlignment="1">
      <alignment horizontal="center"/>
    </xf>
    <xf numFmtId="167" fontId="40" fillId="0" borderId="0" xfId="0" applyNumberFormat="1" applyFont="1" applyFill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wrapText="1"/>
    </xf>
    <xf numFmtId="0" fontId="7" fillId="0" borderId="0" xfId="0" applyNumberFormat="1" applyFont="1" applyBorder="1" applyAlignment="1">
      <alignment wrapText="1"/>
    </xf>
    <xf numFmtId="0" fontId="0" fillId="0" borderId="0" xfId="0" applyBorder="1"/>
    <xf numFmtId="0" fontId="0" fillId="0" borderId="0" xfId="0"/>
    <xf numFmtId="171" fontId="38" fillId="0" borderId="0" xfId="0" applyNumberFormat="1" applyFont="1" applyFill="1"/>
    <xf numFmtId="0" fontId="38" fillId="38" borderId="18" xfId="0" applyFont="1" applyFill="1" applyBorder="1" applyAlignment="1">
      <alignment horizontal="left"/>
    </xf>
    <xf numFmtId="0" fontId="38" fillId="39" borderId="0" xfId="0" applyFont="1" applyFill="1"/>
    <xf numFmtId="1" fontId="40" fillId="0" borderId="18" xfId="0" applyNumberFormat="1" applyFont="1" applyFill="1" applyBorder="1" applyAlignment="1">
      <alignment horizontal="center" vertical="center" wrapText="1"/>
    </xf>
    <xf numFmtId="3" fontId="40" fillId="38" borderId="18" xfId="0" applyNumberFormat="1" applyFont="1" applyFill="1" applyBorder="1" applyAlignment="1">
      <alignment horizontal="right"/>
    </xf>
    <xf numFmtId="168" fontId="41" fillId="38" borderId="18" xfId="0" applyNumberFormat="1" applyFont="1" applyFill="1" applyBorder="1" applyAlignment="1">
      <alignment horizontal="right"/>
    </xf>
    <xf numFmtId="3" fontId="40" fillId="0" borderId="18" xfId="0" applyNumberFormat="1" applyFont="1" applyFill="1" applyBorder="1" applyAlignment="1">
      <alignment horizontal="right"/>
    </xf>
    <xf numFmtId="168" fontId="41" fillId="0" borderId="18" xfId="0" applyNumberFormat="1" applyFont="1" applyFill="1" applyBorder="1" applyAlignment="1">
      <alignment horizontal="right"/>
    </xf>
    <xf numFmtId="168" fontId="38" fillId="38" borderId="18" xfId="0" applyNumberFormat="1" applyFont="1" applyFill="1" applyBorder="1" applyAlignment="1">
      <alignment horizontal="right"/>
    </xf>
    <xf numFmtId="168" fontId="39" fillId="38" borderId="18" xfId="0" applyNumberFormat="1" applyFont="1" applyFill="1" applyBorder="1" applyAlignment="1">
      <alignment horizontal="right"/>
    </xf>
    <xf numFmtId="168" fontId="38" fillId="0" borderId="18" xfId="0" applyNumberFormat="1" applyFont="1" applyFill="1" applyBorder="1" applyAlignment="1">
      <alignment horizontal="right"/>
    </xf>
    <xf numFmtId="168" fontId="39" fillId="0" borderId="18" xfId="0" applyNumberFormat="1" applyFont="1" applyFill="1" applyBorder="1" applyAlignment="1">
      <alignment horizontal="right"/>
    </xf>
    <xf numFmtId="0" fontId="39" fillId="0" borderId="0" xfId="0" applyFont="1" applyFill="1"/>
    <xf numFmtId="171" fontId="39" fillId="0" borderId="0" xfId="0" applyNumberFormat="1" applyFont="1" applyFill="1"/>
    <xf numFmtId="169" fontId="39" fillId="0" borderId="0" xfId="0" applyNumberFormat="1" applyFont="1" applyFill="1"/>
    <xf numFmtId="168" fontId="39" fillId="0" borderId="0" xfId="0" applyNumberFormat="1" applyFont="1" applyFill="1"/>
    <xf numFmtId="167" fontId="39" fillId="0" borderId="0" xfId="0" applyNumberFormat="1" applyFont="1" applyFill="1"/>
    <xf numFmtId="0" fontId="40" fillId="0" borderId="18" xfId="0" applyFont="1" applyFill="1" applyBorder="1"/>
    <xf numFmtId="0" fontId="40" fillId="38" borderId="18" xfId="0" applyFont="1" applyFill="1" applyBorder="1" applyAlignment="1">
      <alignment horizontal="left" vertical="center" wrapText="1" indent="1"/>
    </xf>
    <xf numFmtId="3" fontId="40" fillId="38" borderId="18" xfId="0" applyNumberFormat="1" applyFont="1" applyFill="1" applyBorder="1" applyAlignment="1">
      <alignment horizontal="right" vertical="center"/>
    </xf>
    <xf numFmtId="168" fontId="41" fillId="38" borderId="18" xfId="0" applyNumberFormat="1" applyFont="1" applyFill="1" applyBorder="1" applyAlignment="1">
      <alignment horizontal="right" vertical="center"/>
    </xf>
    <xf numFmtId="0" fontId="40" fillId="38" borderId="18" xfId="0" applyFont="1" applyFill="1" applyBorder="1" applyAlignment="1">
      <alignment vertical="center"/>
    </xf>
    <xf numFmtId="3" fontId="41" fillId="38" borderId="18" xfId="0" applyNumberFormat="1" applyFont="1" applyFill="1" applyBorder="1" applyAlignment="1">
      <alignment horizontal="right" vertical="center"/>
    </xf>
    <xf numFmtId="167" fontId="40" fillId="0" borderId="18" xfId="0" applyNumberFormat="1" applyFont="1" applyFill="1" applyBorder="1" applyAlignment="1">
      <alignment horizontal="centerContinuous" vertical="center"/>
    </xf>
    <xf numFmtId="168" fontId="41" fillId="0" borderId="18" xfId="0" applyNumberFormat="1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/>
    </xf>
    <xf numFmtId="0" fontId="40" fillId="0" borderId="22" xfId="0" applyFont="1" applyFill="1" applyBorder="1" applyAlignment="1">
      <alignment horizontal="center" vertical="center"/>
    </xf>
    <xf numFmtId="0" fontId="41" fillId="0" borderId="25" xfId="0" applyFont="1" applyFill="1" applyBorder="1" applyAlignment="1">
      <alignment horizontal="center" vertical="center"/>
    </xf>
    <xf numFmtId="0" fontId="40" fillId="0" borderId="25" xfId="0" applyFont="1" applyFill="1" applyBorder="1" applyAlignment="1">
      <alignment horizontal="center" vertical="center"/>
    </xf>
    <xf numFmtId="0" fontId="41" fillId="0" borderId="23" xfId="0" applyFont="1" applyFill="1" applyBorder="1" applyAlignment="1">
      <alignment horizontal="center" vertical="center"/>
    </xf>
    <xf numFmtId="0" fontId="40" fillId="0" borderId="20" xfId="0" applyFont="1" applyFill="1" applyBorder="1" applyAlignment="1">
      <alignment horizontal="center" vertical="center"/>
    </xf>
    <xf numFmtId="168" fontId="38" fillId="0" borderId="0" xfId="0" applyNumberFormat="1" applyFont="1" applyFill="1" applyBorder="1" applyAlignment="1">
      <alignment horizontal="center"/>
    </xf>
    <xf numFmtId="0" fontId="40" fillId="0" borderId="26" xfId="0" applyFont="1" applyFill="1" applyBorder="1" applyAlignment="1">
      <alignment horizontal="center" vertical="center"/>
    </xf>
    <xf numFmtId="3" fontId="40" fillId="38" borderId="18" xfId="0" applyNumberFormat="1" applyFont="1" applyFill="1" applyBorder="1" applyAlignment="1">
      <alignment horizontal="center"/>
    </xf>
    <xf numFmtId="167" fontId="38" fillId="0" borderId="19" xfId="0" applyNumberFormat="1" applyFont="1" applyFill="1" applyBorder="1" applyAlignment="1">
      <alignment horizontal="center" vertical="center"/>
    </xf>
    <xf numFmtId="0" fontId="40" fillId="38" borderId="18" xfId="0" applyNumberFormat="1" applyFont="1" applyFill="1" applyBorder="1" applyAlignment="1">
      <alignment horizontal="left" wrapText="1"/>
    </xf>
    <xf numFmtId="0" fontId="38" fillId="0" borderId="18" xfId="0" applyNumberFormat="1" applyFont="1" applyFill="1" applyBorder="1" applyAlignment="1">
      <alignment horizontal="left" wrapText="1" indent="1"/>
    </xf>
    <xf numFmtId="168" fontId="39" fillId="0" borderId="18" xfId="0" applyNumberFormat="1" applyFont="1" applyFill="1" applyBorder="1" applyAlignment="1">
      <alignment horizontal="center"/>
    </xf>
    <xf numFmtId="0" fontId="38" fillId="38" borderId="18" xfId="0" applyNumberFormat="1" applyFont="1" applyFill="1" applyBorder="1" applyAlignment="1">
      <alignment horizontal="left" wrapText="1" indent="1"/>
    </xf>
    <xf numFmtId="0" fontId="39" fillId="0" borderId="18" xfId="0" applyNumberFormat="1" applyFont="1" applyFill="1" applyBorder="1" applyAlignment="1">
      <alignment horizontal="left" wrapText="1"/>
    </xf>
    <xf numFmtId="168" fontId="40" fillId="38" borderId="18" xfId="0" applyNumberFormat="1" applyFont="1" applyFill="1" applyBorder="1" applyAlignment="1">
      <alignment horizontal="center"/>
    </xf>
    <xf numFmtId="170" fontId="38" fillId="39" borderId="18" xfId="0" applyNumberFormat="1" applyFont="1" applyFill="1" applyBorder="1" applyAlignment="1">
      <alignment horizontal="left" vertical="top" wrapText="1"/>
    </xf>
    <xf numFmtId="168" fontId="38" fillId="39" borderId="18" xfId="0" applyNumberFormat="1" applyFont="1" applyFill="1" applyBorder="1" applyAlignment="1">
      <alignment horizontal="center"/>
    </xf>
    <xf numFmtId="168" fontId="40" fillId="39" borderId="18" xfId="0" applyNumberFormat="1" applyFont="1" applyFill="1" applyBorder="1" applyAlignment="1">
      <alignment horizontal="center"/>
    </xf>
    <xf numFmtId="0" fontId="38" fillId="0" borderId="18" xfId="0" applyNumberFormat="1" applyFont="1" applyFill="1" applyBorder="1" applyAlignment="1">
      <alignment horizontal="left" vertical="center" wrapText="1" indent="1"/>
    </xf>
    <xf numFmtId="0" fontId="38" fillId="38" borderId="18" xfId="0" applyNumberFormat="1" applyFont="1" applyFill="1" applyBorder="1" applyAlignment="1">
      <alignment horizontal="left" wrapText="1" indent="3"/>
    </xf>
    <xf numFmtId="0" fontId="38" fillId="39" borderId="18" xfId="0" applyNumberFormat="1" applyFont="1" applyFill="1" applyBorder="1" applyAlignment="1">
      <alignment horizontal="left" wrapText="1" indent="3"/>
    </xf>
    <xf numFmtId="0" fontId="38" fillId="38" borderId="18" xfId="0" applyNumberFormat="1" applyFont="1" applyFill="1" applyBorder="1" applyAlignment="1">
      <alignment horizontal="left" wrapText="1"/>
    </xf>
    <xf numFmtId="2" fontId="62" fillId="39" borderId="18" xfId="0" applyNumberFormat="1" applyFont="1" applyFill="1" applyBorder="1" applyAlignment="1">
      <alignment horizontal="left" vertical="top" wrapText="1" indent="3"/>
    </xf>
    <xf numFmtId="168" fontId="38" fillId="38" borderId="18" xfId="0" applyNumberFormat="1" applyFont="1" applyFill="1" applyBorder="1" applyAlignment="1">
      <alignment horizontal="left" wrapText="1" indent="3"/>
    </xf>
    <xf numFmtId="0" fontId="38" fillId="39" borderId="18" xfId="0" applyNumberFormat="1" applyFont="1" applyFill="1" applyBorder="1" applyAlignment="1">
      <alignment horizontal="left" wrapText="1"/>
    </xf>
    <xf numFmtId="0" fontId="38" fillId="38" borderId="18" xfId="0" applyNumberFormat="1" applyFont="1" applyFill="1" applyBorder="1" applyAlignment="1">
      <alignment horizontal="left" wrapText="1" indent="2"/>
    </xf>
    <xf numFmtId="0" fontId="38" fillId="0" borderId="18" xfId="0" applyNumberFormat="1" applyFont="1" applyFill="1" applyBorder="1" applyAlignment="1">
      <alignment horizontal="left" wrapText="1" indent="2"/>
    </xf>
    <xf numFmtId="0" fontId="38" fillId="0" borderId="18" xfId="0" applyFont="1" applyFill="1" applyBorder="1" applyAlignment="1">
      <alignment horizontal="left"/>
    </xf>
    <xf numFmtId="168" fontId="38" fillId="38" borderId="18" xfId="0" applyNumberFormat="1" applyFont="1" applyFill="1" applyBorder="1" applyAlignment="1">
      <alignment horizontal="center"/>
    </xf>
    <xf numFmtId="168" fontId="38" fillId="0" borderId="18" xfId="0" applyNumberFormat="1" applyFont="1" applyFill="1" applyBorder="1" applyAlignment="1">
      <alignment horizontal="center"/>
    </xf>
    <xf numFmtId="3" fontId="40" fillId="38" borderId="18" xfId="0" applyNumberFormat="1" applyFont="1" applyFill="1" applyBorder="1" applyAlignment="1">
      <alignment horizontal="center"/>
    </xf>
    <xf numFmtId="3" fontId="38" fillId="0" borderId="0" xfId="0" applyNumberFormat="1" applyFont="1" applyFill="1"/>
    <xf numFmtId="0" fontId="68" fillId="0" borderId="0" xfId="395" applyFont="1"/>
    <xf numFmtId="0" fontId="67" fillId="0" borderId="0" xfId="395" applyFont="1" applyFill="1" applyBorder="1" applyAlignment="1">
      <alignment horizontal="centerContinuous"/>
    </xf>
    <xf numFmtId="0" fontId="68" fillId="0" borderId="0" xfId="395" applyFont="1" applyAlignment="1">
      <alignment horizontal="centerContinuous"/>
    </xf>
    <xf numFmtId="0" fontId="69" fillId="0" borderId="0" xfId="395" applyFont="1" applyAlignment="1">
      <alignment horizontal="right"/>
    </xf>
    <xf numFmtId="0" fontId="70" fillId="0" borderId="23" xfId="395" applyFont="1" applyBorder="1" applyAlignment="1">
      <alignment horizontal="center" vertical="center"/>
    </xf>
    <xf numFmtId="0" fontId="71" fillId="0" borderId="25" xfId="395" applyFont="1" applyFill="1" applyBorder="1" applyAlignment="1">
      <alignment horizontal="center" vertical="center"/>
    </xf>
    <xf numFmtId="0" fontId="70" fillId="0" borderId="25" xfId="395" applyFont="1" applyBorder="1" applyAlignment="1">
      <alignment horizontal="center" vertical="center"/>
    </xf>
    <xf numFmtId="0" fontId="71" fillId="0" borderId="23" xfId="395" applyFont="1" applyFill="1" applyBorder="1" applyAlignment="1">
      <alignment horizontal="center" vertical="center" wrapText="1"/>
    </xf>
    <xf numFmtId="0" fontId="71" fillId="0" borderId="23" xfId="395" applyFont="1" applyFill="1" applyBorder="1" applyAlignment="1">
      <alignment horizontal="center" vertical="center"/>
    </xf>
    <xf numFmtId="0" fontId="68" fillId="0" borderId="0" xfId="395" applyFont="1" applyAlignment="1">
      <alignment vertical="center"/>
    </xf>
    <xf numFmtId="0" fontId="68" fillId="0" borderId="30" xfId="395" applyFont="1" applyBorder="1" applyAlignment="1">
      <alignment vertical="center" wrapText="1"/>
    </xf>
    <xf numFmtId="168" fontId="68" fillId="0" borderId="30" xfId="395" applyNumberFormat="1" applyFont="1" applyFill="1" applyBorder="1" applyAlignment="1">
      <alignment horizontal="center" vertical="center"/>
    </xf>
    <xf numFmtId="168" fontId="69" fillId="0" borderId="0" xfId="395" applyNumberFormat="1" applyFont="1" applyFill="1" applyBorder="1" applyAlignment="1">
      <alignment horizontal="center" vertical="center"/>
    </xf>
    <xf numFmtId="168" fontId="68" fillId="0" borderId="0" xfId="395" applyNumberFormat="1" applyFont="1" applyFill="1" applyBorder="1" applyAlignment="1">
      <alignment horizontal="center" vertical="center"/>
    </xf>
    <xf numFmtId="168" fontId="69" fillId="0" borderId="31" xfId="395" applyNumberFormat="1" applyFont="1" applyFill="1" applyBorder="1" applyAlignment="1">
      <alignment horizontal="center" vertical="center"/>
    </xf>
    <xf numFmtId="0" fontId="68" fillId="38" borderId="30" xfId="395" applyFont="1" applyFill="1" applyBorder="1" applyAlignment="1">
      <alignment vertical="center" wrapText="1"/>
    </xf>
    <xf numFmtId="168" fontId="68" fillId="38" borderId="30" xfId="395" applyNumberFormat="1" applyFont="1" applyFill="1" applyBorder="1" applyAlignment="1">
      <alignment horizontal="center" vertical="center"/>
    </xf>
    <xf numFmtId="168" fontId="69" fillId="38" borderId="0" xfId="395" applyNumberFormat="1" applyFont="1" applyFill="1" applyBorder="1" applyAlignment="1">
      <alignment horizontal="center" vertical="center"/>
    </xf>
    <xf numFmtId="168" fontId="68" fillId="38" borderId="0" xfId="395" applyNumberFormat="1" applyFont="1" applyFill="1" applyBorder="1" applyAlignment="1">
      <alignment horizontal="center" vertical="center"/>
    </xf>
    <xf numFmtId="168" fontId="69" fillId="38" borderId="31" xfId="395" applyNumberFormat="1" applyFont="1" applyFill="1" applyBorder="1" applyAlignment="1">
      <alignment horizontal="center" vertical="center"/>
    </xf>
    <xf numFmtId="168" fontId="68" fillId="0" borderId="0" xfId="395" applyNumberFormat="1" applyFont="1" applyAlignment="1">
      <alignment vertical="center"/>
    </xf>
    <xf numFmtId="167" fontId="68" fillId="0" borderId="0" xfId="395" applyNumberFormat="1" applyFont="1" applyAlignment="1">
      <alignment vertical="center"/>
    </xf>
    <xf numFmtId="0" fontId="68" fillId="0" borderId="30" xfId="395" applyFont="1" applyFill="1" applyBorder="1" applyAlignment="1">
      <alignment vertical="center" wrapText="1"/>
    </xf>
    <xf numFmtId="0" fontId="70" fillId="0" borderId="22" xfId="395" applyFont="1" applyFill="1" applyBorder="1" applyAlignment="1">
      <alignment horizontal="left" vertical="center" wrapText="1"/>
    </xf>
    <xf numFmtId="3" fontId="70" fillId="0" borderId="22" xfId="395" applyNumberFormat="1" applyFont="1" applyFill="1" applyBorder="1" applyAlignment="1">
      <alignment horizontal="center" vertical="center"/>
    </xf>
    <xf numFmtId="3" fontId="71" fillId="0" borderId="26" xfId="395" applyNumberFormat="1" applyFont="1" applyFill="1" applyBorder="1" applyAlignment="1">
      <alignment horizontal="center" vertical="center"/>
    </xf>
    <xf numFmtId="3" fontId="70" fillId="0" borderId="26" xfId="395" applyNumberFormat="1" applyFont="1" applyFill="1" applyBorder="1" applyAlignment="1">
      <alignment horizontal="center" vertical="center"/>
    </xf>
    <xf numFmtId="3" fontId="71" fillId="0" borderId="23" xfId="395" applyNumberFormat="1" applyFont="1" applyFill="1" applyBorder="1" applyAlignment="1">
      <alignment horizontal="center" vertical="center"/>
    </xf>
    <xf numFmtId="167" fontId="68" fillId="0" borderId="0" xfId="395" applyNumberFormat="1" applyFont="1"/>
    <xf numFmtId="0" fontId="68" fillId="0" borderId="0" xfId="395" applyFont="1" applyAlignment="1"/>
    <xf numFmtId="0" fontId="75" fillId="0" borderId="0" xfId="0" applyFont="1"/>
    <xf numFmtId="168" fontId="75" fillId="0" borderId="0" xfId="0" applyNumberFormat="1" applyFont="1"/>
    <xf numFmtId="4" fontId="75" fillId="0" borderId="0" xfId="0" applyNumberFormat="1" applyFont="1" applyBorder="1" applyAlignment="1">
      <alignment wrapText="1"/>
    </xf>
    <xf numFmtId="168" fontId="68" fillId="0" borderId="0" xfId="395" applyNumberFormat="1" applyFont="1"/>
    <xf numFmtId="0" fontId="71" fillId="0" borderId="28" xfId="394" applyFont="1" applyBorder="1" applyAlignment="1">
      <alignment horizontal="center" vertical="center" wrapText="1"/>
    </xf>
    <xf numFmtId="0" fontId="70" fillId="0" borderId="27" xfId="395" applyFont="1" applyBorder="1" applyAlignment="1">
      <alignment horizontal="center" vertical="center"/>
    </xf>
    <xf numFmtId="167" fontId="71" fillId="0" borderId="27" xfId="395" applyNumberFormat="1" applyFont="1" applyFill="1" applyBorder="1" applyAlignment="1">
      <alignment horizontal="center" vertical="center"/>
    </xf>
    <xf numFmtId="167" fontId="71" fillId="0" borderId="29" xfId="395" applyNumberFormat="1" applyFont="1" applyFill="1" applyBorder="1" applyAlignment="1">
      <alignment horizontal="center" vertical="center"/>
    </xf>
    <xf numFmtId="0" fontId="70" fillId="0" borderId="28" xfId="395" applyFont="1" applyBorder="1" applyAlignment="1">
      <alignment horizontal="center" vertical="center"/>
    </xf>
    <xf numFmtId="170" fontId="38" fillId="39" borderId="18" xfId="0" applyNumberFormat="1" applyFont="1" applyFill="1" applyBorder="1" applyAlignment="1">
      <alignment horizontal="left" wrapText="1"/>
    </xf>
    <xf numFmtId="0" fontId="0" fillId="0" borderId="0" xfId="0"/>
    <xf numFmtId="164" fontId="7" fillId="0" borderId="0" xfId="507" applyFont="1"/>
    <xf numFmtId="0" fontId="0" fillId="0" borderId="0" xfId="0"/>
    <xf numFmtId="0" fontId="0" fillId="0" borderId="0" xfId="0"/>
    <xf numFmtId="0" fontId="42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 wrapText="1"/>
    </xf>
    <xf numFmtId="167" fontId="38" fillId="0" borderId="18" xfId="0" applyNumberFormat="1" applyFont="1" applyFill="1" applyBorder="1" applyAlignment="1">
      <alignment horizontal="center" wrapText="1"/>
    </xf>
    <xf numFmtId="167" fontId="38" fillId="0" borderId="19" xfId="0" applyNumberFormat="1" applyFont="1" applyFill="1" applyBorder="1" applyAlignment="1">
      <alignment horizontal="center" wrapText="1"/>
    </xf>
    <xf numFmtId="0" fontId="40" fillId="0" borderId="19" xfId="0" applyFont="1" applyFill="1" applyBorder="1" applyAlignment="1">
      <alignment horizontal="center"/>
    </xf>
    <xf numFmtId="0" fontId="40" fillId="0" borderId="17" xfId="0" applyFont="1" applyFill="1" applyBorder="1" applyAlignment="1">
      <alignment horizontal="center"/>
    </xf>
    <xf numFmtId="167" fontId="40" fillId="0" borderId="20" xfId="0" applyNumberFormat="1" applyFont="1" applyFill="1" applyBorder="1" applyAlignment="1">
      <alignment horizontal="center" vertical="center"/>
    </xf>
    <xf numFmtId="167" fontId="40" fillId="0" borderId="24" xfId="0" applyNumberFormat="1" applyFont="1" applyFill="1" applyBorder="1" applyAlignment="1">
      <alignment horizontal="center" vertical="center"/>
    </xf>
    <xf numFmtId="167" fontId="40" fillId="0" borderId="21" xfId="0" applyNumberFormat="1" applyFont="1" applyFill="1" applyBorder="1" applyAlignment="1">
      <alignment horizontal="center" vertical="center"/>
    </xf>
    <xf numFmtId="0" fontId="70" fillId="0" borderId="19" xfId="395" applyFont="1" applyBorder="1" applyAlignment="1">
      <alignment horizontal="center" vertical="center" wrapText="1"/>
    </xf>
    <xf numFmtId="0" fontId="70" fillId="0" borderId="25" xfId="395" applyFont="1" applyBorder="1" applyAlignment="1">
      <alignment horizontal="center" vertical="center" wrapText="1"/>
    </xf>
    <xf numFmtId="0" fontId="70" fillId="0" borderId="20" xfId="0" applyFont="1" applyFill="1" applyBorder="1" applyAlignment="1">
      <alignment horizontal="center" vertical="center"/>
    </xf>
    <xf numFmtId="0" fontId="70" fillId="0" borderId="24" xfId="0" applyFont="1" applyFill="1" applyBorder="1" applyAlignment="1">
      <alignment horizontal="center" vertical="center"/>
    </xf>
    <xf numFmtId="0" fontId="70" fillId="0" borderId="21" xfId="0" applyFont="1" applyFill="1" applyBorder="1" applyAlignment="1">
      <alignment horizontal="center" vertical="center"/>
    </xf>
    <xf numFmtId="0" fontId="67" fillId="0" borderId="0" xfId="395" applyFont="1" applyFill="1" applyBorder="1" applyAlignment="1">
      <alignment horizontal="center"/>
    </xf>
    <xf numFmtId="0" fontId="73" fillId="0" borderId="0" xfId="394" applyFont="1" applyFill="1" applyBorder="1" applyAlignment="1">
      <alignment vertical="top" wrapText="1"/>
    </xf>
    <xf numFmtId="0" fontId="42" fillId="0" borderId="0" xfId="0" applyFont="1" applyAlignment="1">
      <alignment horizontal="center"/>
    </xf>
    <xf numFmtId="167" fontId="40" fillId="0" borderId="19" xfId="0" applyNumberFormat="1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2" fontId="40" fillId="0" borderId="19" xfId="0" applyNumberFormat="1" applyFont="1" applyBorder="1" applyAlignment="1">
      <alignment horizontal="center" vertical="center" wrapText="1"/>
    </xf>
    <xf numFmtId="2" fontId="40" fillId="0" borderId="17" xfId="0" applyNumberFormat="1" applyFont="1" applyBorder="1" applyAlignment="1">
      <alignment horizontal="center" vertical="center" wrapText="1"/>
    </xf>
    <xf numFmtId="2" fontId="40" fillId="0" borderId="25" xfId="0" applyNumberFormat="1" applyFont="1" applyBorder="1" applyAlignment="1">
      <alignment horizontal="center" vertical="center" wrapText="1"/>
    </xf>
    <xf numFmtId="2" fontId="40" fillId="0" borderId="20" xfId="0" applyNumberFormat="1" applyFont="1" applyBorder="1" applyAlignment="1">
      <alignment horizontal="center" vertical="center" wrapText="1"/>
    </xf>
    <xf numFmtId="2" fontId="40" fillId="0" borderId="21" xfId="0" applyNumberFormat="1" applyFont="1" applyBorder="1" applyAlignment="1">
      <alignment horizontal="center" vertical="center" wrapText="1"/>
    </xf>
    <xf numFmtId="2" fontId="40" fillId="0" borderId="24" xfId="0" applyNumberFormat="1" applyFont="1" applyBorder="1" applyAlignment="1">
      <alignment horizontal="center" vertical="center" wrapText="1"/>
    </xf>
    <xf numFmtId="1" fontId="40" fillId="0" borderId="20" xfId="0" applyNumberFormat="1" applyFont="1" applyFill="1" applyBorder="1" applyAlignment="1">
      <alignment horizontal="center" vertical="center" wrapText="1"/>
    </xf>
    <xf numFmtId="1" fontId="40" fillId="0" borderId="21" xfId="0" applyNumberFormat="1" applyFont="1" applyFill="1" applyBorder="1" applyAlignment="1">
      <alignment horizontal="center" vertical="center" wrapText="1"/>
    </xf>
    <xf numFmtId="0" fontId="38" fillId="0" borderId="19" xfId="0" applyFont="1" applyFill="1" applyBorder="1" applyAlignment="1">
      <alignment horizontal="center"/>
    </xf>
    <xf numFmtId="0" fontId="38" fillId="0" borderId="25" xfId="0" applyFont="1" applyFill="1" applyBorder="1" applyAlignment="1">
      <alignment horizontal="center"/>
    </xf>
    <xf numFmtId="0" fontId="40" fillId="0" borderId="24" xfId="0" applyFont="1" applyFill="1" applyBorder="1" applyAlignment="1">
      <alignment horizontal="center" vertical="center"/>
    </xf>
    <xf numFmtId="0" fontId="40" fillId="0" borderId="21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wrapText="1"/>
    </xf>
    <xf numFmtId="0" fontId="39" fillId="0" borderId="26" xfId="0" applyFont="1" applyBorder="1" applyAlignment="1">
      <alignment horizontal="right"/>
    </xf>
    <xf numFmtId="164" fontId="7" fillId="0" borderId="0" xfId="507" applyFont="1"/>
    <xf numFmtId="164" fontId="7" fillId="0" borderId="0" xfId="507" applyFont="1" applyBorder="1"/>
  </cellXfs>
  <cellStyles count="782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 I )" xfId="6"/>
    <cellStyle name="_Приложение I.13_~6498020_Книга1_Прил I 2015 1 пол" xfId="7"/>
    <cellStyle name="_Приложение I.13_~6498020_Книга1_Приложение I" xfId="8"/>
    <cellStyle name="_Приложение I.13_~6498020_Книга1_Приложение I 2" xfId="447"/>
    <cellStyle name="_Приложение I.13_~6498020_Книга1_Приложение I.9" xfId="9"/>
    <cellStyle name="_Приложение I.13_~6498020_Книга1_Приложение I.9 2" xfId="448"/>
    <cellStyle name="_Приложение I.13_~6498020_Прил I  торговля 9мес 13)" xfId="10"/>
    <cellStyle name="_Приложение I.13_~6498020_Прил I торговля 9м14" xfId="11"/>
    <cellStyle name="_Приложение I.13_~6498020_Прил I торговля 9м14 2" xfId="449"/>
    <cellStyle name="_Приложение I.13_~6498020_Прил I торговля 9м14_Прил I )" xfId="12"/>
    <cellStyle name="_Приложение I.13_Книга1" xfId="13"/>
    <cellStyle name="_Приложение I.13_Книга1_Книга1" xfId="14"/>
    <cellStyle name="_Приложение I.13_Книга1_Книга1 2" xfId="15"/>
    <cellStyle name="_Приложение I.13_Книга1_Книга1_Прил I )" xfId="16"/>
    <cellStyle name="_Приложение I.13_Книга1_Книга1_Прил I 2015 1 пол" xfId="17"/>
    <cellStyle name="_Приложение I.13_Книга1_Книга1_Приложение I" xfId="18"/>
    <cellStyle name="_Приложение I.13_Книга1_Книга1_Приложение I 2" xfId="450"/>
    <cellStyle name="_Приложение I.13_Книга1_Книга1_Приложение I.9" xfId="19"/>
    <cellStyle name="_Приложение I.13_Книга1_Книга1_Приложение I.9 2" xfId="451"/>
    <cellStyle name="_Приложение I.13_Книга1_Прил I  торговля 9мес 13)" xfId="20"/>
    <cellStyle name="_Приложение I.13_Книга1_Прил I торговля 9м14" xfId="21"/>
    <cellStyle name="_Приложение I.13_Книга1_Прил I торговля 9м14 2" xfId="452"/>
    <cellStyle name="_Приложение I.13_Книга1_Прил I торговля 9м14_Прил I )" xfId="22"/>
    <cellStyle name="_Приложение I.13_Прил I  торговля 9мес 13)" xfId="23"/>
    <cellStyle name="_Приложение I.13_рус Приложение 1.5_ услуги" xfId="24"/>
    <cellStyle name="_Приложение I.13_рус Приложение 1.5_ услуги_Книга1" xfId="25"/>
    <cellStyle name="_Приложение I.13_рус Приложение 1.5_ услуги_Книга1 2" xfId="26"/>
    <cellStyle name="_Приложение I.13_рус Приложение 1.5_ услуги_Книга1_Прил I )" xfId="27"/>
    <cellStyle name="_Приложение I.13_рус Приложение 1.5_ услуги_Книга1_Прил I 2015 1 пол" xfId="28"/>
    <cellStyle name="_Приложение I.13_рус Приложение 1.5_ услуги_Книга1_Приложение I" xfId="29"/>
    <cellStyle name="_Приложение I.13_рус Приложение 1.5_ услуги_Книга1_Приложение I 2" xfId="453"/>
    <cellStyle name="_Приложение I.13_рус Приложение 1.5_ услуги_Книга1_Приложение I.9" xfId="30"/>
    <cellStyle name="_Приложение I.13_рус Приложение 1.5_ услуги_Книга1_Приложение I.9 2" xfId="454"/>
    <cellStyle name="_Приложение I.13_рус Приложение 1.5_ услуги_Прил I  торговля 9мес 13)" xfId="31"/>
    <cellStyle name="_Приложение I.13_рус Приложение 1.5_ услуги_Прил I торговля 9м14" xfId="32"/>
    <cellStyle name="_Приложение I.13_рус Приложение 1.5_ услуги_Прил I торговля 9м14 2" xfId="455"/>
    <cellStyle name="_Приложение I.13_рус Приложение 1.5_ услуги_Прил I торговля 9м14_Прил I )" xfId="33"/>
    <cellStyle name="_Приложение I.13_рус Приложение 1.6_усл.по зонам" xfId="34"/>
    <cellStyle name="20% — акцент1" xfId="35" builtinId="30" customBuiltin="1"/>
    <cellStyle name="20% - Акцент1 2" xfId="36"/>
    <cellStyle name="20% - Акцент1 2 2" xfId="37"/>
    <cellStyle name="20% - Акцент1 3" xfId="38"/>
    <cellStyle name="20% - Акцент1 4" xfId="39"/>
    <cellStyle name="20% - Акцент1 5" xfId="40"/>
    <cellStyle name="20% - Акцент1 6" xfId="41"/>
    <cellStyle name="20% - Акцент1 7" xfId="462"/>
    <cellStyle name="20% - Акцент1 8" xfId="516"/>
    <cellStyle name="20% - Акцент1 9" xfId="573"/>
    <cellStyle name="20% — акцент2" xfId="42" builtinId="34" customBuiltin="1"/>
    <cellStyle name="20% - Акцент2 2" xfId="43"/>
    <cellStyle name="20% - Акцент2 2 2" xfId="44"/>
    <cellStyle name="20% - Акцент2 3" xfId="45"/>
    <cellStyle name="20% - Акцент2 4" xfId="46"/>
    <cellStyle name="20% - Акцент2 5" xfId="47"/>
    <cellStyle name="20% - Акцент2 6" xfId="48"/>
    <cellStyle name="20% - Акцент2 7" xfId="463"/>
    <cellStyle name="20% - Акцент2 8" xfId="517"/>
    <cellStyle name="20% - Акцент2 9" xfId="574"/>
    <cellStyle name="20% — акцент3" xfId="49" builtinId="38" customBuiltin="1"/>
    <cellStyle name="20% - Акцент3 2" xfId="50"/>
    <cellStyle name="20% - Акцент3 2 2" xfId="51"/>
    <cellStyle name="20% - Акцент3 3" xfId="52"/>
    <cellStyle name="20% - Акцент3 4" xfId="53"/>
    <cellStyle name="20% - Акцент3 5" xfId="54"/>
    <cellStyle name="20% - Акцент3 6" xfId="55"/>
    <cellStyle name="20% - Акцент3 7" xfId="464"/>
    <cellStyle name="20% - Акцент3 8" xfId="518"/>
    <cellStyle name="20% - Акцент3 9" xfId="575"/>
    <cellStyle name="20% — акцент4" xfId="56" builtinId="42" customBuiltin="1"/>
    <cellStyle name="20% - Акцент4 2" xfId="57"/>
    <cellStyle name="20% - Акцент4 2 2" xfId="58"/>
    <cellStyle name="20% - Акцент4 3" xfId="59"/>
    <cellStyle name="20% - Акцент4 4" xfId="60"/>
    <cellStyle name="20% - Акцент4 5" xfId="61"/>
    <cellStyle name="20% - Акцент4 6" xfId="62"/>
    <cellStyle name="20% - Акцент4 7" xfId="465"/>
    <cellStyle name="20% - Акцент4 8" xfId="519"/>
    <cellStyle name="20% - Акцент4 9" xfId="576"/>
    <cellStyle name="20% — акцент5" xfId="63" builtinId="46" customBuiltin="1"/>
    <cellStyle name="20% - Акцент5 2" xfId="64"/>
    <cellStyle name="20% - Акцент5 2 2" xfId="65"/>
    <cellStyle name="20% - Акцент5 3" xfId="66"/>
    <cellStyle name="20% - Акцент5 4" xfId="67"/>
    <cellStyle name="20% - Акцент5 5" xfId="68"/>
    <cellStyle name="20% - Акцент5 6" xfId="69"/>
    <cellStyle name="20% - Акцент5 7" xfId="466"/>
    <cellStyle name="20% - Акцент5 8" xfId="520"/>
    <cellStyle name="20% - Акцент5 9" xfId="577"/>
    <cellStyle name="20% — акцент6" xfId="70" builtinId="50" customBuiltin="1"/>
    <cellStyle name="20% - Акцент6 2" xfId="71"/>
    <cellStyle name="20% - Акцент6 2 2" xfId="72"/>
    <cellStyle name="20% - Акцент6 3" xfId="73"/>
    <cellStyle name="20% - Акцент6 4" xfId="74"/>
    <cellStyle name="20% - Акцент6 5" xfId="75"/>
    <cellStyle name="20% - Акцент6 6" xfId="76"/>
    <cellStyle name="20% - Акцент6 7" xfId="467"/>
    <cellStyle name="20% - Акцент6 8" xfId="521"/>
    <cellStyle name="20% - Акцент6 9" xfId="578"/>
    <cellStyle name="40% — акцент1" xfId="77" builtinId="31" customBuiltin="1"/>
    <cellStyle name="40% - Акцент1 2" xfId="78"/>
    <cellStyle name="40% - Акцент1 2 2" xfId="79"/>
    <cellStyle name="40% - Акцент1 3" xfId="80"/>
    <cellStyle name="40% - Акцент1 4" xfId="81"/>
    <cellStyle name="40% - Акцент1 5" xfId="82"/>
    <cellStyle name="40% - Акцент1 6" xfId="83"/>
    <cellStyle name="40% - Акцент1 7" xfId="468"/>
    <cellStyle name="40% - Акцент1 8" xfId="522"/>
    <cellStyle name="40% - Акцент1 9" xfId="579"/>
    <cellStyle name="40% — акцент2" xfId="84" builtinId="35" customBuiltin="1"/>
    <cellStyle name="40% - Акцент2 2" xfId="85"/>
    <cellStyle name="40% - Акцент2 3" xfId="86"/>
    <cellStyle name="40% - Акцент2 4" xfId="87"/>
    <cellStyle name="40% - Акцент2 5" xfId="88"/>
    <cellStyle name="40% - Акцент2 6" xfId="89"/>
    <cellStyle name="40% - Акцент2 7" xfId="469"/>
    <cellStyle name="40% - Акцент2 8" xfId="523"/>
    <cellStyle name="40% - Акцент2 9" xfId="580"/>
    <cellStyle name="40% — акцент3" xfId="90" builtinId="39" customBuiltin="1"/>
    <cellStyle name="40% - Акцент3 2" xfId="91"/>
    <cellStyle name="40% - Акцент3 2 2" xfId="92"/>
    <cellStyle name="40% - Акцент3 3" xfId="93"/>
    <cellStyle name="40% - Акцент3 4" xfId="94"/>
    <cellStyle name="40% - Акцент3 5" xfId="95"/>
    <cellStyle name="40% - Акцент3 6" xfId="96"/>
    <cellStyle name="40% - Акцент3 7" xfId="470"/>
    <cellStyle name="40% - Акцент3 8" xfId="524"/>
    <cellStyle name="40% - Акцент3 9" xfId="581"/>
    <cellStyle name="40% — акцент4" xfId="97" builtinId="43" customBuiltin="1"/>
    <cellStyle name="40% - Акцент4 2" xfId="98"/>
    <cellStyle name="40% - Акцент4 2 2" xfId="99"/>
    <cellStyle name="40% - Акцент4 3" xfId="100"/>
    <cellStyle name="40% - Акцент4 4" xfId="101"/>
    <cellStyle name="40% - Акцент4 5" xfId="102"/>
    <cellStyle name="40% - Акцент4 6" xfId="103"/>
    <cellStyle name="40% - Акцент4 7" xfId="471"/>
    <cellStyle name="40% - Акцент4 8" xfId="525"/>
    <cellStyle name="40% - Акцент4 9" xfId="582"/>
    <cellStyle name="40% — акцент5" xfId="104" builtinId="47" customBuiltin="1"/>
    <cellStyle name="40% - Акцент5 2" xfId="105"/>
    <cellStyle name="40% - Акцент5 2 2" xfId="106"/>
    <cellStyle name="40% - Акцент5 3" xfId="107"/>
    <cellStyle name="40% - Акцент5 4" xfId="108"/>
    <cellStyle name="40% - Акцент5 5" xfId="109"/>
    <cellStyle name="40% - Акцент5 6" xfId="110"/>
    <cellStyle name="40% - Акцент5 7" xfId="472"/>
    <cellStyle name="40% - Акцент5 8" xfId="526"/>
    <cellStyle name="40% - Акцент5 9" xfId="583"/>
    <cellStyle name="40% — акцент6" xfId="111" builtinId="51" customBuiltin="1"/>
    <cellStyle name="40% - Акцент6 2" xfId="112"/>
    <cellStyle name="40% - Акцент6 2 2" xfId="113"/>
    <cellStyle name="40% - Акцент6 3" xfId="114"/>
    <cellStyle name="40% - Акцент6 4" xfId="115"/>
    <cellStyle name="40% - Акцент6 5" xfId="116"/>
    <cellStyle name="40% - Акцент6 6" xfId="117"/>
    <cellStyle name="40% - Акцент6 7" xfId="473"/>
    <cellStyle name="40% - Акцент6 8" xfId="527"/>
    <cellStyle name="40% - Акцент6 9" xfId="584"/>
    <cellStyle name="60% — акцент1" xfId="118" builtinId="32" customBuiltin="1"/>
    <cellStyle name="60% - Акцент1 2" xfId="119"/>
    <cellStyle name="60% - Акцент1 2 2" xfId="120"/>
    <cellStyle name="60% - Акцент1 3" xfId="121"/>
    <cellStyle name="60% - Акцент1 4" xfId="122"/>
    <cellStyle name="60% - Акцент1 5" xfId="123"/>
    <cellStyle name="60% - Акцент1 6" xfId="124"/>
    <cellStyle name="60% - Акцент1 7" xfId="474"/>
    <cellStyle name="60% - Акцент1 8" xfId="528"/>
    <cellStyle name="60% - Акцент1 9" xfId="585"/>
    <cellStyle name="60% — акцент2" xfId="125" builtinId="36" customBuiltin="1"/>
    <cellStyle name="60% - Акцент2 2" xfId="126"/>
    <cellStyle name="60% - Акцент2 3" xfId="127"/>
    <cellStyle name="60% - Акцент2 4" xfId="128"/>
    <cellStyle name="60% - Акцент2 5" xfId="129"/>
    <cellStyle name="60% - Акцент2 6" xfId="130"/>
    <cellStyle name="60% - Акцент2 7" xfId="475"/>
    <cellStyle name="60% - Акцент2 8" xfId="529"/>
    <cellStyle name="60% - Акцент2 9" xfId="586"/>
    <cellStyle name="60% — акцент3" xfId="131" builtinId="40" customBuiltin="1"/>
    <cellStyle name="60% - Акцент3 2" xfId="132"/>
    <cellStyle name="60% - Акцент3 2 2" xfId="133"/>
    <cellStyle name="60% - Акцент3 3" xfId="134"/>
    <cellStyle name="60% - Акцент3 4" xfId="135"/>
    <cellStyle name="60% - Акцент3 5" xfId="136"/>
    <cellStyle name="60% - Акцент3 6" xfId="137"/>
    <cellStyle name="60% - Акцент3 7" xfId="476"/>
    <cellStyle name="60% - Акцент3 8" xfId="530"/>
    <cellStyle name="60% - Акцент3 9" xfId="587"/>
    <cellStyle name="60% — акцент4" xfId="138" builtinId="44" customBuiltin="1"/>
    <cellStyle name="60% - Акцент4 2" xfId="139"/>
    <cellStyle name="60% - Акцент4 2 2" xfId="140"/>
    <cellStyle name="60% - Акцент4 3" xfId="141"/>
    <cellStyle name="60% - Акцент4 4" xfId="142"/>
    <cellStyle name="60% - Акцент4 5" xfId="143"/>
    <cellStyle name="60% - Акцент4 6" xfId="144"/>
    <cellStyle name="60% - Акцент4 7" xfId="477"/>
    <cellStyle name="60% - Акцент4 8" xfId="531"/>
    <cellStyle name="60% - Акцент4 9" xfId="588"/>
    <cellStyle name="60% — акцент5" xfId="145" builtinId="48" customBuiltin="1"/>
    <cellStyle name="60% - Акцент5 2" xfId="146"/>
    <cellStyle name="60% - Акцент5 2 2" xfId="147"/>
    <cellStyle name="60% - Акцент5 3" xfId="148"/>
    <cellStyle name="60% - Акцент5 4" xfId="149"/>
    <cellStyle name="60% - Акцент5 5" xfId="150"/>
    <cellStyle name="60% - Акцент5 6" xfId="151"/>
    <cellStyle name="60% - Акцент5 7" xfId="478"/>
    <cellStyle name="60% - Акцент5 8" xfId="532"/>
    <cellStyle name="60% - Акцент5 9" xfId="589"/>
    <cellStyle name="60% — акцент6" xfId="152" builtinId="52" customBuiltin="1"/>
    <cellStyle name="60% - Акцент6 2" xfId="153"/>
    <cellStyle name="60% - Акцент6 2 2" xfId="154"/>
    <cellStyle name="60% - Акцент6 3" xfId="155"/>
    <cellStyle name="60% - Акцент6 4" xfId="156"/>
    <cellStyle name="60% - Акцент6 5" xfId="157"/>
    <cellStyle name="60% - Акцент6 6" xfId="158"/>
    <cellStyle name="60% - Акцент6 7" xfId="479"/>
    <cellStyle name="60% - Акцент6 8" xfId="533"/>
    <cellStyle name="60% - Акцент6 9" xfId="590"/>
    <cellStyle name="Normal_02_Приложение к ТЗ Входные формы" xfId="159"/>
    <cellStyle name="SAPBEXaggData" xfId="160"/>
    <cellStyle name="SAPBEXaggDataEmph" xfId="161"/>
    <cellStyle name="SAPBEXaggItem" xfId="162"/>
    <cellStyle name="SAPBEXaggItemX" xfId="163"/>
    <cellStyle name="SAPBEXchaText" xfId="164"/>
    <cellStyle name="SAPBEXexcBad7" xfId="165"/>
    <cellStyle name="SAPBEXexcBad8" xfId="166"/>
    <cellStyle name="SAPBEXexcBad9" xfId="167"/>
    <cellStyle name="SAPBEXexcCritical4" xfId="168"/>
    <cellStyle name="SAPBEXexcCritical5" xfId="169"/>
    <cellStyle name="SAPBEXexcCritical6" xfId="170"/>
    <cellStyle name="SAPBEXexcGood1" xfId="171"/>
    <cellStyle name="SAPBEXexcGood2" xfId="172"/>
    <cellStyle name="SAPBEXexcGood3" xfId="173"/>
    <cellStyle name="SAPBEXfilterDrill" xfId="174"/>
    <cellStyle name="SAPBEXfilterItem" xfId="175"/>
    <cellStyle name="SAPBEXfilterText" xfId="176"/>
    <cellStyle name="SAPBEXfilterText 2" xfId="177"/>
    <cellStyle name="SAPBEXfilterText 2 2" xfId="178"/>
    <cellStyle name="SAPBEXfilterText 2_Книга1" xfId="179"/>
    <cellStyle name="SAPBEXfilterText_~6498020" xfId="180"/>
    <cellStyle name="SAPBEXformats" xfId="181"/>
    <cellStyle name="SAPBEXheaderItem" xfId="182"/>
    <cellStyle name="SAPBEXheaderItem 2" xfId="183"/>
    <cellStyle name="SAPBEXheaderItem 2 2" xfId="184"/>
    <cellStyle name="SAPBEXheaderItem 2_Книга1" xfId="185"/>
    <cellStyle name="SAPBEXheaderItem_~6498020" xfId="186"/>
    <cellStyle name="SAPBEXheaderText" xfId="187"/>
    <cellStyle name="SAPBEXheaderText 2" xfId="188"/>
    <cellStyle name="SAPBEXheaderText 2 2" xfId="189"/>
    <cellStyle name="SAPBEXheaderText 2_Книга1" xfId="190"/>
    <cellStyle name="SAPBEXheaderText_~6498020" xfId="191"/>
    <cellStyle name="SAPBEXHLevel0" xfId="192"/>
    <cellStyle name="SAPBEXHLevel0 2" xfId="193"/>
    <cellStyle name="SAPBEXHLevel0 2 2" xfId="194"/>
    <cellStyle name="SAPBEXHLevel0 2_Книга1" xfId="195"/>
    <cellStyle name="SAPBEXHLevel0_~6498020" xfId="196"/>
    <cellStyle name="SAPBEXHLevel0X" xfId="197"/>
    <cellStyle name="SAPBEXHLevel0X 2" xfId="198"/>
    <cellStyle name="SAPBEXHLevel0X 2 2" xfId="199"/>
    <cellStyle name="SAPBEXHLevel0X 2_Книга1" xfId="200"/>
    <cellStyle name="SAPBEXHLevel0X_~6498020" xfId="201"/>
    <cellStyle name="SAPBEXHLevel1" xfId="202"/>
    <cellStyle name="SAPBEXHLevel1 2" xfId="203"/>
    <cellStyle name="SAPBEXHLevel1 2 2" xfId="204"/>
    <cellStyle name="SAPBEXHLevel1 2_Книга1" xfId="205"/>
    <cellStyle name="SAPBEXHLevel1_~6498020" xfId="206"/>
    <cellStyle name="SAPBEXHLevel1X" xfId="207"/>
    <cellStyle name="SAPBEXHLevel1X 2" xfId="208"/>
    <cellStyle name="SAPBEXHLevel1X 2 2" xfId="209"/>
    <cellStyle name="SAPBEXHLevel1X 2_Книга1" xfId="210"/>
    <cellStyle name="SAPBEXHLevel1X_~6498020" xfId="211"/>
    <cellStyle name="SAPBEXHLevel2" xfId="212"/>
    <cellStyle name="SAPBEXHLevel2 2" xfId="213"/>
    <cellStyle name="SAPBEXHLevel2 2 2" xfId="214"/>
    <cellStyle name="SAPBEXHLevel2 2_Книга1" xfId="215"/>
    <cellStyle name="SAPBEXHLevel2_~6498020" xfId="216"/>
    <cellStyle name="SAPBEXHLevel2X" xfId="217"/>
    <cellStyle name="SAPBEXHLevel2X 2" xfId="218"/>
    <cellStyle name="SAPBEXHLevel2X 2 2" xfId="219"/>
    <cellStyle name="SAPBEXHLevel2X 2_Книга1" xfId="220"/>
    <cellStyle name="SAPBEXHLevel2X_~6498020" xfId="221"/>
    <cellStyle name="SAPBEXHLevel3" xfId="222"/>
    <cellStyle name="SAPBEXHLevel3 2" xfId="223"/>
    <cellStyle name="SAPBEXHLevel3 2 2" xfId="224"/>
    <cellStyle name="SAPBEXHLevel3 2_Книга1" xfId="225"/>
    <cellStyle name="SAPBEXHLevel3_~6498020" xfId="226"/>
    <cellStyle name="SAPBEXHLevel3X" xfId="227"/>
    <cellStyle name="SAPBEXHLevel3X 2" xfId="228"/>
    <cellStyle name="SAPBEXHLevel3X 2 2" xfId="229"/>
    <cellStyle name="SAPBEXHLevel3X 2_Книга1" xfId="230"/>
    <cellStyle name="SAPBEXHLevel3X_~6498020" xfId="231"/>
    <cellStyle name="SAPBEXresData" xfId="232"/>
    <cellStyle name="SAPBEXresDataEmph" xfId="233"/>
    <cellStyle name="SAPBEXresItem" xfId="234"/>
    <cellStyle name="SAPBEXresItemX" xfId="235"/>
    <cellStyle name="SAPBEXstdData" xfId="236"/>
    <cellStyle name="SAPBEXstdDataEmph" xfId="237"/>
    <cellStyle name="SAPBEXstdItem" xfId="238"/>
    <cellStyle name="SAPBEXstdItemX" xfId="239"/>
    <cellStyle name="SAPBEXtitle" xfId="240"/>
    <cellStyle name="SAPBEXtitle 2" xfId="241"/>
    <cellStyle name="SAPBEXtitle 2 2" xfId="242"/>
    <cellStyle name="SAPBEXtitle 2_Книга1" xfId="243"/>
    <cellStyle name="SAPBEXtitle_~6498020" xfId="244"/>
    <cellStyle name="SAPBEXundefined" xfId="245"/>
    <cellStyle name="Акцент1" xfId="246" builtinId="29" customBuiltin="1"/>
    <cellStyle name="Акцент1 2" xfId="247"/>
    <cellStyle name="Акцент1 2 2" xfId="248"/>
    <cellStyle name="Акцент1 3" xfId="249"/>
    <cellStyle name="Акцент1 4" xfId="250"/>
    <cellStyle name="Акцент1 5" xfId="251"/>
    <cellStyle name="Акцент1 6" xfId="252"/>
    <cellStyle name="Акцент1 7" xfId="480"/>
    <cellStyle name="Акцент1 8" xfId="534"/>
    <cellStyle name="Акцент1 9" xfId="591"/>
    <cellStyle name="Акцент2" xfId="253" builtinId="33" customBuiltin="1"/>
    <cellStyle name="Акцент2 2" xfId="254"/>
    <cellStyle name="Акцент2 3" xfId="255"/>
    <cellStyle name="Акцент2 4" xfId="256"/>
    <cellStyle name="Акцент2 5" xfId="257"/>
    <cellStyle name="Акцент2 6" xfId="258"/>
    <cellStyle name="Акцент2 7" xfId="481"/>
    <cellStyle name="Акцент2 8" xfId="535"/>
    <cellStyle name="Акцент2 9" xfId="592"/>
    <cellStyle name="Акцент3" xfId="259" builtinId="37" customBuiltin="1"/>
    <cellStyle name="Акцент3 2" xfId="260"/>
    <cellStyle name="Акцент3 3" xfId="261"/>
    <cellStyle name="Акцент3 4" xfId="262"/>
    <cellStyle name="Акцент3 5" xfId="263"/>
    <cellStyle name="Акцент3 6" xfId="264"/>
    <cellStyle name="Акцент3 7" xfId="482"/>
    <cellStyle name="Акцент3 8" xfId="536"/>
    <cellStyle name="Акцент3 9" xfId="593"/>
    <cellStyle name="Акцент4" xfId="265" builtinId="41" customBuiltin="1"/>
    <cellStyle name="Акцент4 2" xfId="266"/>
    <cellStyle name="Акцент4 2 2" xfId="267"/>
    <cellStyle name="Акцент4 3" xfId="268"/>
    <cellStyle name="Акцент4 4" xfId="269"/>
    <cellStyle name="Акцент4 5" xfId="270"/>
    <cellStyle name="Акцент4 6" xfId="271"/>
    <cellStyle name="Акцент4 7" xfId="483"/>
    <cellStyle name="Акцент4 8" xfId="537"/>
    <cellStyle name="Акцент4 9" xfId="594"/>
    <cellStyle name="Акцент5" xfId="272" builtinId="45" customBuiltin="1"/>
    <cellStyle name="Акцент5 2" xfId="273"/>
    <cellStyle name="Акцент5 3" xfId="274"/>
    <cellStyle name="Акцент5 4" xfId="275"/>
    <cellStyle name="Акцент5 5" xfId="276"/>
    <cellStyle name="Акцент5 6" xfId="277"/>
    <cellStyle name="Акцент5 7" xfId="484"/>
    <cellStyle name="Акцент5 8" xfId="538"/>
    <cellStyle name="Акцент5 9" xfId="595"/>
    <cellStyle name="Акцент6" xfId="278" builtinId="49" customBuiltin="1"/>
    <cellStyle name="Акцент6 2" xfId="279"/>
    <cellStyle name="Акцент6 2 2" xfId="280"/>
    <cellStyle name="Акцент6 3" xfId="281"/>
    <cellStyle name="Акцент6 4" xfId="282"/>
    <cellStyle name="Акцент6 5" xfId="283"/>
    <cellStyle name="Акцент6 6" xfId="284"/>
    <cellStyle name="Акцент6 7" xfId="485"/>
    <cellStyle name="Акцент6 8" xfId="539"/>
    <cellStyle name="Акцент6 9" xfId="596"/>
    <cellStyle name="Ввод " xfId="285" builtinId="20" customBuiltin="1"/>
    <cellStyle name="Ввод  2" xfId="286"/>
    <cellStyle name="Ввод  3" xfId="287"/>
    <cellStyle name="Ввод  4" xfId="288"/>
    <cellStyle name="Ввод  5" xfId="289"/>
    <cellStyle name="Ввод  6" xfId="290"/>
    <cellStyle name="Ввод  7" xfId="486"/>
    <cellStyle name="Ввод  8" xfId="540"/>
    <cellStyle name="Ввод  9" xfId="597"/>
    <cellStyle name="Вывод" xfId="291" builtinId="21" customBuiltin="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вод 7" xfId="487"/>
    <cellStyle name="Вывод 8" xfId="541"/>
    <cellStyle name="Вывод 9" xfId="598"/>
    <cellStyle name="Вычисление" xfId="299" builtinId="22" customBuiltin="1"/>
    <cellStyle name="Вычисление 2" xfId="300"/>
    <cellStyle name="Вычисление 2 2" xfId="301"/>
    <cellStyle name="Вычисление 2_Приложение I.8. Баланс вторичных доходов" xfId="302"/>
    <cellStyle name="Вычисление 3" xfId="303"/>
    <cellStyle name="Вычисление 4" xfId="304"/>
    <cellStyle name="Вычисление 5" xfId="305"/>
    <cellStyle name="Вычисление 6" xfId="306"/>
    <cellStyle name="Вычисление 7" xfId="488"/>
    <cellStyle name="Вычисление 8" xfId="542"/>
    <cellStyle name="Вычисление 9" xfId="599"/>
    <cellStyle name="Гиперссылка" xfId="559" builtinId="8"/>
    <cellStyle name="Заголовок 1" xfId="307" builtinId="16" customBuiltin="1"/>
    <cellStyle name="Заголовок 1 2" xfId="308"/>
    <cellStyle name="Заголовок 1 2 2" xfId="309"/>
    <cellStyle name="Заголовок 1 2_Приложение I.8. Баланс вторичных доходов" xfId="310"/>
    <cellStyle name="Заголовок 1 3" xfId="311"/>
    <cellStyle name="Заголовок 1 4" xfId="312"/>
    <cellStyle name="Заголовок 1 5" xfId="313"/>
    <cellStyle name="Заголовок 1 6" xfId="314"/>
    <cellStyle name="Заголовок 1 7" xfId="489"/>
    <cellStyle name="Заголовок 1 8" xfId="543"/>
    <cellStyle name="Заголовок 1 9" xfId="600"/>
    <cellStyle name="Заголовок 2" xfId="315" builtinId="17" customBuiltin="1"/>
    <cellStyle name="Заголовок 2 2" xfId="316"/>
    <cellStyle name="Заголовок 2 2 2" xfId="317"/>
    <cellStyle name="Заголовок 2 2_Приложение I.8. Баланс вторичных доходов" xfId="318"/>
    <cellStyle name="Заголовок 2 3" xfId="319"/>
    <cellStyle name="Заголовок 2 4" xfId="320"/>
    <cellStyle name="Заголовок 2 5" xfId="321"/>
    <cellStyle name="Заголовок 2 6" xfId="322"/>
    <cellStyle name="Заголовок 2 7" xfId="490"/>
    <cellStyle name="Заголовок 2 8" xfId="544"/>
    <cellStyle name="Заголовок 2 9" xfId="601"/>
    <cellStyle name="Заголовок 3" xfId="323" builtinId="18" customBuiltin="1"/>
    <cellStyle name="Заголовок 3 2" xfId="324"/>
    <cellStyle name="Заголовок 3 2 2" xfId="325"/>
    <cellStyle name="Заголовок 3 2_Приложение I.8. Баланс вторичных доходов" xfId="326"/>
    <cellStyle name="Заголовок 3 3" xfId="327"/>
    <cellStyle name="Заголовок 3 4" xfId="328"/>
    <cellStyle name="Заголовок 3 5" xfId="329"/>
    <cellStyle name="Заголовок 3 6" xfId="330"/>
    <cellStyle name="Заголовок 3 7" xfId="491"/>
    <cellStyle name="Заголовок 3 8" xfId="545"/>
    <cellStyle name="Заголовок 3 9" xfId="602"/>
    <cellStyle name="Заголовок 4" xfId="331" builtinId="19" customBuiltin="1"/>
    <cellStyle name="Заголовок 4 2" xfId="332"/>
    <cellStyle name="Заголовок 4 2 2" xfId="333"/>
    <cellStyle name="Заголовок 4 3" xfId="334"/>
    <cellStyle name="Заголовок 4 4" xfId="335"/>
    <cellStyle name="Заголовок 4 5" xfId="336"/>
    <cellStyle name="Заголовок 4 6" xfId="337"/>
    <cellStyle name="Заголовок 4 7" xfId="492"/>
    <cellStyle name="Заголовок 4 8" xfId="546"/>
    <cellStyle name="Заголовок 4 9" xfId="603"/>
    <cellStyle name="Итог" xfId="338" builtinId="25" customBuiltin="1"/>
    <cellStyle name="Итог 2" xfId="339"/>
    <cellStyle name="Итог 2 2" xfId="340"/>
    <cellStyle name="Итог 2_Приложение I.8. Баланс вторичных доходов" xfId="341"/>
    <cellStyle name="Итог 3" xfId="342"/>
    <cellStyle name="Итог 4" xfId="343"/>
    <cellStyle name="Итог 5" xfId="344"/>
    <cellStyle name="Итог 6" xfId="345"/>
    <cellStyle name="Итог 7" xfId="493"/>
    <cellStyle name="Итог 8" xfId="547"/>
    <cellStyle name="Итог 9" xfId="604"/>
    <cellStyle name="Контрольная ячейка" xfId="346" builtinId="23" customBuiltin="1"/>
    <cellStyle name="Контрольная ячейка 2" xfId="347"/>
    <cellStyle name="Контрольная ячейка 3" xfId="348"/>
    <cellStyle name="Контрольная ячейка 4" xfId="349"/>
    <cellStyle name="Контрольная ячейка 5" xfId="350"/>
    <cellStyle name="Контрольная ячейка 6" xfId="351"/>
    <cellStyle name="Контрольная ячейка 7" xfId="494"/>
    <cellStyle name="Контрольная ячейка 8" xfId="548"/>
    <cellStyle name="Контрольная ячейка 9" xfId="605"/>
    <cellStyle name="Название" xfId="352" builtinId="15" customBuiltin="1"/>
    <cellStyle name="Название 2" xfId="353"/>
    <cellStyle name="Название 2 2" xfId="354"/>
    <cellStyle name="Название 3" xfId="355"/>
    <cellStyle name="Название 4" xfId="356"/>
    <cellStyle name="Название 5" xfId="357"/>
    <cellStyle name="Название 6" xfId="358"/>
    <cellStyle name="Название 7" xfId="497"/>
    <cellStyle name="Название 8" xfId="549"/>
    <cellStyle name="Название 9" xfId="606"/>
    <cellStyle name="Нейтральный" xfId="359" builtinId="28" customBuiltin="1"/>
    <cellStyle name="Нейтральный 2" xfId="360"/>
    <cellStyle name="Нейтральный 2 2" xfId="361"/>
    <cellStyle name="Нейтральный 3" xfId="362"/>
    <cellStyle name="Нейтральный 4" xfId="363"/>
    <cellStyle name="Нейтральный 5" xfId="364"/>
    <cellStyle name="Нейтральный 6" xfId="365"/>
    <cellStyle name="Нейтральный 7" xfId="500"/>
    <cellStyle name="Нейтральный 8" xfId="550"/>
    <cellStyle name="Нейтральный 9" xfId="607"/>
    <cellStyle name="Обычный" xfId="0" builtinId="0"/>
    <cellStyle name="Обычный 10" xfId="460"/>
    <cellStyle name="Обычный 10 2" xfId="511"/>
    <cellStyle name="Обычный 10 2 2" xfId="622"/>
    <cellStyle name="Обычный 10 2 2 2" xfId="760"/>
    <cellStyle name="Обычный 10 2 2 3" xfId="710"/>
    <cellStyle name="Обычный 10 2 2 4" xfId="660"/>
    <cellStyle name="Обычный 10 2 3" xfId="568"/>
    <cellStyle name="Обычный 10 2 3 2" xfId="749"/>
    <cellStyle name="Обычный 10 2 3 3" xfId="699"/>
    <cellStyle name="Обычный 10 2 3 4" xfId="649"/>
    <cellStyle name="Обычный 10 2 4" xfId="673"/>
    <cellStyle name="Обычный 10 2 4 2" xfId="773"/>
    <cellStyle name="Обычный 10 2 4 3" xfId="723"/>
    <cellStyle name="Обычный 10 2 5" xfId="736"/>
    <cellStyle name="Обычный 10 2 6" xfId="686"/>
    <cellStyle name="Обычный 10 2 7" xfId="636"/>
    <cellStyle name="Обычный 10 3" xfId="616"/>
    <cellStyle name="Обычный 10 3 2" xfId="756"/>
    <cellStyle name="Обычный 10 3 3" xfId="706"/>
    <cellStyle name="Обычный 10 3 4" xfId="656"/>
    <cellStyle name="Обычный 10 4" xfId="562"/>
    <cellStyle name="Обычный 10 4 2" xfId="745"/>
    <cellStyle name="Обычный 10 4 3" xfId="695"/>
    <cellStyle name="Обычный 10 4 4" xfId="645"/>
    <cellStyle name="Обычный 10 5" xfId="669"/>
    <cellStyle name="Обычный 10 5 2" xfId="769"/>
    <cellStyle name="Обычный 10 5 3" xfId="719"/>
    <cellStyle name="Обычный 10 6" xfId="732"/>
    <cellStyle name="Обычный 10 7" xfId="682"/>
    <cellStyle name="Обычный 10 8" xfId="632"/>
    <cellStyle name="Обычный 11" xfId="512"/>
    <cellStyle name="Обычный 11 2" xfId="623"/>
    <cellStyle name="Обычный 11 2 2" xfId="761"/>
    <cellStyle name="Обычный 11 2 3" xfId="711"/>
    <cellStyle name="Обычный 11 2 4" xfId="661"/>
    <cellStyle name="Обычный 11 3" xfId="569"/>
    <cellStyle name="Обычный 11 3 2" xfId="750"/>
    <cellStyle name="Обычный 11 3 3" xfId="700"/>
    <cellStyle name="Обычный 11 3 4" xfId="650"/>
    <cellStyle name="Обычный 11 4" xfId="674"/>
    <cellStyle name="Обычный 11 4 2" xfId="774"/>
    <cellStyle name="Обычный 11 4 3" xfId="724"/>
    <cellStyle name="Обычный 11 5" xfId="737"/>
    <cellStyle name="Обычный 11 6" xfId="687"/>
    <cellStyle name="Обычный 11 7" xfId="637"/>
    <cellStyle name="Обычный 2" xfId="366"/>
    <cellStyle name="Обычный 2 2" xfId="367"/>
    <cellStyle name="Обычный 2 2 2" xfId="499"/>
    <cellStyle name="Обычный 2 2 2 2" xfId="619"/>
    <cellStyle name="Обычный 2 2 2 2 2" xfId="757"/>
    <cellStyle name="Обычный 2 2 2 2 3" xfId="707"/>
    <cellStyle name="Обычный 2 2 2 2 4" xfId="657"/>
    <cellStyle name="Обычный 2 2 2 3" xfId="565"/>
    <cellStyle name="Обычный 2 2 2 3 2" xfId="746"/>
    <cellStyle name="Обычный 2 2 2 3 3" xfId="696"/>
    <cellStyle name="Обычный 2 2 2 3 4" xfId="646"/>
    <cellStyle name="Обычный 2 2 2 4" xfId="670"/>
    <cellStyle name="Обычный 2 2 2 4 2" xfId="770"/>
    <cellStyle name="Обычный 2 2 2 4 3" xfId="720"/>
    <cellStyle name="Обычный 2 2 2 5" xfId="733"/>
    <cellStyle name="Обычный 2 2 2 6" xfId="683"/>
    <cellStyle name="Обычный 2 2 2 7" xfId="633"/>
    <cellStyle name="Обычный 2 2 3" xfId="513"/>
    <cellStyle name="Обычный 2 2 3 2" xfId="624"/>
    <cellStyle name="Обычный 2 2 3 2 2" xfId="762"/>
    <cellStyle name="Обычный 2 2 3 2 3" xfId="712"/>
    <cellStyle name="Обычный 2 2 3 2 4" xfId="662"/>
    <cellStyle name="Обычный 2 2 3 3" xfId="570"/>
    <cellStyle name="Обычный 2 2 3 3 2" xfId="751"/>
    <cellStyle name="Обычный 2 2 3 3 3" xfId="701"/>
    <cellStyle name="Обычный 2 2 3 3 4" xfId="651"/>
    <cellStyle name="Обычный 2 2 3 4" xfId="675"/>
    <cellStyle name="Обычный 2 2 3 4 2" xfId="775"/>
    <cellStyle name="Обычный 2 2 3 4 3" xfId="725"/>
    <cellStyle name="Обычный 2 2 3 5" xfId="738"/>
    <cellStyle name="Обычный 2 2 3 6" xfId="688"/>
    <cellStyle name="Обычный 2 2 3 7" xfId="638"/>
    <cellStyle name="Обычный 2 2 4" xfId="781"/>
    <cellStyle name="Обычный 2 3" xfId="368"/>
    <cellStyle name="Обычный 2 4" xfId="369"/>
    <cellStyle name="Обычный 2 5" xfId="370"/>
    <cellStyle name="Обычный 2 6" xfId="780"/>
    <cellStyle name="Обычный 2_~6498020" xfId="371"/>
    <cellStyle name="Обычный 3" xfId="372"/>
    <cellStyle name="Обычный 3 2" xfId="373"/>
    <cellStyle name="Обычный 3 3" xfId="374"/>
    <cellStyle name="Обычный 3 3 2" xfId="375"/>
    <cellStyle name="Обычный 3 3 2 2" xfId="456"/>
    <cellStyle name="Обычный 3 4" xfId="376"/>
    <cellStyle name="Обычный 3 5" xfId="377"/>
    <cellStyle name="Обычный 3 5 2" xfId="501"/>
    <cellStyle name="Обычный 3 5 2 2" xfId="551"/>
    <cellStyle name="Обычный 3 5 2 2 2" xfId="627"/>
    <cellStyle name="Обычный 3 5 2 2 2 2" xfId="765"/>
    <cellStyle name="Обычный 3 5 2 2 2 3" xfId="715"/>
    <cellStyle name="Обычный 3 5 2 2 2 4" xfId="665"/>
    <cellStyle name="Обычный 3 5 2 2 3" xfId="678"/>
    <cellStyle name="Обычный 3 5 2 2 3 2" xfId="778"/>
    <cellStyle name="Обычный 3 5 2 2 3 3" xfId="728"/>
    <cellStyle name="Обычный 3 5 2 2 4" xfId="741"/>
    <cellStyle name="Обычный 3 5 2 2 5" xfId="691"/>
    <cellStyle name="Обычный 3 5 2 2 6" xfId="641"/>
    <cellStyle name="Обычный 3 5 2 3" xfId="620"/>
    <cellStyle name="Обычный 3 5 2 3 2" xfId="758"/>
    <cellStyle name="Обычный 3 5 2 3 3" xfId="708"/>
    <cellStyle name="Обычный 3 5 2 3 4" xfId="658"/>
    <cellStyle name="Обычный 3 5 2 4" xfId="566"/>
    <cellStyle name="Обычный 3 5 2 4 2" xfId="747"/>
    <cellStyle name="Обычный 3 5 2 4 3" xfId="697"/>
    <cellStyle name="Обычный 3 5 2 4 4" xfId="647"/>
    <cellStyle name="Обычный 3 5 2 5" xfId="671"/>
    <cellStyle name="Обычный 3 5 2 5 2" xfId="771"/>
    <cellStyle name="Обычный 3 5 2 5 3" xfId="721"/>
    <cellStyle name="Обычный 3 5 2 6" xfId="734"/>
    <cellStyle name="Обычный 3 5 2 7" xfId="684"/>
    <cellStyle name="Обычный 3 5 2 8" xfId="634"/>
    <cellStyle name="Обычный 3 5 3" xfId="552"/>
    <cellStyle name="Обычный 3 5 3 2" xfId="628"/>
    <cellStyle name="Обычный 3 5 3 2 2" xfId="766"/>
    <cellStyle name="Обычный 3 5 3 2 3" xfId="716"/>
    <cellStyle name="Обычный 3 5 3 2 4" xfId="666"/>
    <cellStyle name="Обычный 3 5 3 3" xfId="679"/>
    <cellStyle name="Обычный 3 5 3 3 2" xfId="779"/>
    <cellStyle name="Обычный 3 5 3 3 3" xfId="729"/>
    <cellStyle name="Обычный 3 5 3 4" xfId="742"/>
    <cellStyle name="Обычный 3 5 3 5" xfId="692"/>
    <cellStyle name="Обычный 3 5 3 6" xfId="642"/>
    <cellStyle name="Обычный 3 5 4" xfId="608"/>
    <cellStyle name="Обычный 3 5 4 2" xfId="754"/>
    <cellStyle name="Обычный 3 5 4 3" xfId="704"/>
    <cellStyle name="Обычный 3 5 4 4" xfId="654"/>
    <cellStyle name="Обычный 3 5 5" xfId="560"/>
    <cellStyle name="Обычный 3 5 5 2" xfId="743"/>
    <cellStyle name="Обычный 3 5 5 3" xfId="693"/>
    <cellStyle name="Обычный 3 5 5 4" xfId="643"/>
    <cellStyle name="Обычный 3 5 6" xfId="667"/>
    <cellStyle name="Обычный 3 5 6 2" xfId="767"/>
    <cellStyle name="Обычный 3 5 6 3" xfId="717"/>
    <cellStyle name="Обычный 3 5 7" xfId="730"/>
    <cellStyle name="Обычный 3 5 8" xfId="680"/>
    <cellStyle name="Обычный 3 5 9" xfId="630"/>
    <cellStyle name="Обычный 3 6" xfId="378"/>
    <cellStyle name="Обычный 3 6 2" xfId="457"/>
    <cellStyle name="Обычный 3 7" xfId="514"/>
    <cellStyle name="Обычный 3 7 2" xfId="625"/>
    <cellStyle name="Обычный 3 7 2 2" xfId="763"/>
    <cellStyle name="Обычный 3 7 2 3" xfId="713"/>
    <cellStyle name="Обычный 3 7 2 4" xfId="663"/>
    <cellStyle name="Обычный 3 7 3" xfId="571"/>
    <cellStyle name="Обычный 3 7 3 2" xfId="752"/>
    <cellStyle name="Обычный 3 7 3 3" xfId="702"/>
    <cellStyle name="Обычный 3 7 3 4" xfId="652"/>
    <cellStyle name="Обычный 3 7 4" xfId="676"/>
    <cellStyle name="Обычный 3 7 4 2" xfId="776"/>
    <cellStyle name="Обычный 3 7 4 3" xfId="726"/>
    <cellStyle name="Обычный 3 7 5" xfId="739"/>
    <cellStyle name="Обычный 3 7 6" xfId="689"/>
    <cellStyle name="Обычный 3 7 7" xfId="639"/>
    <cellStyle name="Обычный 3 8" xfId="515"/>
    <cellStyle name="Обычный 3 8 2" xfId="626"/>
    <cellStyle name="Обычный 3 8 2 2" xfId="764"/>
    <cellStyle name="Обычный 3 8 2 3" xfId="714"/>
    <cellStyle name="Обычный 3 8 2 4" xfId="664"/>
    <cellStyle name="Обычный 3 8 3" xfId="572"/>
    <cellStyle name="Обычный 3 8 3 2" xfId="753"/>
    <cellStyle name="Обычный 3 8 3 3" xfId="703"/>
    <cellStyle name="Обычный 3 8 3 4" xfId="653"/>
    <cellStyle name="Обычный 3 8 4" xfId="677"/>
    <cellStyle name="Обычный 3 8 4 2" xfId="777"/>
    <cellStyle name="Обычный 3 8 4 3" xfId="727"/>
    <cellStyle name="Обычный 3 8 5" xfId="740"/>
    <cellStyle name="Обычный 3 8 6" xfId="690"/>
    <cellStyle name="Обычный 3 8 7" xfId="640"/>
    <cellStyle name="Обычный 4" xfId="379"/>
    <cellStyle name="Обычный 4 2" xfId="498"/>
    <cellStyle name="Обычный 4 2 2" xfId="618"/>
    <cellStyle name="Обычный 4 2 3" xfId="564"/>
    <cellStyle name="Обычный 5" xfId="380"/>
    <cellStyle name="Обычный 5 2" xfId="381"/>
    <cellStyle name="Обычный 5 3" xfId="382"/>
    <cellStyle name="Обычный 5 4" xfId="383"/>
    <cellStyle name="Обычный 5_~6498020" xfId="384"/>
    <cellStyle name="Обычный 6" xfId="385"/>
    <cellStyle name="Обычный 6 2" xfId="386"/>
    <cellStyle name="Обычный 6 3" xfId="387"/>
    <cellStyle name="Обычный 6 4" xfId="388"/>
    <cellStyle name="Обычный 6_~6498020" xfId="389"/>
    <cellStyle name="Обычный 7" xfId="390"/>
    <cellStyle name="Обычный 7 2" xfId="391"/>
    <cellStyle name="Обычный 7 3" xfId="392"/>
    <cellStyle name="Обычный 7 4" xfId="461"/>
    <cellStyle name="Обычный 8" xfId="393"/>
    <cellStyle name="Обычный 9" xfId="459"/>
    <cellStyle name="Обычный 9 2" xfId="510"/>
    <cellStyle name="Обычный 9 2 2" xfId="621"/>
    <cellStyle name="Обычный 9 2 2 2" xfId="759"/>
    <cellStyle name="Обычный 9 2 2 3" xfId="709"/>
    <cellStyle name="Обычный 9 2 2 4" xfId="659"/>
    <cellStyle name="Обычный 9 2 3" xfId="567"/>
    <cellStyle name="Обычный 9 2 3 2" xfId="748"/>
    <cellStyle name="Обычный 9 2 3 3" xfId="698"/>
    <cellStyle name="Обычный 9 2 3 4" xfId="648"/>
    <cellStyle name="Обычный 9 2 4" xfId="672"/>
    <cellStyle name="Обычный 9 2 4 2" xfId="772"/>
    <cellStyle name="Обычный 9 2 4 3" xfId="722"/>
    <cellStyle name="Обычный 9 2 5" xfId="735"/>
    <cellStyle name="Обычный 9 2 6" xfId="685"/>
    <cellStyle name="Обычный 9 2 7" xfId="635"/>
    <cellStyle name="Обычный 9 3" xfId="615"/>
    <cellStyle name="Обычный 9 3 2" xfId="755"/>
    <cellStyle name="Обычный 9 3 3" xfId="705"/>
    <cellStyle name="Обычный 9 3 4" xfId="655"/>
    <cellStyle name="Обычный 9 4" xfId="561"/>
    <cellStyle name="Обычный 9 4 2" xfId="744"/>
    <cellStyle name="Обычный 9 4 3" xfId="694"/>
    <cellStyle name="Обычный 9 4 4" xfId="644"/>
    <cellStyle name="Обычный 9 5" xfId="668"/>
    <cellStyle name="Обычный 9 5 2" xfId="768"/>
    <cellStyle name="Обычный 9 5 3" xfId="718"/>
    <cellStyle name="Обычный 9 6" xfId="731"/>
    <cellStyle name="Обычный 9 7" xfId="681"/>
    <cellStyle name="Обычный 9 8" xfId="631"/>
    <cellStyle name="Обычный_4" xfId="394"/>
    <cellStyle name="Обычный_Книга1" xfId="395"/>
    <cellStyle name="Плохой" xfId="396" builtinId="27" customBuiltin="1"/>
    <cellStyle name="Плохой 2" xfId="397"/>
    <cellStyle name="Плохой 2 2" xfId="398"/>
    <cellStyle name="Плохой 3" xfId="399"/>
    <cellStyle name="Плохой 4" xfId="400"/>
    <cellStyle name="Плохой 5" xfId="401"/>
    <cellStyle name="Плохой 6" xfId="402"/>
    <cellStyle name="Плохой 7" xfId="502"/>
    <cellStyle name="Плохой 8" xfId="553"/>
    <cellStyle name="Плохой 9" xfId="609"/>
    <cellStyle name="Пояснение" xfId="403" builtinId="53" customBuiltin="1"/>
    <cellStyle name="Пояснение 2" xfId="404"/>
    <cellStyle name="Пояснение 3" xfId="405"/>
    <cellStyle name="Пояснение 4" xfId="406"/>
    <cellStyle name="Пояснение 5" xfId="407"/>
    <cellStyle name="Пояснение 6" xfId="408"/>
    <cellStyle name="Пояснение 7" xfId="503"/>
    <cellStyle name="Пояснение 8" xfId="554"/>
    <cellStyle name="Пояснение 9" xfId="610"/>
    <cellStyle name="Примечание" xfId="409" builtinId="10" customBuiltin="1"/>
    <cellStyle name="Примечание 2" xfId="410"/>
    <cellStyle name="Примечание 2 2" xfId="411"/>
    <cellStyle name="Примечание 2 3" xfId="495"/>
    <cellStyle name="Примечание 2 3 2" xfId="617"/>
    <cellStyle name="Примечание 2 3 3" xfId="563"/>
    <cellStyle name="Примечание 2_Приложение I.8. Баланс вторичных доходов" xfId="412"/>
    <cellStyle name="Примечание 3" xfId="413"/>
    <cellStyle name="Примечание 3 2" xfId="496"/>
    <cellStyle name="Примечание 4" xfId="414"/>
    <cellStyle name="Примечание 5" xfId="415"/>
    <cellStyle name="Примечание 6" xfId="416"/>
    <cellStyle name="Примечание 7" xfId="504"/>
    <cellStyle name="Примечание 8" xfId="555"/>
    <cellStyle name="Примечание 9" xfId="611"/>
    <cellStyle name="Процентный 2" xfId="629"/>
    <cellStyle name="Связанная ячейка" xfId="417" builtinId="24" customBuiltin="1"/>
    <cellStyle name="Связанная ячейка 2" xfId="418"/>
    <cellStyle name="Связанная ячейка 2 2" xfId="419"/>
    <cellStyle name="Связанная ячейка 2_Приложение I.8. Баланс вторичных доходов" xfId="420"/>
    <cellStyle name="Связанная ячейка 3" xfId="421"/>
    <cellStyle name="Связанная ячейка 4" xfId="422"/>
    <cellStyle name="Связанная ячейка 5" xfId="423"/>
    <cellStyle name="Связанная ячейка 6" xfId="424"/>
    <cellStyle name="Связанная ячейка 7" xfId="505"/>
    <cellStyle name="Связанная ячейка 8" xfId="556"/>
    <cellStyle name="Связанная ячейка 9" xfId="612"/>
    <cellStyle name="Стиль 1" xfId="425"/>
    <cellStyle name="Стиль 1 2" xfId="426"/>
    <cellStyle name="Стиль 1_Приложение 1.6_усл.по зонам" xfId="427"/>
    <cellStyle name="Стиль 2" xfId="428"/>
    <cellStyle name="Текст предупреждения" xfId="429" builtinId="11" customBuiltin="1"/>
    <cellStyle name="Текст предупреждения 2" xfId="430"/>
    <cellStyle name="Текст предупреждения 3" xfId="431"/>
    <cellStyle name="Текст предупреждения 4" xfId="432"/>
    <cellStyle name="Текст предупреждения 5" xfId="433"/>
    <cellStyle name="Текст предупреждения 6" xfId="434"/>
    <cellStyle name="Текст предупреждения 7" xfId="506"/>
    <cellStyle name="Текст предупреждения 8" xfId="557"/>
    <cellStyle name="Текст предупреждения 9" xfId="613"/>
    <cellStyle name="Тысячи [0]_Модуль2" xfId="435"/>
    <cellStyle name="Тысячи_Модуль2" xfId="436"/>
    <cellStyle name="Финансовый 2" xfId="437"/>
    <cellStyle name="Финансовый 2 2" xfId="438"/>
    <cellStyle name="Финансовый 2 2 2" xfId="507"/>
    <cellStyle name="Финансовый 2 3" xfId="458"/>
    <cellStyle name="Финансовый 3" xfId="439"/>
    <cellStyle name="Финансовый 3 2" xfId="508"/>
    <cellStyle name="Хороший" xfId="440" builtinId="26" customBuiltin="1"/>
    <cellStyle name="Хороший 2" xfId="441"/>
    <cellStyle name="Хороший 2 2" xfId="442"/>
    <cellStyle name="Хороший 3" xfId="443"/>
    <cellStyle name="Хороший 4" xfId="444"/>
    <cellStyle name="Хороший 5" xfId="445"/>
    <cellStyle name="Хороший 6" xfId="446"/>
    <cellStyle name="Хороший 7" xfId="509"/>
    <cellStyle name="Хороший 8" xfId="558"/>
    <cellStyle name="Хороший 9" xfId="6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gul_b\zapiska%2011\&#1052;&#1086;&#1080;%20&#1076;&#1086;&#1082;&#1091;&#1084;&#1077;&#1085;&#1090;&#1099;\&#1042;&#1044;\2008\&#1042;&#1044;%20&#1087;&#1086;%20&#1089;&#1088;&#1086;&#1082;&#1072;&#1084;%202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"/>
      <sheetName val="STable 3.1"/>
      <sheetName val="Table 3 (Y)"/>
      <sheetName val="ED-stand"/>
      <sheetName val="банки"/>
      <sheetName val="баланс"/>
      <sheetName val="прочие"/>
      <sheetName val="прочие-ЦБ"/>
      <sheetName val="interest"/>
      <sheetName val="по годам"/>
      <sheetName val="ED-прогноз"/>
      <sheetName val="Диаграмма1"/>
      <sheetName val="Диаграм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Брендбук">
      <a:dk1>
        <a:sysClr val="windowText" lastClr="000000"/>
      </a:dk1>
      <a:lt1>
        <a:sysClr val="window" lastClr="FFFFFF"/>
      </a:lt1>
      <a:dk2>
        <a:srgbClr val="4B3E3B"/>
      </a:dk2>
      <a:lt2>
        <a:srgbClr val="E6E6E6"/>
      </a:lt2>
      <a:accent1>
        <a:srgbClr val="CCCCCC"/>
      </a:accent1>
      <a:accent2>
        <a:srgbClr val="275C1A"/>
      </a:accent2>
      <a:accent3>
        <a:srgbClr val="67995A"/>
      </a:accent3>
      <a:accent4>
        <a:srgbClr val="9C7C07"/>
      </a:accent4>
      <a:accent5>
        <a:srgbClr val="F1C94D"/>
      </a:accent5>
      <a:accent6>
        <a:srgbClr val="BC1E28"/>
      </a:accent6>
      <a:hlink>
        <a:srgbClr val="275C1A"/>
      </a:hlink>
      <a:folHlink>
        <a:srgbClr val="80727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23"/>
  <sheetViews>
    <sheetView tabSelected="1" workbookViewId="0">
      <selection activeCell="C5" sqref="C5"/>
    </sheetView>
  </sheetViews>
  <sheetFormatPr defaultColWidth="8.85546875" defaultRowHeight="12.75" x14ac:dyDescent="0.2"/>
  <cols>
    <col min="1" max="1" width="7.42578125" style="57" customWidth="1"/>
    <col min="2" max="2" width="8.42578125" style="57" customWidth="1"/>
    <col min="3" max="3" width="8.85546875" style="57"/>
    <col min="4" max="4" width="100.140625" style="57" customWidth="1"/>
    <col min="5" max="16384" width="8.85546875" style="57"/>
  </cols>
  <sheetData>
    <row r="4" spans="3:4" ht="18" x14ac:dyDescent="0.25">
      <c r="C4" s="58" t="s">
        <v>171</v>
      </c>
    </row>
    <row r="5" spans="3:4" ht="18" x14ac:dyDescent="0.25">
      <c r="C5" s="58"/>
    </row>
    <row r="6" spans="3:4" ht="14.25" x14ac:dyDescent="0.2">
      <c r="C6" s="59" t="s">
        <v>165</v>
      </c>
    </row>
    <row r="7" spans="3:4" x14ac:dyDescent="0.2">
      <c r="C7" s="60" t="s">
        <v>166</v>
      </c>
      <c r="D7" s="61" t="s">
        <v>185</v>
      </c>
    </row>
    <row r="8" spans="3:4" x14ac:dyDescent="0.2">
      <c r="C8" s="60" t="s">
        <v>167</v>
      </c>
      <c r="D8" s="61" t="s">
        <v>2</v>
      </c>
    </row>
    <row r="9" spans="3:4" x14ac:dyDescent="0.2">
      <c r="C9" s="60" t="s">
        <v>168</v>
      </c>
      <c r="D9" s="61" t="s">
        <v>170</v>
      </c>
    </row>
    <row r="10" spans="3:4" x14ac:dyDescent="0.2">
      <c r="C10" s="60" t="s">
        <v>169</v>
      </c>
      <c r="D10" s="61" t="s">
        <v>56</v>
      </c>
    </row>
    <row r="17" spans="4:4" x14ac:dyDescent="0.2">
      <c r="D17" s="62"/>
    </row>
    <row r="20" spans="4:4" x14ac:dyDescent="0.2">
      <c r="D20" s="62"/>
    </row>
    <row r="23" spans="4:4" x14ac:dyDescent="0.2">
      <c r="D23" s="62"/>
    </row>
  </sheetData>
  <hyperlinks>
    <hyperlink ref="D8" location="'2. Структура экспорта и импорта'!A1" display="Структура экспорта и импорта по данным официальной статистики"/>
    <hyperlink ref="D9" location="'3. Экспорт отдельных товаров'!A1" display=" Анализ цены и количественных поставок по экспорту отдельных товаров по данным официальной статистики"/>
    <hyperlink ref="D10" location="'4. Географическая структура'!A1" display="Географическая структура внешней торговли по данным официальной статистики"/>
    <hyperlink ref="D7" location="'1. Внешнеторговый оборот'!A1" display="Внешнеторговый оборот Республики Казахстан в 2024 году и в 1 квартале 2025 года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:A5"/>
    </sheetView>
  </sheetViews>
  <sheetFormatPr defaultColWidth="9.140625" defaultRowHeight="12.75" x14ac:dyDescent="0.2"/>
  <cols>
    <col min="1" max="1" width="45.85546875" style="36" customWidth="1"/>
    <col min="2" max="2" width="16.85546875" style="33" customWidth="1" collapsed="1"/>
    <col min="3" max="6" width="16.85546875" style="33" customWidth="1"/>
    <col min="7" max="9" width="16.85546875" style="5" customWidth="1"/>
    <col min="10" max="16384" width="9.140625" style="30"/>
  </cols>
  <sheetData>
    <row r="1" spans="1:9" ht="15.75" customHeight="1" x14ac:dyDescent="0.2">
      <c r="A1" s="174" t="s">
        <v>185</v>
      </c>
      <c r="B1" s="174"/>
      <c r="C1" s="174"/>
      <c r="D1" s="174"/>
      <c r="E1" s="174"/>
      <c r="F1" s="174"/>
      <c r="G1" s="174"/>
      <c r="H1" s="174"/>
      <c r="I1" s="174"/>
    </row>
    <row r="2" spans="1:9" x14ac:dyDescent="0.2">
      <c r="A2" s="31"/>
      <c r="B2" s="31"/>
      <c r="C2" s="31"/>
      <c r="D2" s="45"/>
      <c r="E2" s="31"/>
      <c r="F2" s="64"/>
      <c r="G2" s="64"/>
      <c r="H2" s="31"/>
      <c r="I2" s="43"/>
    </row>
    <row r="3" spans="1:9" x14ac:dyDescent="0.2">
      <c r="A3" s="32"/>
      <c r="B3" s="32"/>
      <c r="C3" s="32"/>
      <c r="D3" s="32"/>
      <c r="E3" s="32"/>
      <c r="F3" s="32"/>
      <c r="G3" s="63"/>
      <c r="I3" s="34" t="s">
        <v>0</v>
      </c>
    </row>
    <row r="4" spans="1:9" ht="16.5" customHeight="1" x14ac:dyDescent="0.2">
      <c r="A4" s="178"/>
      <c r="B4" s="180" t="s">
        <v>176</v>
      </c>
      <c r="C4" s="181"/>
      <c r="D4" s="181"/>
      <c r="E4" s="181"/>
      <c r="F4" s="182"/>
      <c r="G4" s="93" t="s">
        <v>186</v>
      </c>
      <c r="H4" s="176" t="s">
        <v>187</v>
      </c>
      <c r="I4" s="176" t="s">
        <v>188</v>
      </c>
    </row>
    <row r="5" spans="1:9" ht="21" customHeight="1" x14ac:dyDescent="0.2">
      <c r="A5" s="179"/>
      <c r="B5" s="106" t="s">
        <v>138</v>
      </c>
      <c r="C5" s="106" t="s">
        <v>139</v>
      </c>
      <c r="D5" s="106" t="s">
        <v>140</v>
      </c>
      <c r="E5" s="106" t="s">
        <v>141</v>
      </c>
      <c r="F5" s="106" t="s">
        <v>172</v>
      </c>
      <c r="G5" s="106" t="s">
        <v>138</v>
      </c>
      <c r="H5" s="177" t="s">
        <v>142</v>
      </c>
      <c r="I5" s="177" t="s">
        <v>143</v>
      </c>
    </row>
    <row r="6" spans="1:9" s="35" customFormat="1" ht="15.75" customHeight="1" x14ac:dyDescent="0.2">
      <c r="A6" s="107" t="s">
        <v>156</v>
      </c>
      <c r="B6" s="126">
        <f>B10-B22</f>
        <v>4826.9448909879793</v>
      </c>
      <c r="C6" s="126">
        <f>C10-C22</f>
        <v>2887.7748931156821</v>
      </c>
      <c r="D6" s="126">
        <f>D10-D22</f>
        <v>2999.2872678141284</v>
      </c>
      <c r="E6" s="126">
        <f>E10-E22</f>
        <v>329.80188502583769</v>
      </c>
      <c r="F6" s="126">
        <f>B6+C6+D6+E6</f>
        <v>11043.808936943627</v>
      </c>
      <c r="G6" s="126">
        <f>G10-G22</f>
        <v>4068.8638355212897</v>
      </c>
      <c r="H6" s="18"/>
      <c r="I6" s="18"/>
    </row>
    <row r="7" spans="1:9" ht="13.5" customHeight="1" x14ac:dyDescent="0.2">
      <c r="A7" s="108" t="s">
        <v>145</v>
      </c>
      <c r="B7" s="127">
        <f>B12-B24</f>
        <v>3129.0352337700224</v>
      </c>
      <c r="C7" s="127">
        <f>C12-C24</f>
        <v>4321.1817891500687</v>
      </c>
      <c r="D7" s="127">
        <f>D12-D24</f>
        <v>4083.3694895500012</v>
      </c>
      <c r="E7" s="127">
        <f>E12-E24</f>
        <v>2670.0728952799291</v>
      </c>
      <c r="F7" s="127">
        <f>B7+C7+D7+E7</f>
        <v>14203.659407750021</v>
      </c>
      <c r="G7" s="127">
        <f>G12-G24</f>
        <v>3591.8607770000108</v>
      </c>
      <c r="H7" s="109"/>
      <c r="I7" s="109"/>
    </row>
    <row r="8" spans="1:9" ht="13.5" customHeight="1" x14ac:dyDescent="0.2">
      <c r="A8" s="110" t="s">
        <v>146</v>
      </c>
      <c r="B8" s="126">
        <f>B14-B26</f>
        <v>-546.85729000000003</v>
      </c>
      <c r="C8" s="126">
        <f>C14-C26</f>
        <v>-648.16650300000003</v>
      </c>
      <c r="D8" s="126">
        <f>D14-D26</f>
        <v>-772.67403499999989</v>
      </c>
      <c r="E8" s="126">
        <f>E14-E26</f>
        <v>-715.63795200000004</v>
      </c>
      <c r="F8" s="126">
        <f>B8+C8+D8+E8</f>
        <v>-2683.3357799999999</v>
      </c>
      <c r="G8" s="126">
        <f>G14-G26</f>
        <v>-539.75190900000007</v>
      </c>
      <c r="H8" s="18"/>
      <c r="I8" s="18"/>
    </row>
    <row r="9" spans="1:9" x14ac:dyDescent="0.2">
      <c r="A9" s="111"/>
      <c r="B9" s="109"/>
      <c r="C9" s="109"/>
      <c r="D9" s="109"/>
      <c r="E9" s="109"/>
      <c r="F9" s="109"/>
      <c r="G9" s="109"/>
      <c r="H9" s="19"/>
      <c r="I9" s="19"/>
    </row>
    <row r="10" spans="1:9" s="35" customFormat="1" ht="16.5" customHeight="1" x14ac:dyDescent="0.2">
      <c r="A10" s="107" t="s">
        <v>161</v>
      </c>
      <c r="B10" s="128">
        <v>18417.725459114943</v>
      </c>
      <c r="C10" s="128">
        <v>19470.022737253621</v>
      </c>
      <c r="D10" s="128">
        <v>20149.757726502863</v>
      </c>
      <c r="E10" s="128">
        <v>19287.891239466062</v>
      </c>
      <c r="F10" s="128">
        <f>B10+C10+D10+E10</f>
        <v>77325.397162337482</v>
      </c>
      <c r="G10" s="128">
        <v>19280.529431458275</v>
      </c>
      <c r="H10" s="112">
        <f>G10/B10*100</f>
        <v>104.68463912255967</v>
      </c>
      <c r="I10" s="112">
        <f>G10/E10*100</f>
        <v>99.96183197055403</v>
      </c>
    </row>
    <row r="11" spans="1:9" s="35" customFormat="1" ht="16.5" customHeight="1" x14ac:dyDescent="0.2">
      <c r="A11" s="113" t="s">
        <v>157</v>
      </c>
      <c r="B11" s="114">
        <v>18269.301224354942</v>
      </c>
      <c r="C11" s="114">
        <v>19309.388549593616</v>
      </c>
      <c r="D11" s="114">
        <v>19938.259019462861</v>
      </c>
      <c r="E11" s="114">
        <v>19232.109547616066</v>
      </c>
      <c r="F11" s="114">
        <f>B11+C11+D11+E11</f>
        <v>76749.058341027485</v>
      </c>
      <c r="G11" s="114">
        <v>18979.302933798277</v>
      </c>
      <c r="H11" s="115"/>
      <c r="I11" s="115"/>
    </row>
    <row r="12" spans="1:9" x14ac:dyDescent="0.2">
      <c r="A12" s="110" t="s">
        <v>147</v>
      </c>
      <c r="B12" s="126">
        <v>16450.569968790009</v>
      </c>
      <c r="C12" s="126">
        <v>20539.170430140017</v>
      </c>
      <c r="D12" s="126">
        <v>20679.280002580017</v>
      </c>
      <c r="E12" s="126">
        <v>21369.515403539994</v>
      </c>
      <c r="F12" s="126">
        <f>B12+C12+D12+E12</f>
        <v>79038.535805050036</v>
      </c>
      <c r="G12" s="126">
        <v>18509.806098950023</v>
      </c>
      <c r="H12" s="18">
        <f>G12/B12*100</f>
        <v>112.51771904600749</v>
      </c>
      <c r="I12" s="18">
        <f>G12/E12*100</f>
        <v>86.617809292407998</v>
      </c>
    </row>
    <row r="13" spans="1:9" ht="22.5" customHeight="1" x14ac:dyDescent="0.2">
      <c r="A13" s="116" t="s">
        <v>148</v>
      </c>
      <c r="B13" s="127">
        <f>B11-B12</f>
        <v>1818.7312555649332</v>
      </c>
      <c r="C13" s="127">
        <f>C11-C12</f>
        <v>-1229.7818805464012</v>
      </c>
      <c r="D13" s="127">
        <f>D11-D12</f>
        <v>-741.02098311715599</v>
      </c>
      <c r="E13" s="127">
        <f>E11-E12</f>
        <v>-2137.4058559239274</v>
      </c>
      <c r="F13" s="127">
        <f>B13+C13+D13+E13</f>
        <v>-2289.4774640225514</v>
      </c>
      <c r="G13" s="127">
        <f>G11-G12</f>
        <v>469.49683484825437</v>
      </c>
      <c r="H13" s="19"/>
      <c r="I13" s="19"/>
    </row>
    <row r="14" spans="1:9" x14ac:dyDescent="0.2">
      <c r="A14" s="117" t="s">
        <v>146</v>
      </c>
      <c r="B14" s="126">
        <v>60.601334999999992</v>
      </c>
      <c r="C14" s="126">
        <v>97.584367</v>
      </c>
      <c r="D14" s="126">
        <v>122.49395499999999</v>
      </c>
      <c r="E14" s="126">
        <v>71.940853000000004</v>
      </c>
      <c r="F14" s="126">
        <f>B14+C14+D14+E14</f>
        <v>352.62050999999997</v>
      </c>
      <c r="G14" s="126">
        <v>56.969981000000004</v>
      </c>
      <c r="H14" s="18">
        <f>G14/B14*100</f>
        <v>94.00779867308205</v>
      </c>
      <c r="I14" s="18">
        <f>G14/E14*100</f>
        <v>79.190027118527496</v>
      </c>
    </row>
    <row r="15" spans="1:9" x14ac:dyDescent="0.2">
      <c r="A15" s="118" t="s">
        <v>149</v>
      </c>
      <c r="B15" s="114">
        <v>99.070769999999996</v>
      </c>
      <c r="C15" s="114">
        <v>116.48774</v>
      </c>
      <c r="D15" s="114">
        <v>125.11143</v>
      </c>
      <c r="E15" s="114">
        <v>101.57618000000001</v>
      </c>
      <c r="F15" s="114">
        <f>B15+C15+D15+E15</f>
        <v>442.24612000000002</v>
      </c>
      <c r="G15" s="114">
        <v>74.280160000000009</v>
      </c>
      <c r="H15" s="114"/>
      <c r="I15" s="114"/>
    </row>
    <row r="16" spans="1:9" x14ac:dyDescent="0.2">
      <c r="A16" s="117" t="s">
        <v>150</v>
      </c>
      <c r="B16" s="126">
        <v>-69.457259999999991</v>
      </c>
      <c r="C16" s="126">
        <v>-169.84139000000002</v>
      </c>
      <c r="D16" s="126">
        <v>-132.80027999999999</v>
      </c>
      <c r="E16" s="126">
        <v>-122.18977000000001</v>
      </c>
      <c r="F16" s="126">
        <f>B16+C16+D16+E16</f>
        <v>-494.28870000000001</v>
      </c>
      <c r="G16" s="126">
        <v>-86.83878</v>
      </c>
      <c r="H16" s="18"/>
      <c r="I16" s="18"/>
    </row>
    <row r="17" spans="1:9" x14ac:dyDescent="0.2">
      <c r="A17" s="118" t="s">
        <v>152</v>
      </c>
      <c r="B17" s="114">
        <f>B13-SUM(B14:B16)</f>
        <v>1728.5164105649333</v>
      </c>
      <c r="C17" s="114">
        <f>C13-SUM(C14:C16)</f>
        <v>-1274.0125975464011</v>
      </c>
      <c r="D17" s="114">
        <f>D13-SUM(D14:D16)</f>
        <v>-855.82608811715602</v>
      </c>
      <c r="E17" s="114">
        <f>E13-SUM(E14:E16)</f>
        <v>-2188.7331189239276</v>
      </c>
      <c r="F17" s="114">
        <f>B17+C17+D17+E17</f>
        <v>-2590.0553940225514</v>
      </c>
      <c r="G17" s="114">
        <f>G13-SUM(G14:G16)</f>
        <v>425.08547384825437</v>
      </c>
      <c r="H17" s="114"/>
      <c r="I17" s="114"/>
    </row>
    <row r="18" spans="1:9" ht="25.5" x14ac:dyDescent="0.2">
      <c r="A18" s="119" t="s">
        <v>151</v>
      </c>
      <c r="B18" s="126">
        <v>30.525079999999988</v>
      </c>
      <c r="C18" s="126">
        <v>24.432520000000011</v>
      </c>
      <c r="D18" s="126">
        <v>31.745402000000027</v>
      </c>
      <c r="E18" s="126">
        <v>-130.01041000000004</v>
      </c>
      <c r="F18" s="126">
        <f>B18+C18+D18+E18</f>
        <v>-43.307408000000009</v>
      </c>
      <c r="G18" s="126">
        <v>152.80664099999998</v>
      </c>
      <c r="H18" s="18"/>
      <c r="I18" s="18"/>
    </row>
    <row r="19" spans="1:9" ht="25.5" x14ac:dyDescent="0.2">
      <c r="A19" s="120" t="s">
        <v>159</v>
      </c>
      <c r="B19" s="114">
        <v>-110.60328</v>
      </c>
      <c r="C19" s="114">
        <v>-170.49881999999999</v>
      </c>
      <c r="D19" s="114">
        <v>-107.79022999999999</v>
      </c>
      <c r="E19" s="114">
        <v>-309.82431000000003</v>
      </c>
      <c r="F19" s="114">
        <f>B19+C19+D19+E19</f>
        <v>-698.7166400000001</v>
      </c>
      <c r="G19" s="114">
        <v>-192.18523000000002</v>
      </c>
      <c r="H19" s="114"/>
      <c r="I19" s="114"/>
    </row>
    <row r="20" spans="1:9" ht="25.5" x14ac:dyDescent="0.2">
      <c r="A20" s="121" t="s">
        <v>160</v>
      </c>
      <c r="B20" s="126">
        <v>141.12835999999999</v>
      </c>
      <c r="C20" s="126">
        <v>194.93134000000001</v>
      </c>
      <c r="D20" s="126">
        <v>139.53563200000002</v>
      </c>
      <c r="E20" s="126">
        <v>179.81389999999999</v>
      </c>
      <c r="F20" s="126">
        <f>B20+C20+D20+E20</f>
        <v>655.40923199999997</v>
      </c>
      <c r="G20" s="126">
        <v>344.991871</v>
      </c>
      <c r="H20" s="18"/>
      <c r="I20" s="18"/>
    </row>
    <row r="21" spans="1:9" x14ac:dyDescent="0.2">
      <c r="A21" s="122" t="s">
        <v>158</v>
      </c>
      <c r="B21" s="114">
        <v>117.89915476000002</v>
      </c>
      <c r="C21" s="114">
        <v>136.20166766</v>
      </c>
      <c r="D21" s="114">
        <v>179.75330503999999</v>
      </c>
      <c r="E21" s="114">
        <v>185.79210184999999</v>
      </c>
      <c r="F21" s="114">
        <f>B21+C21+D21+E21</f>
        <v>619.64622930999997</v>
      </c>
      <c r="G21" s="114">
        <v>148.41985665999999</v>
      </c>
      <c r="H21" s="114"/>
      <c r="I21" s="114"/>
    </row>
    <row r="22" spans="1:9" s="35" customFormat="1" ht="17.25" customHeight="1" x14ac:dyDescent="0.2">
      <c r="A22" s="107" t="s">
        <v>162</v>
      </c>
      <c r="B22" s="128">
        <v>13590.780568126964</v>
      </c>
      <c r="C22" s="128">
        <v>16582.247844137939</v>
      </c>
      <c r="D22" s="128">
        <v>17150.470458688735</v>
      </c>
      <c r="E22" s="128">
        <v>18958.089354440224</v>
      </c>
      <c r="F22" s="128">
        <f>B22+C22+D22+E22</f>
        <v>66281.588225393862</v>
      </c>
      <c r="G22" s="128">
        <v>15211.665595936985</v>
      </c>
      <c r="H22" s="112">
        <f>G22/B22*100</f>
        <v>111.92635713368307</v>
      </c>
      <c r="I22" s="112">
        <f>G22/E22*100</f>
        <v>80.238389594752178</v>
      </c>
    </row>
    <row r="23" spans="1:9" s="35" customFormat="1" ht="17.25" customHeight="1" x14ac:dyDescent="0.2">
      <c r="A23" s="169" t="s">
        <v>157</v>
      </c>
      <c r="B23" s="114">
        <v>13584.722295726962</v>
      </c>
      <c r="C23" s="114">
        <v>16548.919327217936</v>
      </c>
      <c r="D23" s="114">
        <v>16834.506199818734</v>
      </c>
      <c r="E23" s="114">
        <v>18560.28676307022</v>
      </c>
      <c r="F23" s="114">
        <f>B23+C23+D23+E23</f>
        <v>65528.434585833849</v>
      </c>
      <c r="G23" s="114">
        <v>15000.476695856985</v>
      </c>
      <c r="H23" s="115"/>
      <c r="I23" s="115"/>
    </row>
    <row r="24" spans="1:9" ht="14.25" customHeight="1" x14ac:dyDescent="0.2">
      <c r="A24" s="110" t="s">
        <v>153</v>
      </c>
      <c r="B24" s="126">
        <v>13321.534735019986</v>
      </c>
      <c r="C24" s="126">
        <v>16217.988640989948</v>
      </c>
      <c r="D24" s="126">
        <v>16595.910513030016</v>
      </c>
      <c r="E24" s="126">
        <v>18699.442508260065</v>
      </c>
      <c r="F24" s="126">
        <f>B24+C24+D24+E24</f>
        <v>64834.876397300017</v>
      </c>
      <c r="G24" s="126">
        <v>14917.945321950012</v>
      </c>
      <c r="H24" s="18">
        <f>G24/B24*100</f>
        <v>111.98368370224895</v>
      </c>
      <c r="I24" s="18">
        <f>G24/E24*100</f>
        <v>79.777487031286313</v>
      </c>
    </row>
    <row r="25" spans="1:9" ht="15" customHeight="1" x14ac:dyDescent="0.2">
      <c r="A25" s="116" t="s">
        <v>148</v>
      </c>
      <c r="B25" s="17">
        <f>B23-B24</f>
        <v>263.187560706976</v>
      </c>
      <c r="C25" s="17">
        <f>C23-C24</f>
        <v>330.93068622798819</v>
      </c>
      <c r="D25" s="17">
        <f>D23-D24</f>
        <v>238.59568678871801</v>
      </c>
      <c r="E25" s="17">
        <f>E23-E24</f>
        <v>-139.15574518984431</v>
      </c>
      <c r="F25" s="17">
        <f>B25+C25+D25+E25</f>
        <v>693.55818853383789</v>
      </c>
      <c r="G25" s="17">
        <f>G23-G24</f>
        <v>82.531373906973386</v>
      </c>
      <c r="H25" s="19"/>
      <c r="I25" s="19"/>
    </row>
    <row r="26" spans="1:9" x14ac:dyDescent="0.2">
      <c r="A26" s="123" t="s">
        <v>146</v>
      </c>
      <c r="B26" s="126">
        <v>607.45862499999998</v>
      </c>
      <c r="C26" s="126">
        <v>745.75087000000008</v>
      </c>
      <c r="D26" s="126">
        <v>895.16798999999992</v>
      </c>
      <c r="E26" s="126">
        <v>787.57880499999999</v>
      </c>
      <c r="F26" s="126">
        <f>B26+C26+D26+E26</f>
        <v>3035.9562900000001</v>
      </c>
      <c r="G26" s="126">
        <v>596.72189000000003</v>
      </c>
      <c r="H26" s="18">
        <f>G26/B26*100</f>
        <v>98.232515835955098</v>
      </c>
      <c r="I26" s="18">
        <f>G26/E26*100</f>
        <v>75.766626299700903</v>
      </c>
    </row>
    <row r="27" spans="1:9" x14ac:dyDescent="0.2">
      <c r="A27" s="124" t="s">
        <v>149</v>
      </c>
      <c r="B27" s="127">
        <v>31.140819999999998</v>
      </c>
      <c r="C27" s="127">
        <v>32.630050000000004</v>
      </c>
      <c r="D27" s="127">
        <v>41.778880000000001</v>
      </c>
      <c r="E27" s="127">
        <v>40.62865</v>
      </c>
      <c r="F27" s="127">
        <f>B27+C27+D27+E27</f>
        <v>146.17840000000001</v>
      </c>
      <c r="G27" s="127">
        <v>44.935939999999995</v>
      </c>
      <c r="H27" s="19"/>
      <c r="I27" s="19"/>
    </row>
    <row r="28" spans="1:9" x14ac:dyDescent="0.2">
      <c r="A28" s="123" t="s">
        <v>150</v>
      </c>
      <c r="B28" s="126">
        <v>-64.127690000000001</v>
      </c>
      <c r="C28" s="126">
        <v>-116.47745999999999</v>
      </c>
      <c r="D28" s="126">
        <v>-121.19114999999999</v>
      </c>
      <c r="E28" s="126">
        <v>-167.93153000000001</v>
      </c>
      <c r="F28" s="126">
        <f>B28+C28+D28+E28</f>
        <v>-469.72782999999998</v>
      </c>
      <c r="G28" s="126">
        <v>-70.363479999999996</v>
      </c>
      <c r="H28" s="18"/>
      <c r="I28" s="18"/>
    </row>
    <row r="29" spans="1:9" x14ac:dyDescent="0.2">
      <c r="A29" s="124" t="s">
        <v>154</v>
      </c>
      <c r="B29" s="127">
        <v>-592.83373657759512</v>
      </c>
      <c r="C29" s="127">
        <v>-660.7450726201032</v>
      </c>
      <c r="D29" s="127">
        <v>-633.26308929730021</v>
      </c>
      <c r="E29" s="127">
        <v>-756.1228100255903</v>
      </c>
      <c r="F29" s="127">
        <f>B29+C29+D29+E29</f>
        <v>-2642.9647085205888</v>
      </c>
      <c r="G29" s="127">
        <v>-563.21323538334036</v>
      </c>
      <c r="H29" s="19"/>
      <c r="I29" s="19"/>
    </row>
    <row r="30" spans="1:9" ht="25.5" x14ac:dyDescent="0.2">
      <c r="A30" s="123" t="s">
        <v>174</v>
      </c>
      <c r="B30" s="126">
        <v>355.93969208457003</v>
      </c>
      <c r="C30" s="126">
        <v>363.85558321809259</v>
      </c>
      <c r="D30" s="126">
        <v>372.7815338860168</v>
      </c>
      <c r="E30" s="126">
        <v>430.41354544574972</v>
      </c>
      <c r="F30" s="126">
        <f>B30+C30+D30+E30</f>
        <v>1522.990354634429</v>
      </c>
      <c r="G30" s="126">
        <v>285.25531385031297</v>
      </c>
      <c r="H30" s="18"/>
      <c r="I30" s="18"/>
    </row>
    <row r="31" spans="1:9" x14ac:dyDescent="0.2">
      <c r="A31" s="124" t="s">
        <v>152</v>
      </c>
      <c r="B31" s="127">
        <f>B25-SUM(B26:B30)</f>
        <v>-74.390149799998824</v>
      </c>
      <c r="C31" s="127">
        <f>C25-SUM(C26:C30)</f>
        <v>-34.083284370001309</v>
      </c>
      <c r="D31" s="127">
        <f>D25-SUM(D26:D30)</f>
        <v>-316.67847779999852</v>
      </c>
      <c r="E31" s="127">
        <f>E25-SUM(E26:E30)</f>
        <v>-473.72240561000365</v>
      </c>
      <c r="F31" s="127">
        <f>B31+C31+D31+E31</f>
        <v>-898.8743175800023</v>
      </c>
      <c r="G31" s="127">
        <f>G25-SUM(G26:G30)</f>
        <v>-210.80505455999923</v>
      </c>
      <c r="H31" s="109"/>
      <c r="I31" s="109"/>
    </row>
    <row r="32" spans="1:9" x14ac:dyDescent="0.2">
      <c r="A32" s="119" t="s">
        <v>158</v>
      </c>
      <c r="B32" s="126">
        <v>6.0582723999999999</v>
      </c>
      <c r="C32" s="126">
        <v>33.328516919999991</v>
      </c>
      <c r="D32" s="126">
        <v>315.96425887000004</v>
      </c>
      <c r="E32" s="126">
        <v>397.80259137000002</v>
      </c>
      <c r="F32" s="126">
        <f>B32+C32+D32+E32</f>
        <v>753.1536395600001</v>
      </c>
      <c r="G32" s="126">
        <v>211.18890008</v>
      </c>
      <c r="H32" s="18"/>
      <c r="I32" s="18"/>
    </row>
    <row r="33" spans="1:9" x14ac:dyDescent="0.2">
      <c r="A33" s="125"/>
      <c r="B33" s="22"/>
      <c r="C33" s="22"/>
      <c r="D33" s="22"/>
      <c r="E33" s="22"/>
      <c r="F33" s="22"/>
      <c r="G33" s="22"/>
      <c r="H33" s="22"/>
      <c r="I33" s="22"/>
    </row>
    <row r="34" spans="1:9" ht="17.25" customHeight="1" x14ac:dyDescent="0.2">
      <c r="A34" s="107" t="s">
        <v>144</v>
      </c>
      <c r="B34" s="126">
        <f>B10+B22</f>
        <v>32008.506027241907</v>
      </c>
      <c r="C34" s="126">
        <f>C10+C22</f>
        <v>36052.27058139156</v>
      </c>
      <c r="D34" s="126">
        <f>D10+D22</f>
        <v>37300.228185191598</v>
      </c>
      <c r="E34" s="126">
        <f>E10+E22</f>
        <v>38245.980593906286</v>
      </c>
      <c r="F34" s="126">
        <f>F10+F22</f>
        <v>143606.98538773134</v>
      </c>
      <c r="G34" s="126">
        <f>G10+G22</f>
        <v>34492.195027395261</v>
      </c>
      <c r="H34" s="18">
        <f>G34/B34*100</f>
        <v>107.75946555593544</v>
      </c>
      <c r="I34" s="18">
        <f>G34/E34*100</f>
        <v>90.185150156382406</v>
      </c>
    </row>
    <row r="35" spans="1:9" ht="17.25" customHeight="1" x14ac:dyDescent="0.2">
      <c r="A35" s="108" t="s">
        <v>145</v>
      </c>
      <c r="B35" s="127">
        <f>B12+B24</f>
        <v>29772.104703809993</v>
      </c>
      <c r="C35" s="127">
        <f>C12+C24</f>
        <v>36757.159071129965</v>
      </c>
      <c r="D35" s="127">
        <f>D12+D24</f>
        <v>37275.190515610033</v>
      </c>
      <c r="E35" s="127">
        <f>E12+E24</f>
        <v>40068.957911800055</v>
      </c>
      <c r="F35" s="127">
        <f>F12+F24</f>
        <v>143873.41220235004</v>
      </c>
      <c r="G35" s="127">
        <f>G12+G24</f>
        <v>33427.751420900036</v>
      </c>
      <c r="H35" s="19">
        <f>G35/B35*100</f>
        <v>112.27876481511308</v>
      </c>
      <c r="I35" s="19">
        <f>G35/E35*100</f>
        <v>83.425557246787733</v>
      </c>
    </row>
    <row r="36" spans="1:9" ht="15" customHeight="1" x14ac:dyDescent="0.2">
      <c r="A36" s="110" t="s">
        <v>146</v>
      </c>
      <c r="B36" s="126">
        <f>B14+B26</f>
        <v>668.05995999999993</v>
      </c>
      <c r="C36" s="126">
        <f>C14+C26</f>
        <v>843.33523700000012</v>
      </c>
      <c r="D36" s="126">
        <f>D14+D26</f>
        <v>1017.6619449999999</v>
      </c>
      <c r="E36" s="126">
        <f>E14+E26</f>
        <v>859.51965799999994</v>
      </c>
      <c r="F36" s="126">
        <f>F14+F26</f>
        <v>3388.5767999999998</v>
      </c>
      <c r="G36" s="126">
        <f>G14+G26</f>
        <v>653.69187099999999</v>
      </c>
      <c r="H36" s="18">
        <f>G36/B36*100</f>
        <v>97.849281522574714</v>
      </c>
      <c r="I36" s="18">
        <f>G36/E36*100</f>
        <v>76.053161194830992</v>
      </c>
    </row>
    <row r="37" spans="1:9" s="37" customFormat="1" ht="13.5" customHeight="1" x14ac:dyDescent="0.2">
      <c r="A37" s="38"/>
      <c r="B37" s="41"/>
      <c r="C37" s="41"/>
      <c r="D37" s="41"/>
      <c r="E37" s="41"/>
      <c r="F37" s="41"/>
      <c r="G37" s="41"/>
      <c r="H37" s="38"/>
      <c r="I37" s="38"/>
    </row>
    <row r="38" spans="1:9" ht="41.25" customHeight="1" x14ac:dyDescent="0.2">
      <c r="A38" s="175" t="s">
        <v>155</v>
      </c>
      <c r="B38" s="175"/>
      <c r="C38" s="175"/>
      <c r="D38" s="175"/>
      <c r="E38" s="175"/>
      <c r="F38" s="175"/>
      <c r="G38" s="175"/>
      <c r="H38" s="175"/>
      <c r="I38" s="175"/>
    </row>
    <row r="39" spans="1:9" ht="12.75" customHeight="1" x14ac:dyDescent="0.2">
      <c r="B39" s="42"/>
      <c r="C39" s="42"/>
      <c r="D39" s="42"/>
      <c r="E39" s="42"/>
      <c r="F39" s="42"/>
      <c r="G39" s="42"/>
      <c r="H39" s="42"/>
    </row>
    <row r="40" spans="1:9" ht="12.75" customHeight="1" x14ac:dyDescent="0.2">
      <c r="B40" s="42"/>
      <c r="C40" s="42"/>
      <c r="D40" s="42"/>
      <c r="E40" s="42"/>
      <c r="F40" s="42"/>
      <c r="G40" s="42"/>
      <c r="H40" s="42"/>
    </row>
    <row r="41" spans="1:9" x14ac:dyDescent="0.2">
      <c r="B41" s="42"/>
      <c r="C41" s="42"/>
      <c r="D41" s="42"/>
      <c r="E41" s="42"/>
      <c r="F41" s="42"/>
      <c r="G41" s="42"/>
    </row>
    <row r="42" spans="1:9" x14ac:dyDescent="0.2">
      <c r="B42" s="42"/>
      <c r="C42" s="42"/>
      <c r="D42" s="42"/>
      <c r="E42" s="42"/>
      <c r="F42" s="42"/>
      <c r="G42" s="42"/>
      <c r="H42" s="42"/>
    </row>
    <row r="43" spans="1:9" x14ac:dyDescent="0.2">
      <c r="B43" s="63"/>
      <c r="C43" s="63"/>
      <c r="D43" s="63"/>
      <c r="E43" s="63"/>
      <c r="F43" s="63"/>
      <c r="G43" s="63"/>
    </row>
    <row r="44" spans="1:9" x14ac:dyDescent="0.2">
      <c r="B44" s="42"/>
      <c r="C44" s="42"/>
      <c r="D44" s="42"/>
      <c r="E44" s="42"/>
    </row>
    <row r="45" spans="1:9" x14ac:dyDescent="0.2">
      <c r="B45" s="42"/>
      <c r="C45" s="42"/>
      <c r="D45" s="42"/>
      <c r="E45" s="42"/>
    </row>
    <row r="46" spans="1:9" x14ac:dyDescent="0.2">
      <c r="B46" s="42"/>
      <c r="C46" s="42"/>
      <c r="D46" s="42"/>
      <c r="E46" s="42"/>
    </row>
  </sheetData>
  <mergeCells count="6">
    <mergeCell ref="A1:I1"/>
    <mergeCell ref="A38:I38"/>
    <mergeCell ref="I4:I5"/>
    <mergeCell ref="A4:A5"/>
    <mergeCell ref="H4:H5"/>
    <mergeCell ref="B4:F4"/>
  </mergeCells>
  <printOptions horizontalCentered="1"/>
  <pageMargins left="0.19685039370078741" right="0.31496062992125984" top="0.31496062992125984" bottom="0.27559055118110237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zoomScale="80" zoomScaleNormal="80" zoomScaleSheetLayoutView="100" workbookViewId="0">
      <selection activeCell="A4" sqref="A4:A5"/>
    </sheetView>
  </sheetViews>
  <sheetFormatPr defaultRowHeight="12.75" x14ac:dyDescent="0.2"/>
  <cols>
    <col min="1" max="1" width="61.7109375" style="130" customWidth="1"/>
    <col min="2" max="2" width="11.7109375" style="130" customWidth="1"/>
    <col min="3" max="3" width="8.7109375" style="130" customWidth="1"/>
    <col min="4" max="4" width="11.7109375" style="130" customWidth="1"/>
    <col min="5" max="5" width="8.7109375" style="130" customWidth="1"/>
    <col min="6" max="6" width="11.7109375" style="130" customWidth="1"/>
    <col min="7" max="7" width="8.7109375" style="130" customWidth="1"/>
    <col min="8" max="9" width="11.7109375" style="130" customWidth="1"/>
    <col min="10" max="10" width="8.7109375" style="130" customWidth="1"/>
    <col min="11" max="11" width="11.7109375" style="130" customWidth="1"/>
    <col min="12" max="12" width="8.7109375" style="130" customWidth="1"/>
    <col min="13" max="13" width="11.85546875" style="130" customWidth="1"/>
    <col min="14" max="14" width="8.7109375" style="130" customWidth="1"/>
    <col min="15" max="15" width="11.7109375" style="130" customWidth="1"/>
    <col min="16" max="16384" width="9.140625" style="130"/>
  </cols>
  <sheetData>
    <row r="1" spans="1:19" ht="18" customHeight="1" x14ac:dyDescent="0.2">
      <c r="A1" s="188" t="s">
        <v>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1:19" ht="14.25" x14ac:dyDescent="0.2">
      <c r="A2" s="131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9" x14ac:dyDescent="0.2">
      <c r="E3" s="133"/>
      <c r="F3" s="133"/>
      <c r="G3" s="133"/>
      <c r="H3" s="133"/>
      <c r="M3" s="133"/>
      <c r="N3" s="133"/>
      <c r="O3" s="133" t="s">
        <v>0</v>
      </c>
    </row>
    <row r="4" spans="1:19" ht="24" customHeight="1" x14ac:dyDescent="0.2">
      <c r="A4" s="183" t="s">
        <v>3</v>
      </c>
      <c r="B4" s="185" t="s">
        <v>179</v>
      </c>
      <c r="C4" s="186"/>
      <c r="D4" s="186"/>
      <c r="E4" s="186"/>
      <c r="F4" s="186"/>
      <c r="G4" s="186"/>
      <c r="H4" s="187"/>
      <c r="I4" s="185" t="s">
        <v>189</v>
      </c>
      <c r="J4" s="186"/>
      <c r="K4" s="186"/>
      <c r="L4" s="186"/>
      <c r="M4" s="186"/>
      <c r="N4" s="186"/>
      <c r="O4" s="187"/>
    </row>
    <row r="5" spans="1:19" ht="26.25" customHeight="1" x14ac:dyDescent="0.2">
      <c r="A5" s="184"/>
      <c r="B5" s="134" t="s">
        <v>4</v>
      </c>
      <c r="C5" s="135" t="s">
        <v>5</v>
      </c>
      <c r="D5" s="136" t="s">
        <v>6</v>
      </c>
      <c r="E5" s="135" t="s">
        <v>5</v>
      </c>
      <c r="F5" s="137" t="s">
        <v>163</v>
      </c>
      <c r="G5" s="138" t="s">
        <v>5</v>
      </c>
      <c r="H5" s="138" t="s">
        <v>108</v>
      </c>
      <c r="I5" s="134" t="s">
        <v>4</v>
      </c>
      <c r="J5" s="135" t="s">
        <v>5</v>
      </c>
      <c r="K5" s="136" t="s">
        <v>6</v>
      </c>
      <c r="L5" s="135" t="s">
        <v>5</v>
      </c>
      <c r="M5" s="137" t="s">
        <v>163</v>
      </c>
      <c r="N5" s="138" t="s">
        <v>5</v>
      </c>
      <c r="O5" s="138" t="s">
        <v>108</v>
      </c>
    </row>
    <row r="6" spans="1:19" ht="34.5" customHeight="1" x14ac:dyDescent="0.2">
      <c r="A6" s="164" t="s">
        <v>183</v>
      </c>
      <c r="B6" s="168"/>
      <c r="C6" s="166">
        <v>65.685319984773614</v>
      </c>
      <c r="D6" s="165"/>
      <c r="E6" s="166">
        <v>35.717011046620186</v>
      </c>
      <c r="F6" s="166"/>
      <c r="G6" s="166">
        <v>43.921570754778685</v>
      </c>
      <c r="H6" s="167"/>
      <c r="I6" s="165"/>
      <c r="J6" s="166">
        <v>61.796076079549806</v>
      </c>
      <c r="K6" s="165"/>
      <c r="L6" s="166">
        <v>36.773161008284937</v>
      </c>
      <c r="M6" s="166"/>
      <c r="N6" s="166">
        <v>43.052377190955042</v>
      </c>
      <c r="O6" s="167"/>
      <c r="R6" s="171"/>
    </row>
    <row r="7" spans="1:19" s="139" customFormat="1" ht="24.95" customHeight="1" x14ac:dyDescent="0.2">
      <c r="A7" s="145" t="s">
        <v>7</v>
      </c>
      <c r="B7" s="146">
        <v>98.509890150000004</v>
      </c>
      <c r="C7" s="147">
        <f>B7/B$28*100</f>
        <v>0.59882356864772979</v>
      </c>
      <c r="D7" s="148">
        <v>253.08102481</v>
      </c>
      <c r="E7" s="147">
        <f>D7/D$28*100</f>
        <v>1.899788799444361</v>
      </c>
      <c r="F7" s="147">
        <f>B7+D7</f>
        <v>351.59091496000002</v>
      </c>
      <c r="G7" s="147">
        <f t="shared" ref="G7:G13" si="0">F7/F$28*100</f>
        <v>1.1809407445588023</v>
      </c>
      <c r="H7" s="149">
        <f>B7-D7</f>
        <v>-154.57113465999998</v>
      </c>
      <c r="I7" s="148">
        <v>108.93110854999999</v>
      </c>
      <c r="J7" s="147">
        <f>I7/I$28*100</f>
        <v>0.58850486043816141</v>
      </c>
      <c r="K7" s="148">
        <v>248.52116988</v>
      </c>
      <c r="L7" s="147">
        <f>K7/K$28*100</f>
        <v>1.6659209061071589</v>
      </c>
      <c r="M7" s="147">
        <f>I7+K7</f>
        <v>357.45227842999998</v>
      </c>
      <c r="N7" s="147">
        <f>M7/M$28*100</f>
        <v>1.0693279183789504</v>
      </c>
      <c r="O7" s="149">
        <f>I7-K7</f>
        <v>-139.59006133000003</v>
      </c>
      <c r="R7" s="171"/>
      <c r="S7" s="208"/>
    </row>
    <row r="8" spans="1:19" s="139" customFormat="1" ht="24.95" customHeight="1" x14ac:dyDescent="0.2">
      <c r="A8" s="140" t="s">
        <v>8</v>
      </c>
      <c r="B8" s="141">
        <v>875.62542146999999</v>
      </c>
      <c r="C8" s="142">
        <f t="shared" ref="C8:C13" si="1">B8/B$28*100</f>
        <v>5.3227664642090531</v>
      </c>
      <c r="D8" s="143">
        <v>389.78914036000003</v>
      </c>
      <c r="E8" s="142">
        <f t="shared" ref="E8:G23" si="2">D8/D$28*100</f>
        <v>2.9260077619683873</v>
      </c>
      <c r="F8" s="142">
        <f>B8+D8</f>
        <v>1265.4145618299999</v>
      </c>
      <c r="G8" s="142">
        <f t="shared" si="0"/>
        <v>4.2503362608020856</v>
      </c>
      <c r="H8" s="144">
        <f t="shared" ref="H8:H28" si="3">B8-D8</f>
        <v>485.83628110999996</v>
      </c>
      <c r="I8" s="143">
        <v>1175.7438194200001</v>
      </c>
      <c r="J8" s="142">
        <f t="shared" ref="J8:J27" si="4">I8/I$28*100</f>
        <v>6.3520050568584621</v>
      </c>
      <c r="K8" s="143">
        <v>476.65943923000003</v>
      </c>
      <c r="L8" s="142">
        <f t="shared" ref="L8:L27" si="5">K8/K$28*100</f>
        <v>3.1952083812014767</v>
      </c>
      <c r="M8" s="142">
        <f t="shared" ref="M8:M19" si="6">I8+K8</f>
        <v>1652.4032586500002</v>
      </c>
      <c r="N8" s="142">
        <f t="shared" ref="N8:N27" si="7">M8/M$28*100</f>
        <v>4.9432079287776141</v>
      </c>
      <c r="O8" s="144">
        <f>I8-K8</f>
        <v>699.08438019000005</v>
      </c>
      <c r="R8" s="171"/>
      <c r="S8" s="208"/>
    </row>
    <row r="9" spans="1:19" s="139" customFormat="1" ht="24.95" customHeight="1" x14ac:dyDescent="0.2">
      <c r="A9" s="145" t="s">
        <v>9</v>
      </c>
      <c r="B9" s="146">
        <v>208.87511731000001</v>
      </c>
      <c r="C9" s="147">
        <f t="shared" si="1"/>
        <v>1.2697135582917649</v>
      </c>
      <c r="D9" s="148">
        <v>95.553638150000012</v>
      </c>
      <c r="E9" s="147">
        <f t="shared" si="2"/>
        <v>0.71728700972273185</v>
      </c>
      <c r="F9" s="147">
        <f t="shared" ref="F9:F28" si="8">B9+D9</f>
        <v>304.42875546000005</v>
      </c>
      <c r="G9" s="147">
        <f t="shared" si="0"/>
        <v>1.0225301787986849</v>
      </c>
      <c r="H9" s="149">
        <f t="shared" si="3"/>
        <v>113.32147916</v>
      </c>
      <c r="I9" s="148">
        <v>338.71741122000003</v>
      </c>
      <c r="J9" s="147">
        <f t="shared" si="4"/>
        <v>1.8299349512862499</v>
      </c>
      <c r="K9" s="148">
        <v>101.94343865</v>
      </c>
      <c r="L9" s="147">
        <f t="shared" si="5"/>
        <v>0.6833611227948545</v>
      </c>
      <c r="M9" s="147">
        <f t="shared" si="6"/>
        <v>440.66084987000005</v>
      </c>
      <c r="N9" s="147">
        <f t="shared" si="7"/>
        <v>1.3182485543867186</v>
      </c>
      <c r="O9" s="149">
        <f t="shared" ref="O9:O28" si="9">I9-K9</f>
        <v>236.77397257000001</v>
      </c>
      <c r="R9" s="171"/>
      <c r="S9" s="208"/>
    </row>
    <row r="10" spans="1:19" s="139" customFormat="1" ht="24.95" customHeight="1" x14ac:dyDescent="0.2">
      <c r="A10" s="140" t="s">
        <v>10</v>
      </c>
      <c r="B10" s="141">
        <v>384.82688311000004</v>
      </c>
      <c r="C10" s="142">
        <f t="shared" si="1"/>
        <v>2.3392920965054285</v>
      </c>
      <c r="D10" s="143">
        <v>897.82092139999997</v>
      </c>
      <c r="E10" s="142">
        <f t="shared" si="2"/>
        <v>6.7396207663654906</v>
      </c>
      <c r="F10" s="142">
        <f t="shared" si="8"/>
        <v>1282.64780451</v>
      </c>
      <c r="G10" s="142">
        <f t="shared" si="0"/>
        <v>4.3082201183642113</v>
      </c>
      <c r="H10" s="144">
        <f t="shared" si="3"/>
        <v>-512.99403828999993</v>
      </c>
      <c r="I10" s="143">
        <v>559.11228962999996</v>
      </c>
      <c r="J10" s="142">
        <f t="shared" si="4"/>
        <v>3.0206274805964419</v>
      </c>
      <c r="K10" s="143">
        <v>970.53823016999991</v>
      </c>
      <c r="L10" s="142">
        <f t="shared" si="5"/>
        <v>6.5058438627065289</v>
      </c>
      <c r="M10" s="142">
        <f t="shared" si="6"/>
        <v>1529.6505198</v>
      </c>
      <c r="N10" s="142">
        <f t="shared" si="7"/>
        <v>4.5759898730239392</v>
      </c>
      <c r="O10" s="144">
        <f t="shared" si="9"/>
        <v>-411.42594053999994</v>
      </c>
      <c r="R10" s="171"/>
      <c r="S10" s="208"/>
    </row>
    <row r="11" spans="1:19" s="139" customFormat="1" ht="24.95" customHeight="1" x14ac:dyDescent="0.2">
      <c r="A11" s="145" t="s">
        <v>11</v>
      </c>
      <c r="B11" s="146">
        <v>10448.193133590001</v>
      </c>
      <c r="C11" s="147">
        <f t="shared" si="1"/>
        <v>63.512651254104256</v>
      </c>
      <c r="D11" s="148">
        <v>800.83046250999996</v>
      </c>
      <c r="E11" s="147">
        <f t="shared" si="2"/>
        <v>6.0115480568823338</v>
      </c>
      <c r="F11" s="147">
        <f t="shared" si="8"/>
        <v>11249.0235961</v>
      </c>
      <c r="G11" s="147">
        <f t="shared" si="0"/>
        <v>37.783770102959629</v>
      </c>
      <c r="H11" s="149">
        <f t="shared" si="3"/>
        <v>9647.3626710800017</v>
      </c>
      <c r="I11" s="148">
        <v>10860.938210299999</v>
      </c>
      <c r="J11" s="147">
        <f t="shared" si="4"/>
        <v>58.676671988023166</v>
      </c>
      <c r="K11" s="148">
        <v>1270.9118117</v>
      </c>
      <c r="L11" s="147">
        <f t="shared" si="5"/>
        <v>8.5193489067827777</v>
      </c>
      <c r="M11" s="147">
        <f t="shared" si="6"/>
        <v>12131.850021999999</v>
      </c>
      <c r="N11" s="147">
        <f t="shared" si="7"/>
        <v>36.292749306538205</v>
      </c>
      <c r="O11" s="149">
        <f t="shared" si="9"/>
        <v>9590.0263985999991</v>
      </c>
      <c r="P11" s="150"/>
      <c r="R11" s="171"/>
      <c r="S11" s="208"/>
    </row>
    <row r="12" spans="1:19" s="139" customFormat="1" ht="24.95" customHeight="1" x14ac:dyDescent="0.2">
      <c r="A12" s="140" t="s">
        <v>12</v>
      </c>
      <c r="B12" s="141">
        <v>556.03432402999999</v>
      </c>
      <c r="C12" s="142">
        <f t="shared" si="1"/>
        <v>3.3800307532499332</v>
      </c>
      <c r="D12" s="143">
        <v>1475.64177937</v>
      </c>
      <c r="E12" s="142">
        <f t="shared" si="2"/>
        <v>11.077115427930343</v>
      </c>
      <c r="F12" s="142">
        <f t="shared" si="8"/>
        <v>2031.6761034000001</v>
      </c>
      <c r="G12" s="142">
        <f t="shared" si="0"/>
        <v>6.824092967602664</v>
      </c>
      <c r="H12" s="144">
        <f t="shared" si="3"/>
        <v>-919.60745534</v>
      </c>
      <c r="I12" s="143">
        <v>707.53372327</v>
      </c>
      <c r="J12" s="142">
        <f t="shared" si="4"/>
        <v>3.8224804705552047</v>
      </c>
      <c r="K12" s="143">
        <v>1743.3485752000001</v>
      </c>
      <c r="L12" s="142">
        <f t="shared" si="5"/>
        <v>11.686251273725128</v>
      </c>
      <c r="M12" s="142">
        <f t="shared" si="6"/>
        <v>2450.88229847</v>
      </c>
      <c r="N12" s="142">
        <f t="shared" si="7"/>
        <v>7.3318790355059216</v>
      </c>
      <c r="O12" s="144">
        <f t="shared" si="9"/>
        <v>-1035.8148519300003</v>
      </c>
      <c r="R12" s="171"/>
      <c r="S12" s="208"/>
    </row>
    <row r="13" spans="1:19" s="139" customFormat="1" ht="24.95" customHeight="1" x14ac:dyDescent="0.2">
      <c r="A13" s="145" t="s">
        <v>13</v>
      </c>
      <c r="B13" s="146">
        <v>148.96976497</v>
      </c>
      <c r="C13" s="147">
        <f t="shared" si="1"/>
        <v>0.90555990006805387</v>
      </c>
      <c r="D13" s="148">
        <v>675.06433955</v>
      </c>
      <c r="E13" s="147">
        <f t="shared" si="2"/>
        <v>5.0674667219488843</v>
      </c>
      <c r="F13" s="147">
        <f t="shared" si="8"/>
        <v>824.03410452000003</v>
      </c>
      <c r="G13" s="147">
        <f t="shared" si="0"/>
        <v>2.7678060141127565</v>
      </c>
      <c r="H13" s="149">
        <f t="shared" si="3"/>
        <v>-526.09457457999997</v>
      </c>
      <c r="I13" s="148">
        <v>132.34649772</v>
      </c>
      <c r="J13" s="147">
        <f t="shared" si="4"/>
        <v>0.71500747772559092</v>
      </c>
      <c r="K13" s="148">
        <v>641.88482886999998</v>
      </c>
      <c r="L13" s="147">
        <f t="shared" si="5"/>
        <v>4.3027696845459138</v>
      </c>
      <c r="M13" s="147">
        <f t="shared" si="6"/>
        <v>774.23132658999998</v>
      </c>
      <c r="N13" s="147">
        <f t="shared" si="7"/>
        <v>2.31613343309095</v>
      </c>
      <c r="O13" s="149">
        <f t="shared" si="9"/>
        <v>-509.53833114999998</v>
      </c>
      <c r="R13" s="171"/>
      <c r="S13" s="208"/>
    </row>
    <row r="14" spans="1:19" s="139" customFormat="1" ht="24.95" customHeight="1" x14ac:dyDescent="0.2">
      <c r="A14" s="140" t="s">
        <v>14</v>
      </c>
      <c r="B14" s="141">
        <v>5.4409528700000003</v>
      </c>
      <c r="C14" s="142">
        <f t="shared" ref="C14:C27" si="10">B14/B$28*100</f>
        <v>3.3074555351714677E-2</v>
      </c>
      <c r="D14" s="143">
        <v>58.671014290000002</v>
      </c>
      <c r="E14" s="142">
        <f t="shared" si="2"/>
        <v>0.44042233464109881</v>
      </c>
      <c r="F14" s="142">
        <f t="shared" si="8"/>
        <v>64.111967160000006</v>
      </c>
      <c r="G14" s="142">
        <f t="shared" si="2"/>
        <v>0.21534240792789988</v>
      </c>
      <c r="H14" s="144">
        <f t="shared" si="3"/>
        <v>-53.230061419999998</v>
      </c>
      <c r="I14" s="143">
        <v>5.1366590499999996</v>
      </c>
      <c r="J14" s="142">
        <f t="shared" si="4"/>
        <v>2.7751014908207954E-2</v>
      </c>
      <c r="K14" s="143">
        <v>32.315027110000003</v>
      </c>
      <c r="L14" s="142">
        <f t="shared" si="5"/>
        <v>0.2166184847349738</v>
      </c>
      <c r="M14" s="142">
        <f t="shared" si="6"/>
        <v>37.451686160000001</v>
      </c>
      <c r="N14" s="142">
        <f t="shared" si="7"/>
        <v>0.1120377068993762</v>
      </c>
      <c r="O14" s="144">
        <f t="shared" si="9"/>
        <v>-27.178368060000004</v>
      </c>
      <c r="R14" s="171"/>
      <c r="S14" s="208"/>
    </row>
    <row r="15" spans="1:19" s="139" customFormat="1" ht="24.95" customHeight="1" x14ac:dyDescent="0.2">
      <c r="A15" s="145" t="s">
        <v>15</v>
      </c>
      <c r="B15" s="146">
        <v>20.01815152</v>
      </c>
      <c r="C15" s="147">
        <f t="shared" si="10"/>
        <v>0.12168667443121066</v>
      </c>
      <c r="D15" s="148">
        <v>149.61939622</v>
      </c>
      <c r="E15" s="147">
        <f t="shared" si="2"/>
        <v>1.1231393318870129</v>
      </c>
      <c r="F15" s="147">
        <f t="shared" si="8"/>
        <v>169.63754774</v>
      </c>
      <c r="G15" s="147">
        <f t="shared" si="2"/>
        <v>0.56978688415767642</v>
      </c>
      <c r="H15" s="149">
        <f t="shared" si="3"/>
        <v>-129.6012447</v>
      </c>
      <c r="I15" s="148">
        <v>14.210310849999999</v>
      </c>
      <c r="J15" s="147">
        <f t="shared" si="4"/>
        <v>7.6771797467970776E-2</v>
      </c>
      <c r="K15" s="148">
        <v>134.868549</v>
      </c>
      <c r="L15" s="147">
        <f t="shared" si="5"/>
        <v>0.90406920047867989</v>
      </c>
      <c r="M15" s="147">
        <f t="shared" si="6"/>
        <v>149.07885985000001</v>
      </c>
      <c r="N15" s="147">
        <f t="shared" si="7"/>
        <v>0.44597334105096753</v>
      </c>
      <c r="O15" s="149">
        <f t="shared" si="9"/>
        <v>-120.65823815</v>
      </c>
      <c r="R15" s="171"/>
      <c r="S15" s="208"/>
    </row>
    <row r="16" spans="1:19" s="139" customFormat="1" ht="24.95" customHeight="1" x14ac:dyDescent="0.2">
      <c r="A16" s="140" t="s">
        <v>16</v>
      </c>
      <c r="B16" s="141">
        <v>23.151800050000002</v>
      </c>
      <c r="C16" s="142">
        <f t="shared" si="10"/>
        <v>0.14073554955192169</v>
      </c>
      <c r="D16" s="143">
        <v>143.02764955000001</v>
      </c>
      <c r="E16" s="142">
        <f t="shared" si="2"/>
        <v>1.0736574455945016</v>
      </c>
      <c r="F16" s="142">
        <f t="shared" si="8"/>
        <v>166.1794496</v>
      </c>
      <c r="G16" s="142">
        <f t="shared" si="2"/>
        <v>0.55817165515588707</v>
      </c>
      <c r="H16" s="144">
        <f t="shared" si="3"/>
        <v>-119.8758495</v>
      </c>
      <c r="I16" s="143">
        <v>14.94339798</v>
      </c>
      <c r="J16" s="142">
        <f t="shared" si="4"/>
        <v>8.0732331284916539E-2</v>
      </c>
      <c r="K16" s="143">
        <v>174.60632278</v>
      </c>
      <c r="L16" s="142">
        <f t="shared" si="5"/>
        <v>1.1704448502240274</v>
      </c>
      <c r="M16" s="142">
        <f t="shared" si="6"/>
        <v>189.54972076000001</v>
      </c>
      <c r="N16" s="142">
        <f t="shared" si="7"/>
        <v>0.5670429888427615</v>
      </c>
      <c r="O16" s="144">
        <f t="shared" si="9"/>
        <v>-159.66292479999998</v>
      </c>
      <c r="R16" s="171"/>
      <c r="S16" s="208"/>
    </row>
    <row r="17" spans="1:19" s="139" customFormat="1" ht="24.95" customHeight="1" x14ac:dyDescent="0.2">
      <c r="A17" s="145" t="s">
        <v>17</v>
      </c>
      <c r="B17" s="146">
        <v>86.255890140000005</v>
      </c>
      <c r="C17" s="147">
        <f t="shared" si="10"/>
        <v>0.52433374833604274</v>
      </c>
      <c r="D17" s="148">
        <v>718.71512479</v>
      </c>
      <c r="E17" s="147">
        <f t="shared" si="2"/>
        <v>5.395137565498537</v>
      </c>
      <c r="F17" s="147">
        <f t="shared" si="8"/>
        <v>804.97101493000002</v>
      </c>
      <c r="G17" s="147">
        <f t="shared" si="2"/>
        <v>2.703775977339574</v>
      </c>
      <c r="H17" s="149">
        <f t="shared" si="3"/>
        <v>-632.45923464999998</v>
      </c>
      <c r="I17" s="148">
        <v>106.51049548</v>
      </c>
      <c r="J17" s="147">
        <f t="shared" si="4"/>
        <v>0.57542739729748971</v>
      </c>
      <c r="K17" s="148">
        <v>525.64983304999998</v>
      </c>
      <c r="L17" s="147">
        <f t="shared" si="5"/>
        <v>3.5236074520032465</v>
      </c>
      <c r="M17" s="147">
        <f t="shared" si="6"/>
        <v>632.16032853000002</v>
      </c>
      <c r="N17" s="147">
        <f t="shared" si="7"/>
        <v>1.8911242954102951</v>
      </c>
      <c r="O17" s="149">
        <f t="shared" si="9"/>
        <v>-419.13933756999995</v>
      </c>
      <c r="R17" s="171"/>
      <c r="S17" s="208"/>
    </row>
    <row r="18" spans="1:19" s="139" customFormat="1" ht="24.95" customHeight="1" x14ac:dyDescent="0.2">
      <c r="A18" s="140" t="s">
        <v>18</v>
      </c>
      <c r="B18" s="141">
        <v>9.872695160000001</v>
      </c>
      <c r="C18" s="142">
        <f t="shared" si="10"/>
        <v>6.0014304542216262E-2</v>
      </c>
      <c r="D18" s="143">
        <v>95.387686029999998</v>
      </c>
      <c r="E18" s="142">
        <f t="shared" si="2"/>
        <v>0.71604126647091448</v>
      </c>
      <c r="F18" s="142">
        <f t="shared" si="8"/>
        <v>105.26038119</v>
      </c>
      <c r="G18" s="142">
        <f t="shared" si="2"/>
        <v>0.35355371156050519</v>
      </c>
      <c r="H18" s="144">
        <f t="shared" si="3"/>
        <v>-85.514990869999991</v>
      </c>
      <c r="I18" s="143">
        <v>12.39552348</v>
      </c>
      <c r="J18" s="142">
        <f t="shared" si="4"/>
        <v>6.6967332957113768E-2</v>
      </c>
      <c r="K18" s="143">
        <v>68.297959300000002</v>
      </c>
      <c r="L18" s="142">
        <f t="shared" si="5"/>
        <v>0.45782416965631045</v>
      </c>
      <c r="M18" s="142">
        <f t="shared" si="6"/>
        <v>80.693482779999997</v>
      </c>
      <c r="N18" s="142">
        <f t="shared" si="7"/>
        <v>0.24139668194836489</v>
      </c>
      <c r="O18" s="144">
        <f t="shared" si="9"/>
        <v>-55.902435820000001</v>
      </c>
      <c r="R18" s="171"/>
      <c r="S18" s="208"/>
    </row>
    <row r="19" spans="1:19" s="139" customFormat="1" ht="24.95" customHeight="1" x14ac:dyDescent="0.2">
      <c r="A19" s="145" t="s">
        <v>19</v>
      </c>
      <c r="B19" s="146">
        <v>28.342939129999998</v>
      </c>
      <c r="C19" s="147">
        <f t="shared" si="10"/>
        <v>0.17229153265675404</v>
      </c>
      <c r="D19" s="148">
        <v>207.30294896999999</v>
      </c>
      <c r="E19" s="147">
        <f t="shared" si="2"/>
        <v>1.5561491456764103</v>
      </c>
      <c r="F19" s="147">
        <f t="shared" si="8"/>
        <v>235.64588809999998</v>
      </c>
      <c r="G19" s="147">
        <f t="shared" si="2"/>
        <v>0.7914989230500854</v>
      </c>
      <c r="H19" s="149">
        <f t="shared" si="3"/>
        <v>-178.96000984</v>
      </c>
      <c r="I19" s="148">
        <v>32.775674190000004</v>
      </c>
      <c r="J19" s="147">
        <f t="shared" si="4"/>
        <v>0.17707194778155594</v>
      </c>
      <c r="K19" s="148">
        <v>206.97958159000001</v>
      </c>
      <c r="L19" s="147">
        <f t="shared" si="5"/>
        <v>1.3874536816102545</v>
      </c>
      <c r="M19" s="147">
        <f t="shared" si="6"/>
        <v>239.75525578000003</v>
      </c>
      <c r="N19" s="147">
        <f t="shared" si="7"/>
        <v>0.71723417097716624</v>
      </c>
      <c r="O19" s="149">
        <f t="shared" si="9"/>
        <v>-174.20390739999999</v>
      </c>
      <c r="R19" s="171"/>
      <c r="S19" s="208"/>
    </row>
    <row r="20" spans="1:19" s="139" customFormat="1" ht="29.25" customHeight="1" x14ac:dyDescent="0.2">
      <c r="A20" s="140" t="s">
        <v>20</v>
      </c>
      <c r="B20" s="141">
        <v>244.5576188</v>
      </c>
      <c r="C20" s="142">
        <f t="shared" si="10"/>
        <v>1.4866209454382089</v>
      </c>
      <c r="D20" s="143">
        <v>77.171244529999996</v>
      </c>
      <c r="E20" s="142">
        <f t="shared" si="2"/>
        <v>0.57929695087706523</v>
      </c>
      <c r="F20" s="142">
        <f t="shared" si="8"/>
        <v>321.72886332999997</v>
      </c>
      <c r="G20" s="142">
        <f t="shared" si="2"/>
        <v>1.0806386264281396</v>
      </c>
      <c r="H20" s="144">
        <f t="shared" si="3"/>
        <v>167.38637427</v>
      </c>
      <c r="I20" s="143">
        <v>557.76211855999998</v>
      </c>
      <c r="J20" s="142">
        <f t="shared" si="4"/>
        <v>3.0133331250381925</v>
      </c>
      <c r="K20" s="143">
        <v>269.62170204</v>
      </c>
      <c r="L20" s="142">
        <f t="shared" si="5"/>
        <v>1.807364863063839</v>
      </c>
      <c r="M20" s="142">
        <f t="shared" ref="M20:M27" si="11">I20+K20</f>
        <v>827.38382060000004</v>
      </c>
      <c r="N20" s="142">
        <f t="shared" si="7"/>
        <v>2.4751405207671122</v>
      </c>
      <c r="O20" s="144">
        <f t="shared" si="9"/>
        <v>288.14041651999997</v>
      </c>
      <c r="R20" s="171"/>
      <c r="S20" s="208"/>
    </row>
    <row r="21" spans="1:19" s="139" customFormat="1" ht="24.95" customHeight="1" x14ac:dyDescent="0.2">
      <c r="A21" s="145" t="s">
        <v>21</v>
      </c>
      <c r="B21" s="146">
        <v>2385.8092389200001</v>
      </c>
      <c r="C21" s="147">
        <f>B21/B$28*100</f>
        <v>14.502897124211223</v>
      </c>
      <c r="D21" s="148">
        <v>1201.1511562400001</v>
      </c>
      <c r="E21" s="147">
        <f t="shared" si="2"/>
        <v>9.0166124259120259</v>
      </c>
      <c r="F21" s="147">
        <f t="shared" si="8"/>
        <v>3586.9603951600002</v>
      </c>
      <c r="G21" s="147">
        <f t="shared" si="2"/>
        <v>12.048057840871992</v>
      </c>
      <c r="H21" s="149">
        <f t="shared" si="3"/>
        <v>1184.65808268</v>
      </c>
      <c r="I21" s="148">
        <v>3136.68471404</v>
      </c>
      <c r="J21" s="147">
        <f t="shared" si="4"/>
        <v>16.946070084537158</v>
      </c>
      <c r="K21" s="148">
        <v>1235.39386169</v>
      </c>
      <c r="L21" s="147">
        <f t="shared" si="5"/>
        <v>8.281260153650404</v>
      </c>
      <c r="M21" s="147">
        <f t="shared" si="11"/>
        <v>4372.07857573</v>
      </c>
      <c r="N21" s="147">
        <f t="shared" si="7"/>
        <v>13.079188368609351</v>
      </c>
      <c r="O21" s="149">
        <f t="shared" si="9"/>
        <v>1901.29085235</v>
      </c>
      <c r="P21" s="151"/>
      <c r="R21" s="171"/>
      <c r="S21" s="208"/>
    </row>
    <row r="22" spans="1:19" s="139" customFormat="1" ht="32.25" customHeight="1" x14ac:dyDescent="0.2">
      <c r="A22" s="140" t="s">
        <v>22</v>
      </c>
      <c r="B22" s="141">
        <v>717.1556114</v>
      </c>
      <c r="C22" s="142">
        <f t="shared" si="10"/>
        <v>4.3594575310192081</v>
      </c>
      <c r="D22" s="143">
        <v>3531.1410956300001</v>
      </c>
      <c r="E22" s="142">
        <f t="shared" si="2"/>
        <v>26.507014138147639</v>
      </c>
      <c r="F22" s="142">
        <f t="shared" si="8"/>
        <v>4248.2967070300001</v>
      </c>
      <c r="G22" s="142">
        <f t="shared" si="2"/>
        <v>14.269386559312808</v>
      </c>
      <c r="H22" s="144">
        <f t="shared" si="3"/>
        <v>-2813.9854842300001</v>
      </c>
      <c r="I22" s="143">
        <v>603.00874872000009</v>
      </c>
      <c r="J22" s="142">
        <f t="shared" si="4"/>
        <v>3.2577799329524404</v>
      </c>
      <c r="K22" s="143">
        <v>4171.9811518400002</v>
      </c>
      <c r="L22" s="142">
        <f t="shared" si="5"/>
        <v>27.966191468079867</v>
      </c>
      <c r="M22" s="142">
        <f t="shared" si="11"/>
        <v>4774.98990056</v>
      </c>
      <c r="N22" s="142">
        <f t="shared" si="7"/>
        <v>14.284508223231965</v>
      </c>
      <c r="O22" s="144">
        <f t="shared" si="9"/>
        <v>-3568.9724031200003</v>
      </c>
      <c r="R22" s="171"/>
      <c r="S22" s="208"/>
    </row>
    <row r="23" spans="1:19" s="139" customFormat="1" ht="30.75" customHeight="1" x14ac:dyDescent="0.2">
      <c r="A23" s="145" t="s">
        <v>23</v>
      </c>
      <c r="B23" s="146">
        <v>138.92273877000002</v>
      </c>
      <c r="C23" s="147">
        <f t="shared" si="10"/>
        <v>0.84448586908273726</v>
      </c>
      <c r="D23" s="148">
        <v>1895.9169917199999</v>
      </c>
      <c r="E23" s="147">
        <f t="shared" si="2"/>
        <v>14.231971236286789</v>
      </c>
      <c r="F23" s="147">
        <f t="shared" si="8"/>
        <v>2034.83973049</v>
      </c>
      <c r="G23" s="147">
        <f t="shared" si="2"/>
        <v>6.8347191128533051</v>
      </c>
      <c r="H23" s="149">
        <f t="shared" si="3"/>
        <v>-1756.9942529499999</v>
      </c>
      <c r="I23" s="148">
        <v>87.406192369999999</v>
      </c>
      <c r="J23" s="147">
        <f t="shared" si="4"/>
        <v>0.47221560238255689</v>
      </c>
      <c r="K23" s="148">
        <v>2059.4602311199997</v>
      </c>
      <c r="L23" s="147">
        <f t="shared" si="5"/>
        <v>13.805253918512131</v>
      </c>
      <c r="M23" s="147">
        <f t="shared" si="11"/>
        <v>2146.8664234899998</v>
      </c>
      <c r="N23" s="147">
        <f t="shared" si="7"/>
        <v>6.4224075273807273</v>
      </c>
      <c r="O23" s="149">
        <f t="shared" si="9"/>
        <v>-1972.0540387499996</v>
      </c>
      <c r="R23" s="171"/>
      <c r="S23" s="208"/>
    </row>
    <row r="24" spans="1:19" s="139" customFormat="1" ht="27.75" customHeight="1" x14ac:dyDescent="0.2">
      <c r="A24" s="140" t="s">
        <v>24</v>
      </c>
      <c r="B24" s="141">
        <v>39.656639370000001</v>
      </c>
      <c r="C24" s="142">
        <f>B24/B$28*100</f>
        <v>0.24106544299216698</v>
      </c>
      <c r="D24" s="143">
        <v>314.54529681999998</v>
      </c>
      <c r="E24" s="142">
        <f t="shared" ref="E24:G27" si="12">D24/D$28*100</f>
        <v>2.361179121449986</v>
      </c>
      <c r="F24" s="142">
        <f t="shared" si="8"/>
        <v>354.20193618999997</v>
      </c>
      <c r="G24" s="142">
        <f t="shared" si="12"/>
        <v>1.1897107702455179</v>
      </c>
      <c r="H24" s="144">
        <f t="shared" si="3"/>
        <v>-274.88865744999998</v>
      </c>
      <c r="I24" s="143">
        <v>35.269355189999999</v>
      </c>
      <c r="J24" s="142">
        <f t="shared" si="4"/>
        <v>0.19054416346371511</v>
      </c>
      <c r="K24" s="143">
        <v>308.25711752000001</v>
      </c>
      <c r="L24" s="142">
        <f t="shared" si="5"/>
        <v>2.0663510347261829</v>
      </c>
      <c r="M24" s="142">
        <f t="shared" si="11"/>
        <v>343.52647271000001</v>
      </c>
      <c r="N24" s="142">
        <f t="shared" si="7"/>
        <v>1.0276685032880115</v>
      </c>
      <c r="O24" s="144">
        <f t="shared" si="9"/>
        <v>-272.98776233000001</v>
      </c>
      <c r="R24" s="171"/>
      <c r="S24" s="208"/>
    </row>
    <row r="25" spans="1:19" s="139" customFormat="1" ht="24.95" customHeight="1" x14ac:dyDescent="0.2">
      <c r="A25" s="145" t="s">
        <v>25</v>
      </c>
      <c r="B25" s="146">
        <v>22.327945660000001</v>
      </c>
      <c r="C25" s="147">
        <f t="shared" si="10"/>
        <v>0.13572748970011708</v>
      </c>
      <c r="D25" s="148">
        <v>327.36294757000002</v>
      </c>
      <c r="E25" s="147">
        <f t="shared" si="12"/>
        <v>2.4573966444678454</v>
      </c>
      <c r="F25" s="147">
        <f t="shared" si="8"/>
        <v>349.69089323000003</v>
      </c>
      <c r="G25" s="147">
        <f t="shared" si="12"/>
        <v>1.174558858733455</v>
      </c>
      <c r="H25" s="149">
        <f t="shared" si="3"/>
        <v>-305.03500191000001</v>
      </c>
      <c r="I25" s="148">
        <v>19.755080510000003</v>
      </c>
      <c r="J25" s="147">
        <f t="shared" si="4"/>
        <v>0.10672764698016282</v>
      </c>
      <c r="K25" s="148">
        <v>268.09694680000001</v>
      </c>
      <c r="L25" s="147">
        <f t="shared" si="5"/>
        <v>1.7971439163644534</v>
      </c>
      <c r="M25" s="147">
        <f t="shared" si="11"/>
        <v>287.85202731000004</v>
      </c>
      <c r="N25" s="147">
        <f t="shared" si="7"/>
        <v>0.86111693151465341</v>
      </c>
      <c r="O25" s="149">
        <f t="shared" si="9"/>
        <v>-248.34186629000001</v>
      </c>
      <c r="R25" s="171"/>
      <c r="S25" s="208"/>
    </row>
    <row r="26" spans="1:19" s="139" customFormat="1" ht="24.95" customHeight="1" x14ac:dyDescent="0.2">
      <c r="A26" s="152" t="s">
        <v>26</v>
      </c>
      <c r="B26" s="141">
        <v>0.12570337000000001</v>
      </c>
      <c r="C26" s="142">
        <f t="shared" si="10"/>
        <v>7.6412774899887526E-4</v>
      </c>
      <c r="D26" s="143">
        <v>2.8703178999999999</v>
      </c>
      <c r="E26" s="142">
        <f t="shared" si="12"/>
        <v>2.154645059367246E-2</v>
      </c>
      <c r="F26" s="142">
        <f t="shared" si="8"/>
        <v>2.99602127</v>
      </c>
      <c r="G26" s="142">
        <f t="shared" si="12"/>
        <v>1.0063182632891228E-2</v>
      </c>
      <c r="H26" s="144">
        <f t="shared" si="3"/>
        <v>-2.7446145299999998</v>
      </c>
      <c r="I26" s="143">
        <v>5.6173799999999999E-3</v>
      </c>
      <c r="J26" s="142">
        <f t="shared" si="4"/>
        <v>3.0348129904605832E-5</v>
      </c>
      <c r="K26" s="143">
        <v>0.15124913000000001</v>
      </c>
      <c r="L26" s="142">
        <f t="shared" si="5"/>
        <v>1.0138737388818199E-3</v>
      </c>
      <c r="M26" s="142">
        <f t="shared" si="11"/>
        <v>0.15686651000000001</v>
      </c>
      <c r="N26" s="142">
        <f t="shared" si="7"/>
        <v>4.692703018663784E-4</v>
      </c>
      <c r="O26" s="144">
        <f t="shared" si="9"/>
        <v>-0.14563175</v>
      </c>
      <c r="R26" s="171"/>
      <c r="S26" s="208"/>
    </row>
    <row r="27" spans="1:19" s="139" customFormat="1" ht="24.95" customHeight="1" x14ac:dyDescent="0.2">
      <c r="A27" s="145" t="s">
        <v>27</v>
      </c>
      <c r="B27" s="146">
        <v>7.8975090000000003</v>
      </c>
      <c r="C27" s="147">
        <f t="shared" si="10"/>
        <v>4.8007509861257958E-2</v>
      </c>
      <c r="D27" s="148">
        <v>10.87055861</v>
      </c>
      <c r="E27" s="147">
        <f t="shared" si="12"/>
        <v>8.1601398233967656E-2</v>
      </c>
      <c r="F27" s="147">
        <f t="shared" si="8"/>
        <v>18.768067609999999</v>
      </c>
      <c r="G27" s="147">
        <f t="shared" si="12"/>
        <v>6.3039102531431745E-2</v>
      </c>
      <c r="H27" s="149">
        <f t="shared" si="3"/>
        <v>-2.9730496099999995</v>
      </c>
      <c r="I27" s="148">
        <v>0.61915103999999999</v>
      </c>
      <c r="J27" s="147">
        <f t="shared" si="4"/>
        <v>3.344989335329247E-3</v>
      </c>
      <c r="K27" s="148">
        <v>8.4582952799999997</v>
      </c>
      <c r="L27" s="147">
        <f t="shared" si="5"/>
        <v>5.6698795292905467E-2</v>
      </c>
      <c r="M27" s="147">
        <f t="shared" si="11"/>
        <v>9.07744632</v>
      </c>
      <c r="N27" s="147">
        <f t="shared" si="7"/>
        <v>2.7155420075083238E-2</v>
      </c>
      <c r="O27" s="149">
        <f t="shared" si="9"/>
        <v>-7.8391442399999995</v>
      </c>
      <c r="R27" s="171"/>
      <c r="S27" s="208"/>
    </row>
    <row r="28" spans="1:19" s="139" customFormat="1" ht="24.95" customHeight="1" x14ac:dyDescent="0.2">
      <c r="A28" s="153" t="s">
        <v>28</v>
      </c>
      <c r="B28" s="154">
        <v>16450.569968790001</v>
      </c>
      <c r="C28" s="155">
        <f>B28/B$28*100</f>
        <v>100</v>
      </c>
      <c r="D28" s="156">
        <v>13321.534735020001</v>
      </c>
      <c r="E28" s="155">
        <f>D28/D$28*100</f>
        <v>100</v>
      </c>
      <c r="F28" s="155">
        <f t="shared" si="8"/>
        <v>29772.104703810001</v>
      </c>
      <c r="G28" s="155">
        <f>F28/F$28*100</f>
        <v>100</v>
      </c>
      <c r="H28" s="157">
        <f t="shared" si="3"/>
        <v>3129.0352337700006</v>
      </c>
      <c r="I28" s="156">
        <v>18509.806098950001</v>
      </c>
      <c r="J28" s="155">
        <f>I28/I$28*100</f>
        <v>100</v>
      </c>
      <c r="K28" s="156">
        <v>14917.945321950001</v>
      </c>
      <c r="L28" s="155">
        <f>K28/K$28*100</f>
        <v>100</v>
      </c>
      <c r="M28" s="155">
        <f t="shared" ref="M28" si="13">I28+K28</f>
        <v>33427.7514209</v>
      </c>
      <c r="N28" s="155">
        <f>M28/M$28*100</f>
        <v>100</v>
      </c>
      <c r="O28" s="157">
        <f t="shared" si="9"/>
        <v>3591.8607769999999</v>
      </c>
      <c r="S28" s="208"/>
    </row>
    <row r="29" spans="1:19" x14ac:dyDescent="0.2">
      <c r="C29" s="158"/>
      <c r="D29" s="158"/>
      <c r="E29" s="158"/>
      <c r="F29" s="158"/>
      <c r="G29" s="158"/>
      <c r="H29" s="158"/>
      <c r="J29" s="158"/>
      <c r="K29" s="158"/>
      <c r="L29" s="158"/>
      <c r="M29" s="158"/>
      <c r="N29" s="158"/>
    </row>
    <row r="30" spans="1:19" ht="28.5" customHeight="1" x14ac:dyDescent="0.2">
      <c r="A30" s="189" t="s">
        <v>184</v>
      </c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</row>
    <row r="31" spans="1:19" s="159" customFormat="1" x14ac:dyDescent="0.2">
      <c r="B31" s="160"/>
      <c r="C31" s="161"/>
      <c r="D31" s="160"/>
      <c r="E31" s="161"/>
      <c r="G31" s="161"/>
      <c r="J31" s="161"/>
      <c r="K31" s="160"/>
      <c r="L31" s="161"/>
      <c r="N31" s="161"/>
      <c r="O31" s="162"/>
      <c r="P31" s="162"/>
    </row>
    <row r="32" spans="1:19" x14ac:dyDescent="0.2">
      <c r="C32" s="163"/>
      <c r="D32" s="160"/>
    </row>
    <row r="33" spans="3:4" x14ac:dyDescent="0.2">
      <c r="C33" s="158"/>
      <c r="D33" s="160"/>
    </row>
    <row r="34" spans="3:4" x14ac:dyDescent="0.2">
      <c r="D34" s="160"/>
    </row>
    <row r="35" spans="3:4" x14ac:dyDescent="0.2">
      <c r="D35" s="160"/>
    </row>
    <row r="36" spans="3:4" x14ac:dyDescent="0.2">
      <c r="D36" s="160"/>
    </row>
    <row r="37" spans="3:4" x14ac:dyDescent="0.2">
      <c r="D37" s="160"/>
    </row>
    <row r="38" spans="3:4" x14ac:dyDescent="0.2">
      <c r="D38" s="160"/>
    </row>
    <row r="39" spans="3:4" x14ac:dyDescent="0.2">
      <c r="D39" s="160"/>
    </row>
    <row r="40" spans="3:4" x14ac:dyDescent="0.2">
      <c r="D40" s="160"/>
    </row>
    <row r="41" spans="3:4" x14ac:dyDescent="0.2">
      <c r="D41" s="160"/>
    </row>
    <row r="42" spans="3:4" x14ac:dyDescent="0.2">
      <c r="D42" s="160"/>
    </row>
    <row r="43" spans="3:4" x14ac:dyDescent="0.2">
      <c r="D43" s="160"/>
    </row>
    <row r="44" spans="3:4" x14ac:dyDescent="0.2">
      <c r="D44" s="160"/>
    </row>
    <row r="45" spans="3:4" x14ac:dyDescent="0.2">
      <c r="D45" s="160"/>
    </row>
    <row r="46" spans="3:4" x14ac:dyDescent="0.2">
      <c r="D46" s="160"/>
    </row>
    <row r="47" spans="3:4" x14ac:dyDescent="0.2">
      <c r="D47" s="160"/>
    </row>
    <row r="48" spans="3:4" x14ac:dyDescent="0.2">
      <c r="D48" s="160"/>
    </row>
    <row r="49" spans="4:7" x14ac:dyDescent="0.2">
      <c r="D49" s="160"/>
    </row>
    <row r="50" spans="4:7" x14ac:dyDescent="0.2">
      <c r="D50" s="160"/>
    </row>
    <row r="51" spans="4:7" x14ac:dyDescent="0.2">
      <c r="D51" s="160"/>
    </row>
    <row r="52" spans="4:7" x14ac:dyDescent="0.2">
      <c r="D52" s="160"/>
    </row>
    <row r="55" spans="4:7" x14ac:dyDescent="0.2">
      <c r="G55" s="158"/>
    </row>
  </sheetData>
  <mergeCells count="5">
    <mergeCell ref="A4:A5"/>
    <mergeCell ref="B4:H4"/>
    <mergeCell ref="I4:O4"/>
    <mergeCell ref="A1:O1"/>
    <mergeCell ref="A30:O30"/>
  </mergeCells>
  <phoneticPr fontId="7" type="noConversion"/>
  <printOptions horizontalCentered="1"/>
  <pageMargins left="0.35433070866141736" right="0.27559055118110237" top="0.31496062992125984" bottom="0.27559055118110237" header="0.39370078740157483" footer="0.27559055118110237"/>
  <pageSetup paperSize="9" scale="88" orientation="landscape" r:id="rId1"/>
  <ignoredErrors>
    <ignoredError sqref="M28 F9:F28 M20:M27 M8:M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A4" sqref="A4:A7"/>
    </sheetView>
  </sheetViews>
  <sheetFormatPr defaultRowHeight="12.75" x14ac:dyDescent="0.2"/>
  <cols>
    <col min="1" max="1" width="9.28515625" bestFit="1" customWidth="1"/>
    <col min="2" max="2" width="34.28515625" customWidth="1"/>
    <col min="3" max="3" width="16.42578125" bestFit="1" customWidth="1"/>
    <col min="4" max="4" width="14.28515625" customWidth="1"/>
    <col min="5" max="5" width="13.42578125" customWidth="1"/>
    <col min="6" max="6" width="18.28515625" customWidth="1"/>
    <col min="7" max="7" width="15" customWidth="1"/>
    <col min="8" max="8" width="13.7109375" customWidth="1"/>
  </cols>
  <sheetData>
    <row r="1" spans="1:14" ht="14.25" x14ac:dyDescent="0.2">
      <c r="A1" s="190" t="s">
        <v>170</v>
      </c>
      <c r="B1" s="190"/>
      <c r="C1" s="190"/>
      <c r="D1" s="190"/>
      <c r="E1" s="190"/>
      <c r="F1" s="190"/>
      <c r="G1" s="190"/>
      <c r="H1" s="190"/>
    </row>
    <row r="2" spans="1:14" x14ac:dyDescent="0.2">
      <c r="A2" s="1"/>
      <c r="B2" s="1"/>
      <c r="C2" s="1"/>
      <c r="D2" s="1"/>
      <c r="E2" s="1"/>
      <c r="F2" s="1"/>
      <c r="G2" s="1"/>
      <c r="H2" s="1"/>
    </row>
    <row r="3" spans="1:14" x14ac:dyDescent="0.2">
      <c r="A3" s="1"/>
      <c r="B3" s="1"/>
      <c r="C3" s="1"/>
      <c r="D3" s="1"/>
      <c r="E3" s="1"/>
      <c r="F3" s="1"/>
      <c r="G3" s="1"/>
      <c r="H3" s="25" t="s">
        <v>0</v>
      </c>
    </row>
    <row r="4" spans="1:14" ht="38.25" customHeight="1" x14ac:dyDescent="0.2">
      <c r="A4" s="191" t="s">
        <v>87</v>
      </c>
      <c r="B4" s="194" t="s">
        <v>88</v>
      </c>
      <c r="C4" s="200" t="s">
        <v>190</v>
      </c>
      <c r="D4" s="201"/>
      <c r="E4" s="73" t="s">
        <v>180</v>
      </c>
      <c r="F4" s="194" t="s">
        <v>191</v>
      </c>
      <c r="G4" s="197" t="s">
        <v>107</v>
      </c>
      <c r="H4" s="198"/>
    </row>
    <row r="5" spans="1:14" ht="12.75" customHeight="1" x14ac:dyDescent="0.2">
      <c r="A5" s="192"/>
      <c r="B5" s="192"/>
      <c r="C5" s="197" t="s">
        <v>111</v>
      </c>
      <c r="D5" s="199"/>
      <c r="E5" s="198"/>
      <c r="F5" s="195"/>
      <c r="G5" s="194" t="s">
        <v>109</v>
      </c>
      <c r="H5" s="194" t="s">
        <v>110</v>
      </c>
    </row>
    <row r="6" spans="1:14" ht="27" customHeight="1" x14ac:dyDescent="0.2">
      <c r="A6" s="192"/>
      <c r="B6" s="192"/>
      <c r="C6" s="7" t="s">
        <v>29</v>
      </c>
      <c r="D6" s="2" t="s">
        <v>30</v>
      </c>
      <c r="E6" s="2" t="s">
        <v>31</v>
      </c>
      <c r="F6" s="196"/>
      <c r="G6" s="196"/>
      <c r="H6" s="196"/>
      <c r="L6" s="172"/>
      <c r="N6" s="173"/>
    </row>
    <row r="7" spans="1:14" x14ac:dyDescent="0.2">
      <c r="A7" s="193"/>
      <c r="B7" s="193"/>
      <c r="C7" s="8" t="s">
        <v>32</v>
      </c>
      <c r="D7" s="9" t="s">
        <v>33</v>
      </c>
      <c r="E7" s="10" t="s">
        <v>34</v>
      </c>
      <c r="F7" s="3" t="s">
        <v>104</v>
      </c>
      <c r="G7" s="3" t="s">
        <v>105</v>
      </c>
      <c r="H7" s="4" t="s">
        <v>106</v>
      </c>
      <c r="L7" s="172"/>
      <c r="N7" s="173"/>
    </row>
    <row r="8" spans="1:14" x14ac:dyDescent="0.2">
      <c r="A8" s="11"/>
      <c r="B8" s="12" t="s">
        <v>132</v>
      </c>
      <c r="C8" s="128">
        <v>18509.806098950001</v>
      </c>
      <c r="D8" s="105"/>
      <c r="E8" s="128">
        <v>16450.569968790001</v>
      </c>
      <c r="F8" s="105">
        <f>C8-E8</f>
        <v>2059.2361301599994</v>
      </c>
      <c r="G8" s="13"/>
      <c r="H8" s="14"/>
      <c r="L8" s="172"/>
      <c r="N8" s="173"/>
    </row>
    <row r="9" spans="1:14" ht="26.25" customHeight="1" x14ac:dyDescent="0.2">
      <c r="A9" s="15" t="s">
        <v>1</v>
      </c>
      <c r="B9" s="16" t="s">
        <v>178</v>
      </c>
      <c r="C9" s="17">
        <v>0</v>
      </c>
      <c r="D9" s="17"/>
      <c r="E9" s="17">
        <v>0</v>
      </c>
      <c r="F9" s="23"/>
      <c r="G9" s="17"/>
      <c r="H9" s="17"/>
      <c r="K9" s="209"/>
      <c r="L9" s="172"/>
      <c r="N9" s="173"/>
    </row>
    <row r="10" spans="1:14" ht="12.75" customHeight="1" x14ac:dyDescent="0.2">
      <c r="A10" s="11" t="s">
        <v>35</v>
      </c>
      <c r="B10" s="26" t="s">
        <v>112</v>
      </c>
      <c r="C10" s="126">
        <v>65.265875629999996</v>
      </c>
      <c r="D10" s="126">
        <v>45.050652522108003</v>
      </c>
      <c r="E10" s="126">
        <v>52.015725420000003</v>
      </c>
      <c r="F10" s="18">
        <f>C10-E10</f>
        <v>13.250150209999994</v>
      </c>
      <c r="G10" s="18">
        <f>C10-D10</f>
        <v>20.215223107891994</v>
      </c>
      <c r="H10" s="18">
        <f>D10-E10</f>
        <v>-6.965072897892</v>
      </c>
      <c r="K10" s="209"/>
      <c r="L10" s="172"/>
      <c r="N10" s="173"/>
    </row>
    <row r="11" spans="1:14" ht="12.75" customHeight="1" x14ac:dyDescent="0.2">
      <c r="A11" s="15" t="s">
        <v>36</v>
      </c>
      <c r="B11" s="21" t="s">
        <v>113</v>
      </c>
      <c r="C11" s="127">
        <v>651.99779035000006</v>
      </c>
      <c r="D11" s="127">
        <v>575.76962695384191</v>
      </c>
      <c r="E11" s="127">
        <v>508.28347708000001</v>
      </c>
      <c r="F11" s="19">
        <f>C11-E11</f>
        <v>143.71431327000005</v>
      </c>
      <c r="G11" s="19">
        <f>C11-D11</f>
        <v>76.228163396158152</v>
      </c>
      <c r="H11" s="19">
        <f>D11-E11</f>
        <v>67.486149873841896</v>
      </c>
      <c r="I11" s="69"/>
      <c r="K11" s="209"/>
      <c r="L11" s="172"/>
      <c r="N11" s="173"/>
    </row>
    <row r="12" spans="1:14" ht="12.75" customHeight="1" x14ac:dyDescent="0.2">
      <c r="A12" s="11" t="s">
        <v>37</v>
      </c>
      <c r="B12" s="26" t="s">
        <v>114</v>
      </c>
      <c r="C12" s="126">
        <v>154.94589421000001</v>
      </c>
      <c r="D12" s="126">
        <v>136.12146978903883</v>
      </c>
      <c r="E12" s="126">
        <v>120.09868692000001</v>
      </c>
      <c r="F12" s="18">
        <f>C12-E12</f>
        <v>34.84720729</v>
      </c>
      <c r="G12" s="18">
        <f t="shared" ref="G11:G17" si="0">C12-D12</f>
        <v>18.824424420961179</v>
      </c>
      <c r="H12" s="18">
        <f>D12-E12</f>
        <v>16.022782869038821</v>
      </c>
      <c r="I12" s="69"/>
      <c r="K12" s="209"/>
      <c r="L12" s="172"/>
      <c r="N12" s="173"/>
    </row>
    <row r="13" spans="1:14" ht="12.75" customHeight="1" x14ac:dyDescent="0.2">
      <c r="A13" s="15" t="s">
        <v>38</v>
      </c>
      <c r="B13" s="21" t="s">
        <v>115</v>
      </c>
      <c r="C13" s="127">
        <v>152.27501002000002</v>
      </c>
      <c r="D13" s="127">
        <v>163.74915961006008</v>
      </c>
      <c r="E13" s="127">
        <v>148.71121593000001</v>
      </c>
      <c r="F13" s="19">
        <f>C13-E13</f>
        <v>3.563794090000016</v>
      </c>
      <c r="G13" s="19">
        <f t="shared" si="0"/>
        <v>-11.474149590060051</v>
      </c>
      <c r="H13" s="19">
        <f>D13-E13</f>
        <v>15.037943680060067</v>
      </c>
      <c r="I13" s="69"/>
      <c r="K13" s="209"/>
      <c r="L13" s="172"/>
      <c r="N13" s="173"/>
    </row>
    <row r="14" spans="1:14" ht="12.75" customHeight="1" x14ac:dyDescent="0.2">
      <c r="A14" s="11" t="s">
        <v>39</v>
      </c>
      <c r="B14" s="26" t="s">
        <v>116</v>
      </c>
      <c r="C14" s="126">
        <v>14.015077470000001</v>
      </c>
      <c r="D14" s="126">
        <v>17.839843320871271</v>
      </c>
      <c r="E14" s="126">
        <v>4.3486646699999998</v>
      </c>
      <c r="F14" s="18">
        <f>C14-E14</f>
        <v>9.6664128000000016</v>
      </c>
      <c r="G14" s="18">
        <f t="shared" si="0"/>
        <v>-3.8247658508712696</v>
      </c>
      <c r="H14" s="18">
        <f t="shared" ref="G11:H30" si="1">D14-E14</f>
        <v>13.491178650871271</v>
      </c>
      <c r="I14" s="69"/>
      <c r="K14" s="209"/>
      <c r="L14" s="172"/>
      <c r="N14" s="173"/>
    </row>
    <row r="15" spans="1:14" ht="12.75" customHeight="1" x14ac:dyDescent="0.2">
      <c r="A15" s="15" t="s">
        <v>40</v>
      </c>
      <c r="B15" s="21" t="s">
        <v>117</v>
      </c>
      <c r="C15" s="127">
        <v>162.41283559000001</v>
      </c>
      <c r="D15" s="127">
        <v>132.447281314874</v>
      </c>
      <c r="E15" s="127">
        <v>134.13701501</v>
      </c>
      <c r="F15" s="19">
        <f>C15-E15</f>
        <v>28.275820580000016</v>
      </c>
      <c r="G15" s="19">
        <f t="shared" si="0"/>
        <v>29.96555427512601</v>
      </c>
      <c r="H15" s="19">
        <f t="shared" si="1"/>
        <v>-1.6897336951259945</v>
      </c>
      <c r="I15" s="69"/>
      <c r="K15" s="209"/>
      <c r="L15" s="172"/>
      <c r="N15" s="173"/>
    </row>
    <row r="16" spans="1:14" ht="12.75" customHeight="1" x14ac:dyDescent="0.2">
      <c r="A16" s="11" t="s">
        <v>41</v>
      </c>
      <c r="B16" s="26" t="s">
        <v>118</v>
      </c>
      <c r="C16" s="126">
        <v>8438.9149801399999</v>
      </c>
      <c r="D16" s="126">
        <v>9807.8611704512023</v>
      </c>
      <c r="E16" s="126">
        <v>8554.5811282899995</v>
      </c>
      <c r="F16" s="18">
        <f>C16-E16</f>
        <v>-115.66614814999957</v>
      </c>
      <c r="G16" s="18">
        <f t="shared" si="0"/>
        <v>-1368.9461903112024</v>
      </c>
      <c r="H16" s="18">
        <f>D16-E16</f>
        <v>1253.2800421612028</v>
      </c>
      <c r="I16" s="69"/>
      <c r="K16" s="209"/>
      <c r="L16" s="172"/>
      <c r="N16" s="173"/>
    </row>
    <row r="17" spans="1:14" ht="12.75" customHeight="1" x14ac:dyDescent="0.2">
      <c r="A17" s="15" t="s">
        <v>42</v>
      </c>
      <c r="B17" s="21" t="s">
        <v>119</v>
      </c>
      <c r="C17" s="127">
        <v>82.351002680000008</v>
      </c>
      <c r="D17" s="127">
        <v>98.36740247097184</v>
      </c>
      <c r="E17" s="127">
        <v>203.48882606999999</v>
      </c>
      <c r="F17" s="19">
        <f>C17-E17</f>
        <v>-121.13782338999998</v>
      </c>
      <c r="G17" s="19">
        <f t="shared" si="0"/>
        <v>-16.016399790971832</v>
      </c>
      <c r="H17" s="19">
        <f t="shared" si="1"/>
        <v>-105.12142359902815</v>
      </c>
      <c r="I17" s="69"/>
      <c r="K17" s="209"/>
      <c r="L17" s="172"/>
      <c r="N17" s="173"/>
    </row>
    <row r="18" spans="1:14" ht="12.75" customHeight="1" x14ac:dyDescent="0.2">
      <c r="A18" s="11" t="s">
        <v>43</v>
      </c>
      <c r="B18" s="26" t="s">
        <v>120</v>
      </c>
      <c r="C18" s="126">
        <v>93.463123969999998</v>
      </c>
      <c r="D18" s="126">
        <v>170.16699735564711</v>
      </c>
      <c r="E18" s="126">
        <v>247.75947259999998</v>
      </c>
      <c r="F18" s="18">
        <f>C18-E18</f>
        <v>-154.29634862999998</v>
      </c>
      <c r="G18" s="18">
        <f t="shared" si="1"/>
        <v>-76.703873385647114</v>
      </c>
      <c r="H18" s="18">
        <f t="shared" si="1"/>
        <v>-77.592475244352869</v>
      </c>
      <c r="I18" s="69"/>
      <c r="K18" s="209"/>
      <c r="L18" s="172"/>
      <c r="N18" s="173"/>
    </row>
    <row r="19" spans="1:14" ht="12.75" customHeight="1" x14ac:dyDescent="0.2">
      <c r="A19" s="15" t="s">
        <v>44</v>
      </c>
      <c r="B19" s="21" t="s">
        <v>121</v>
      </c>
      <c r="C19" s="127">
        <v>70.207770670000002</v>
      </c>
      <c r="D19" s="127">
        <v>63.147506344502588</v>
      </c>
      <c r="E19" s="127">
        <v>66.309843850000007</v>
      </c>
      <c r="F19" s="19">
        <f>C19-E19</f>
        <v>3.897926819999995</v>
      </c>
      <c r="G19" s="19">
        <f t="shared" si="1"/>
        <v>7.060264325497414</v>
      </c>
      <c r="H19" s="19">
        <f t="shared" si="1"/>
        <v>-3.162337505497419</v>
      </c>
      <c r="I19" s="69"/>
      <c r="K19" s="209"/>
      <c r="L19" s="172"/>
      <c r="N19" s="173"/>
    </row>
    <row r="20" spans="1:14" ht="12.75" customHeight="1" x14ac:dyDescent="0.2">
      <c r="A20" s="11" t="s">
        <v>45</v>
      </c>
      <c r="B20" s="26" t="s">
        <v>122</v>
      </c>
      <c r="C20" s="126">
        <v>74.470716980000006</v>
      </c>
      <c r="D20" s="126">
        <v>84.64635125607964</v>
      </c>
      <c r="E20" s="126">
        <v>115.59741461</v>
      </c>
      <c r="F20" s="18">
        <f>C20-E20</f>
        <v>-41.126697629999995</v>
      </c>
      <c r="G20" s="18">
        <f t="shared" si="1"/>
        <v>-10.175634276079634</v>
      </c>
      <c r="H20" s="18">
        <f t="shared" si="1"/>
        <v>-30.951063353920361</v>
      </c>
      <c r="I20" s="69"/>
      <c r="K20" s="209"/>
      <c r="L20" s="172"/>
      <c r="N20" s="173"/>
    </row>
    <row r="21" spans="1:14" ht="24.95" customHeight="1" x14ac:dyDescent="0.2">
      <c r="A21" s="20">
        <v>2844</v>
      </c>
      <c r="B21" s="21" t="s">
        <v>46</v>
      </c>
      <c r="C21" s="127">
        <v>232.43319875999998</v>
      </c>
      <c r="D21" s="127">
        <v>223.85218184959399</v>
      </c>
      <c r="E21" s="127">
        <v>72.551888660000003</v>
      </c>
      <c r="F21" s="19">
        <f>C21-E21</f>
        <v>159.88131009999998</v>
      </c>
      <c r="G21" s="19">
        <f>C21-D21</f>
        <v>8.5810169104059923</v>
      </c>
      <c r="H21" s="19">
        <f>D21-E21</f>
        <v>151.30029318959399</v>
      </c>
      <c r="I21" s="69"/>
      <c r="K21" s="209"/>
      <c r="L21" s="172"/>
      <c r="N21" s="173"/>
    </row>
    <row r="22" spans="1:14" ht="12.75" customHeight="1" x14ac:dyDescent="0.2">
      <c r="A22" s="11" t="s">
        <v>47</v>
      </c>
      <c r="B22" s="26" t="s">
        <v>123</v>
      </c>
      <c r="C22" s="126">
        <v>69.999765959999991</v>
      </c>
      <c r="D22" s="126">
        <v>69.427239815141576</v>
      </c>
      <c r="E22" s="126">
        <v>40.047646090000001</v>
      </c>
      <c r="F22" s="18">
        <f>C22-E22</f>
        <v>29.95211986999999</v>
      </c>
      <c r="G22" s="18">
        <f t="shared" si="1"/>
        <v>0.57252614485841491</v>
      </c>
      <c r="H22" s="18">
        <f t="shared" si="1"/>
        <v>29.379593725141575</v>
      </c>
      <c r="I22" s="69"/>
      <c r="K22" s="209"/>
      <c r="L22" s="172"/>
      <c r="N22" s="173"/>
    </row>
    <row r="23" spans="1:14" ht="12.75" customHeight="1" x14ac:dyDescent="0.2">
      <c r="A23" s="22" t="s">
        <v>48</v>
      </c>
      <c r="B23" s="27" t="s">
        <v>124</v>
      </c>
      <c r="C23" s="127">
        <v>391.88032289999995</v>
      </c>
      <c r="D23" s="127">
        <v>150.33314323008636</v>
      </c>
      <c r="E23" s="127">
        <v>108.41035281999999</v>
      </c>
      <c r="F23" s="19">
        <f>C23-E23</f>
        <v>283.46997007999994</v>
      </c>
      <c r="G23" s="19">
        <f t="shared" si="1"/>
        <v>241.54717966991359</v>
      </c>
      <c r="H23" s="19">
        <f t="shared" si="1"/>
        <v>41.922790410086378</v>
      </c>
      <c r="I23" s="69"/>
      <c r="K23" s="209"/>
      <c r="L23" s="172"/>
      <c r="N23" s="173"/>
    </row>
    <row r="24" spans="1:14" ht="12.75" customHeight="1" x14ac:dyDescent="0.2">
      <c r="A24" s="71">
        <v>7108</v>
      </c>
      <c r="B24" s="26" t="s">
        <v>173</v>
      </c>
      <c r="C24" s="126">
        <v>148.09673165999999</v>
      </c>
      <c r="D24" s="126">
        <v>86.391238972159897</v>
      </c>
      <c r="E24" s="126">
        <v>117.36649076</v>
      </c>
      <c r="F24" s="18">
        <f>C24-E24</f>
        <v>30.730240899999984</v>
      </c>
      <c r="G24" s="18">
        <f t="shared" ref="G24" si="2">C24-D24</f>
        <v>61.705492687840092</v>
      </c>
      <c r="H24" s="18">
        <f t="shared" ref="H24" si="3">D24-E24</f>
        <v>-30.975251787840108</v>
      </c>
      <c r="I24" s="69"/>
      <c r="K24" s="209"/>
      <c r="L24" s="172"/>
      <c r="N24" s="173"/>
    </row>
    <row r="25" spans="1:14" ht="12.75" customHeight="1" x14ac:dyDescent="0.2">
      <c r="A25" s="22" t="s">
        <v>49</v>
      </c>
      <c r="B25" s="27" t="s">
        <v>125</v>
      </c>
      <c r="C25" s="127">
        <v>649.70842774000005</v>
      </c>
      <c r="D25" s="127">
        <v>609.56645359219704</v>
      </c>
      <c r="E25" s="127">
        <v>541.26132679</v>
      </c>
      <c r="F25" s="19">
        <f>C25-E25</f>
        <v>108.44710095000005</v>
      </c>
      <c r="G25" s="19">
        <f t="shared" si="1"/>
        <v>40.141974147803012</v>
      </c>
      <c r="H25" s="19">
        <f t="shared" si="1"/>
        <v>68.305126802197037</v>
      </c>
      <c r="I25" s="69"/>
      <c r="K25" s="209"/>
      <c r="L25" s="172"/>
      <c r="N25" s="173"/>
    </row>
    <row r="26" spans="1:14" ht="12.75" customHeight="1" x14ac:dyDescent="0.2">
      <c r="A26" s="11" t="s">
        <v>50</v>
      </c>
      <c r="B26" s="26" t="s">
        <v>126</v>
      </c>
      <c r="C26" s="126">
        <v>393.82478818999999</v>
      </c>
      <c r="D26" s="126">
        <v>388.32185763581879</v>
      </c>
      <c r="E26" s="126">
        <v>335.46585259</v>
      </c>
      <c r="F26" s="18">
        <f>C26-E26</f>
        <v>58.358935599999995</v>
      </c>
      <c r="G26" s="18">
        <f t="shared" si="1"/>
        <v>5.502930554181205</v>
      </c>
      <c r="H26" s="18">
        <f t="shared" si="1"/>
        <v>52.85600504581879</v>
      </c>
      <c r="I26" s="69"/>
      <c r="K26" s="209"/>
      <c r="L26" s="172"/>
      <c r="N26" s="173"/>
    </row>
    <row r="27" spans="1:14" ht="12.75" customHeight="1" x14ac:dyDescent="0.2">
      <c r="A27" s="22" t="s">
        <v>51</v>
      </c>
      <c r="B27" s="27" t="s">
        <v>127</v>
      </c>
      <c r="C27" s="127">
        <v>1389.9988259100001</v>
      </c>
      <c r="D27" s="127">
        <v>1023.8385154357221</v>
      </c>
      <c r="E27" s="127">
        <v>865.42613165</v>
      </c>
      <c r="F27" s="19">
        <f>C27-E27</f>
        <v>524.57269426000005</v>
      </c>
      <c r="G27" s="19">
        <f t="shared" si="1"/>
        <v>366.16031047427794</v>
      </c>
      <c r="H27" s="19">
        <f t="shared" si="1"/>
        <v>158.41238378572211</v>
      </c>
      <c r="I27" s="69"/>
      <c r="K27" s="209"/>
      <c r="L27" s="172"/>
      <c r="N27" s="173"/>
    </row>
    <row r="28" spans="1:14" ht="12.75" customHeight="1" x14ac:dyDescent="0.2">
      <c r="A28" s="11" t="s">
        <v>52</v>
      </c>
      <c r="B28" s="26" t="s">
        <v>128</v>
      </c>
      <c r="C28" s="126">
        <v>136.86832959</v>
      </c>
      <c r="D28" s="126">
        <v>129.23882744411804</v>
      </c>
      <c r="E28" s="126">
        <v>134.10729910000001</v>
      </c>
      <c r="F28" s="18">
        <f>C28-E28</f>
        <v>2.761030489999996</v>
      </c>
      <c r="G28" s="18">
        <f t="shared" si="1"/>
        <v>7.6295021458819576</v>
      </c>
      <c r="H28" s="18">
        <f t="shared" si="1"/>
        <v>-4.8684716558819616</v>
      </c>
      <c r="I28" s="69"/>
      <c r="K28" s="209"/>
      <c r="L28" s="172"/>
      <c r="N28" s="173"/>
    </row>
    <row r="29" spans="1:14" ht="12.75" customHeight="1" x14ac:dyDescent="0.2">
      <c r="A29" s="22" t="s">
        <v>53</v>
      </c>
      <c r="B29" s="27" t="s">
        <v>129</v>
      </c>
      <c r="C29" s="127">
        <v>40.544439789999998</v>
      </c>
      <c r="D29" s="127">
        <v>41.397354290016239</v>
      </c>
      <c r="E29" s="127">
        <v>31.286849109999999</v>
      </c>
      <c r="F29" s="19">
        <f>C29-E29</f>
        <v>9.2575906799999998</v>
      </c>
      <c r="G29" s="19">
        <f t="shared" si="1"/>
        <v>-0.85291450001624014</v>
      </c>
      <c r="H29" s="19">
        <f t="shared" si="1"/>
        <v>10.11050518001624</v>
      </c>
      <c r="I29" s="69"/>
      <c r="K29" s="209"/>
      <c r="L29" s="172"/>
      <c r="N29" s="173"/>
    </row>
    <row r="30" spans="1:14" ht="12.75" customHeight="1" x14ac:dyDescent="0.2">
      <c r="A30" s="11" t="s">
        <v>54</v>
      </c>
      <c r="B30" s="26" t="s">
        <v>130</v>
      </c>
      <c r="C30" s="126">
        <v>182.84111768</v>
      </c>
      <c r="D30" s="126">
        <v>170.22457996874144</v>
      </c>
      <c r="E30" s="126">
        <v>151.00249271000001</v>
      </c>
      <c r="F30" s="18">
        <f>C30-E30</f>
        <v>31.838624969999984</v>
      </c>
      <c r="G30" s="18">
        <f t="shared" si="1"/>
        <v>12.616537711258559</v>
      </c>
      <c r="H30" s="18">
        <f t="shared" si="1"/>
        <v>19.222087258741425</v>
      </c>
      <c r="I30" s="69"/>
      <c r="K30" s="209"/>
      <c r="L30" s="172"/>
      <c r="N30" s="173"/>
    </row>
    <row r="31" spans="1:14" ht="12.75" customHeight="1" x14ac:dyDescent="0.2">
      <c r="A31" s="22" t="s">
        <v>55</v>
      </c>
      <c r="B31" s="27" t="s">
        <v>131</v>
      </c>
      <c r="C31" s="127">
        <v>21.064989359999998</v>
      </c>
      <c r="D31" s="127">
        <v>31.367742713506527</v>
      </c>
      <c r="E31" s="127">
        <v>36.109831920000005</v>
      </c>
      <c r="F31" s="19">
        <f>C31-E31</f>
        <v>-15.044842560000006</v>
      </c>
      <c r="G31" s="19">
        <f>C31-D31</f>
        <v>-10.302753353506528</v>
      </c>
      <c r="H31" s="19">
        <f>D31-E31</f>
        <v>-4.7420892064934783</v>
      </c>
      <c r="K31" s="209"/>
      <c r="L31" s="172"/>
      <c r="N31" s="173"/>
    </row>
    <row r="32" spans="1:14" x14ac:dyDescent="0.2">
      <c r="A32" s="6"/>
      <c r="B32" s="39"/>
      <c r="C32" s="103"/>
      <c r="D32" s="24"/>
      <c r="E32" s="24"/>
      <c r="F32" s="40"/>
      <c r="G32" s="40"/>
      <c r="H32" s="40"/>
      <c r="K32" s="209"/>
      <c r="L32" s="172"/>
      <c r="N32" s="173"/>
    </row>
    <row r="33" spans="1:14" x14ac:dyDescent="0.2">
      <c r="A33" s="1" t="s">
        <v>137</v>
      </c>
      <c r="B33" s="1"/>
      <c r="C33" s="1"/>
      <c r="D33" s="1"/>
      <c r="E33" s="1"/>
      <c r="F33" s="1"/>
      <c r="G33" s="1"/>
      <c r="H33" s="1"/>
      <c r="L33" s="172"/>
      <c r="N33" s="173"/>
    </row>
    <row r="34" spans="1:14" x14ac:dyDescent="0.2">
      <c r="A34" s="29" t="s">
        <v>133</v>
      </c>
      <c r="B34" s="72" t="s">
        <v>181</v>
      </c>
      <c r="C34" s="1"/>
      <c r="D34" s="1"/>
      <c r="E34" s="1"/>
      <c r="F34" s="1"/>
      <c r="G34" s="1"/>
      <c r="H34" s="1"/>
      <c r="L34" s="170"/>
      <c r="N34" s="173"/>
    </row>
    <row r="35" spans="1:14" x14ac:dyDescent="0.2">
      <c r="A35" s="28" t="s">
        <v>134</v>
      </c>
      <c r="B35" s="72" t="s">
        <v>192</v>
      </c>
      <c r="C35" s="1"/>
      <c r="D35" s="1"/>
      <c r="E35" s="1"/>
      <c r="F35" s="1"/>
      <c r="G35" s="1"/>
      <c r="H35" s="1"/>
      <c r="L35" s="170"/>
      <c r="N35" s="173"/>
    </row>
    <row r="36" spans="1:14" x14ac:dyDescent="0.2">
      <c r="A36" s="29" t="s">
        <v>135</v>
      </c>
      <c r="B36" s="72" t="s">
        <v>182</v>
      </c>
      <c r="C36" s="1"/>
      <c r="D36" s="1"/>
      <c r="E36" s="1"/>
      <c r="F36" s="1"/>
      <c r="G36" s="1"/>
      <c r="H36" s="1"/>
      <c r="L36" s="170"/>
      <c r="N36" s="173"/>
    </row>
    <row r="37" spans="1:14" x14ac:dyDescent="0.2">
      <c r="A37" s="28" t="s">
        <v>136</v>
      </c>
      <c r="B37" s="72" t="s">
        <v>193</v>
      </c>
      <c r="C37" s="1"/>
      <c r="D37" s="1"/>
      <c r="E37" s="1"/>
      <c r="F37" s="1"/>
      <c r="G37" s="1"/>
      <c r="H37" s="1"/>
    </row>
    <row r="38" spans="1:14" x14ac:dyDescent="0.2">
      <c r="A38" s="29" t="s">
        <v>30</v>
      </c>
      <c r="B38" s="72" t="s">
        <v>194</v>
      </c>
      <c r="C38" s="1"/>
      <c r="D38" s="1"/>
      <c r="E38" s="1"/>
      <c r="F38" s="1"/>
      <c r="G38" s="1"/>
      <c r="H38" s="1"/>
    </row>
    <row r="43" spans="1:14" x14ac:dyDescent="0.2">
      <c r="A43" s="65"/>
      <c r="B43" s="66"/>
      <c r="C43" s="67"/>
      <c r="D43" s="67"/>
      <c r="E43" s="67"/>
    </row>
    <row r="44" spans="1:14" x14ac:dyDescent="0.2">
      <c r="A44" s="65"/>
      <c r="B44" s="66"/>
      <c r="C44" s="67"/>
      <c r="D44" s="67"/>
      <c r="E44" s="67"/>
    </row>
    <row r="45" spans="1:14" x14ac:dyDescent="0.2">
      <c r="A45" s="65"/>
      <c r="B45" s="66"/>
      <c r="C45" s="67"/>
      <c r="D45" s="67"/>
      <c r="E45" s="67"/>
    </row>
    <row r="46" spans="1:14" x14ac:dyDescent="0.2">
      <c r="A46" s="65"/>
      <c r="B46" s="66"/>
      <c r="C46" s="67"/>
      <c r="D46" s="67"/>
      <c r="E46" s="67"/>
    </row>
    <row r="47" spans="1:14" x14ac:dyDescent="0.2">
      <c r="A47" s="65"/>
      <c r="B47" s="66"/>
      <c r="C47" s="67"/>
      <c r="D47" s="67"/>
      <c r="E47" s="67"/>
    </row>
    <row r="48" spans="1:14" x14ac:dyDescent="0.2">
      <c r="A48" s="65"/>
      <c r="B48" s="66"/>
      <c r="C48" s="67"/>
      <c r="D48" s="67"/>
      <c r="E48" s="67"/>
    </row>
    <row r="49" spans="1:5" x14ac:dyDescent="0.2">
      <c r="A49" s="65"/>
      <c r="B49" s="66"/>
      <c r="C49" s="67"/>
      <c r="D49" s="67"/>
      <c r="E49" s="67"/>
    </row>
    <row r="50" spans="1:5" x14ac:dyDescent="0.2">
      <c r="A50" s="65"/>
      <c r="B50" s="66"/>
      <c r="C50" s="67"/>
      <c r="D50" s="67"/>
      <c r="E50" s="67"/>
    </row>
    <row r="51" spans="1:5" x14ac:dyDescent="0.2">
      <c r="A51" s="65"/>
      <c r="B51" s="66"/>
      <c r="C51" s="67"/>
      <c r="D51" s="67"/>
      <c r="E51" s="67"/>
    </row>
    <row r="52" spans="1:5" x14ac:dyDescent="0.2">
      <c r="A52" s="65"/>
      <c r="B52" s="66"/>
      <c r="C52" s="67"/>
      <c r="D52" s="67"/>
      <c r="E52" s="67"/>
    </row>
    <row r="53" spans="1:5" x14ac:dyDescent="0.2">
      <c r="A53" s="65"/>
      <c r="B53" s="66"/>
      <c r="C53" s="67"/>
      <c r="D53" s="67"/>
      <c r="E53" s="67"/>
    </row>
    <row r="54" spans="1:5" x14ac:dyDescent="0.2">
      <c r="A54" s="65"/>
      <c r="B54" s="66"/>
      <c r="C54" s="67"/>
      <c r="D54" s="67"/>
      <c r="E54" s="67"/>
    </row>
    <row r="55" spans="1:5" x14ac:dyDescent="0.2">
      <c r="A55" s="65"/>
      <c r="B55" s="66"/>
      <c r="C55" s="67"/>
      <c r="D55" s="67"/>
      <c r="E55" s="67"/>
    </row>
    <row r="56" spans="1:5" x14ac:dyDescent="0.2">
      <c r="A56" s="65"/>
      <c r="B56" s="66"/>
      <c r="C56" s="67"/>
      <c r="D56" s="67"/>
      <c r="E56" s="67"/>
    </row>
    <row r="57" spans="1:5" x14ac:dyDescent="0.2">
      <c r="A57" s="65"/>
      <c r="B57" s="66"/>
      <c r="C57" s="67"/>
      <c r="D57" s="67"/>
      <c r="E57" s="67"/>
    </row>
    <row r="58" spans="1:5" x14ac:dyDescent="0.2">
      <c r="A58" s="65"/>
      <c r="B58" s="66"/>
      <c r="C58" s="67"/>
      <c r="D58" s="67"/>
      <c r="E58" s="67"/>
    </row>
    <row r="59" spans="1:5" x14ac:dyDescent="0.2">
      <c r="A59" s="65"/>
      <c r="B59" s="66"/>
      <c r="C59" s="67"/>
      <c r="D59" s="67"/>
      <c r="E59" s="67"/>
    </row>
    <row r="60" spans="1:5" x14ac:dyDescent="0.2">
      <c r="A60" s="65"/>
      <c r="B60" s="66"/>
      <c r="C60" s="67"/>
      <c r="D60" s="67"/>
      <c r="E60" s="67"/>
    </row>
    <row r="61" spans="1:5" x14ac:dyDescent="0.2">
      <c r="A61" s="65"/>
      <c r="B61" s="66"/>
      <c r="C61" s="67"/>
      <c r="D61" s="67"/>
      <c r="E61" s="67"/>
    </row>
    <row r="62" spans="1:5" x14ac:dyDescent="0.2">
      <c r="A62" s="68"/>
      <c r="B62" s="68"/>
      <c r="C62" s="68"/>
      <c r="D62" s="68"/>
      <c r="E62" s="68"/>
    </row>
    <row r="63" spans="1:5" x14ac:dyDescent="0.2">
      <c r="A63" s="68"/>
      <c r="B63" s="68"/>
      <c r="C63" s="68"/>
      <c r="D63" s="68"/>
      <c r="E63" s="68"/>
    </row>
  </sheetData>
  <mergeCells count="9">
    <mergeCell ref="A1:H1"/>
    <mergeCell ref="A4:A7"/>
    <mergeCell ref="B4:B7"/>
    <mergeCell ref="F4:F6"/>
    <mergeCell ref="G4:H4"/>
    <mergeCell ref="C5:E5"/>
    <mergeCell ref="G5:G6"/>
    <mergeCell ref="H5:H6"/>
    <mergeCell ref="C4:D4"/>
  </mergeCells>
  <pageMargins left="0.47244094488188981" right="0.31496062992125984" top="0.31496062992125984" bottom="0.2800000000000000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zoomScale="80" zoomScaleNormal="80" zoomScaleSheetLayoutView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:A4"/>
    </sheetView>
  </sheetViews>
  <sheetFormatPr defaultRowHeight="12.75" x14ac:dyDescent="0.2"/>
  <cols>
    <col min="1" max="1" width="35.7109375" style="5" customWidth="1"/>
    <col min="2" max="2" width="12.7109375" style="5" customWidth="1"/>
    <col min="3" max="3" width="8.7109375" style="85" customWidth="1"/>
    <col min="4" max="4" width="12.7109375" style="5" customWidth="1"/>
    <col min="5" max="5" width="8.7109375" style="82" customWidth="1"/>
    <col min="6" max="6" width="14.7109375" style="5" customWidth="1"/>
    <col min="7" max="7" width="8.7109375" style="82" customWidth="1"/>
    <col min="8" max="8" width="12.7109375" style="5" customWidth="1"/>
    <col min="9" max="9" width="8.7109375" style="5" customWidth="1"/>
    <col min="10" max="10" width="12.7109375" style="5" customWidth="1"/>
    <col min="11" max="11" width="8.7109375" style="5" customWidth="1"/>
    <col min="12" max="12" width="15.42578125" style="5" customWidth="1"/>
    <col min="13" max="13" width="8.7109375" style="82" customWidth="1"/>
    <col min="14" max="16384" width="9.140625" style="5"/>
  </cols>
  <sheetData>
    <row r="1" spans="1:16" ht="18" customHeight="1" x14ac:dyDescent="0.2">
      <c r="A1" s="206" t="s">
        <v>56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6" ht="15.75" customHeight="1" x14ac:dyDescent="0.2">
      <c r="A2" s="207" t="s">
        <v>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</row>
    <row r="3" spans="1:16" ht="17.25" customHeight="1" x14ac:dyDescent="0.2">
      <c r="A3" s="202"/>
      <c r="B3" s="204" t="s">
        <v>179</v>
      </c>
      <c r="C3" s="204"/>
      <c r="D3" s="204"/>
      <c r="E3" s="204"/>
      <c r="F3" s="204"/>
      <c r="G3" s="205"/>
      <c r="H3" s="204" t="s">
        <v>189</v>
      </c>
      <c r="I3" s="204"/>
      <c r="J3" s="204"/>
      <c r="K3" s="204"/>
      <c r="L3" s="204"/>
      <c r="M3" s="205"/>
    </row>
    <row r="4" spans="1:16" ht="18.75" customHeight="1" x14ac:dyDescent="0.2">
      <c r="A4" s="203"/>
      <c r="B4" s="102" t="s">
        <v>4</v>
      </c>
      <c r="C4" s="94" t="s">
        <v>5</v>
      </c>
      <c r="D4" s="102" t="s">
        <v>6</v>
      </c>
      <c r="E4" s="95" t="s">
        <v>5</v>
      </c>
      <c r="F4" s="96" t="s">
        <v>103</v>
      </c>
      <c r="G4" s="97" t="s">
        <v>5</v>
      </c>
      <c r="H4" s="104" t="s">
        <v>4</v>
      </c>
      <c r="I4" s="99" t="s">
        <v>5</v>
      </c>
      <c r="J4" s="98" t="s">
        <v>6</v>
      </c>
      <c r="K4" s="99" t="s">
        <v>5</v>
      </c>
      <c r="L4" s="100" t="s">
        <v>103</v>
      </c>
      <c r="M4" s="101" t="s">
        <v>5</v>
      </c>
    </row>
    <row r="5" spans="1:16" ht="20.25" customHeight="1" x14ac:dyDescent="0.2">
      <c r="A5" s="91" t="s">
        <v>177</v>
      </c>
      <c r="B5" s="89">
        <v>16450.569968789998</v>
      </c>
      <c r="C5" s="90">
        <f>B5/B$5*100</f>
        <v>100</v>
      </c>
      <c r="D5" s="89">
        <v>13321.534735019999</v>
      </c>
      <c r="E5" s="92">
        <f>D5/D$5*100</f>
        <v>100</v>
      </c>
      <c r="F5" s="89">
        <f>B5+D5</f>
        <v>29772.104703809997</v>
      </c>
      <c r="G5" s="90">
        <f>F5/F$5*100</f>
        <v>100</v>
      </c>
      <c r="H5" s="89">
        <v>18509.806098949997</v>
      </c>
      <c r="I5" s="90">
        <v>100</v>
      </c>
      <c r="J5" s="89">
        <v>14917.945321950005</v>
      </c>
      <c r="K5" s="90">
        <f>J5/J$5*100</f>
        <v>100</v>
      </c>
      <c r="L5" s="89">
        <f>H5+J5</f>
        <v>33427.7514209</v>
      </c>
      <c r="M5" s="90">
        <f>L5/L$5*100</f>
        <v>100</v>
      </c>
    </row>
    <row r="6" spans="1:16" ht="19.5" customHeight="1" x14ac:dyDescent="0.25">
      <c r="A6" s="87" t="s">
        <v>57</v>
      </c>
      <c r="B6" s="76">
        <v>3362.8839702799969</v>
      </c>
      <c r="C6" s="77">
        <f>B6/B$5*100</f>
        <v>20.442355350969947</v>
      </c>
      <c r="D6" s="76">
        <v>4536.0105203400126</v>
      </c>
      <c r="E6" s="77">
        <f>D6/D$5*100</f>
        <v>34.050209758607089</v>
      </c>
      <c r="F6" s="76">
        <f>B6+D6</f>
        <v>7898.8944906200095</v>
      </c>
      <c r="G6" s="77">
        <f>F6/F$5*100</f>
        <v>26.531192769885603</v>
      </c>
      <c r="H6" s="76">
        <v>3559.8496460299966</v>
      </c>
      <c r="I6" s="77">
        <f>H6/H$5*100</f>
        <v>19.232236291399811</v>
      </c>
      <c r="J6" s="76">
        <v>5746.5051455300109</v>
      </c>
      <c r="K6" s="77">
        <f>J6/J$5*100</f>
        <v>38.520754846008877</v>
      </c>
      <c r="L6" s="76">
        <f>H6+J6</f>
        <v>9306.3547915600066</v>
      </c>
      <c r="M6" s="77">
        <f>L6/L$5*100</f>
        <v>27.840205804992923</v>
      </c>
    </row>
    <row r="7" spans="1:16" ht="13.5" x14ac:dyDescent="0.25">
      <c r="A7" s="53" t="s">
        <v>58</v>
      </c>
      <c r="B7" s="78"/>
      <c r="C7" s="75"/>
      <c r="D7" s="78"/>
      <c r="E7" s="79"/>
      <c r="F7" s="78"/>
      <c r="G7" s="79"/>
      <c r="H7" s="78"/>
      <c r="I7" s="79"/>
      <c r="J7" s="78"/>
      <c r="K7" s="79"/>
      <c r="L7" s="78"/>
      <c r="M7" s="79"/>
      <c r="P7" s="129"/>
    </row>
    <row r="8" spans="1:16" x14ac:dyDescent="0.2">
      <c r="A8" s="47" t="s">
        <v>89</v>
      </c>
      <c r="B8" s="80">
        <v>5.0014123100000019</v>
      </c>
      <c r="C8" s="81">
        <f t="shared" ref="C8:C55" si="0">B8/B$5*100</f>
        <v>3.0402668840585314E-2</v>
      </c>
      <c r="D8" s="80">
        <v>4.5934812799999998</v>
      </c>
      <c r="E8" s="81">
        <f t="shared" ref="E8:G19" si="1">D8/D$5*100</f>
        <v>3.4481622210724233E-2</v>
      </c>
      <c r="F8" s="80">
        <f t="shared" ref="F8:F14" si="2">B8+D8</f>
        <v>9.5948935900000016</v>
      </c>
      <c r="G8" s="81">
        <f>F8/F$5*100</f>
        <v>3.2227797414578228E-2</v>
      </c>
      <c r="H8" s="80">
        <v>14.907762359999992</v>
      </c>
      <c r="I8" s="81">
        <v>1.5820000000000001E-2</v>
      </c>
      <c r="J8" s="80">
        <v>4.1550069499999989</v>
      </c>
      <c r="K8" s="81">
        <f t="shared" ref="K8:K19" si="3">J8/J$5*100</f>
        <v>2.7852407689726508E-2</v>
      </c>
      <c r="L8" s="80">
        <f t="shared" ref="L8:L17" si="4">H8+J8</f>
        <v>19.062769309999993</v>
      </c>
      <c r="M8" s="81">
        <f t="shared" ref="M8:M18" si="5">L8/L$5*100</f>
        <v>5.7026777152834149E-2</v>
      </c>
    </row>
    <row r="9" spans="1:16" x14ac:dyDescent="0.2">
      <c r="A9" s="54" t="s">
        <v>59</v>
      </c>
      <c r="B9" s="78">
        <v>38.044654780000002</v>
      </c>
      <c r="C9" s="79">
        <f t="shared" si="0"/>
        <v>0.23126648409251641</v>
      </c>
      <c r="D9" s="78">
        <v>171.3441210300002</v>
      </c>
      <c r="E9" s="79">
        <f t="shared" si="1"/>
        <v>1.2862190763918986</v>
      </c>
      <c r="F9" s="78">
        <f t="shared" si="2"/>
        <v>209.3887758100002</v>
      </c>
      <c r="G9" s="79">
        <f t="shared" si="1"/>
        <v>0.70330525131870936</v>
      </c>
      <c r="H9" s="78">
        <v>64.806216899999995</v>
      </c>
      <c r="I9" s="79">
        <f t="shared" ref="I9:I19" si="6">H9/H$5*100</f>
        <v>0.35011829164259178</v>
      </c>
      <c r="J9" s="78">
        <v>216.27829186000025</v>
      </c>
      <c r="K9" s="79">
        <f t="shared" si="3"/>
        <v>1.4497860609649249</v>
      </c>
      <c r="L9" s="78">
        <f t="shared" si="4"/>
        <v>281.08450876000023</v>
      </c>
      <c r="M9" s="79">
        <f t="shared" si="5"/>
        <v>0.84087172128562027</v>
      </c>
    </row>
    <row r="10" spans="1:16" x14ac:dyDescent="0.2">
      <c r="A10" s="47" t="s">
        <v>60</v>
      </c>
      <c r="B10" s="80">
        <v>368.79833235000109</v>
      </c>
      <c r="C10" s="81">
        <f t="shared" si="0"/>
        <v>2.2418574739336381</v>
      </c>
      <c r="D10" s="80">
        <v>95.86810248999987</v>
      </c>
      <c r="E10" s="81">
        <f t="shared" si="1"/>
        <v>0.71964758113026794</v>
      </c>
      <c r="F10" s="80">
        <f t="shared" si="2"/>
        <v>464.66643484000099</v>
      </c>
      <c r="G10" s="81">
        <f t="shared" si="1"/>
        <v>1.5607443258136087</v>
      </c>
      <c r="H10" s="80">
        <v>399.24833223000019</v>
      </c>
      <c r="I10" s="81">
        <f t="shared" si="6"/>
        <v>2.1569557784435585</v>
      </c>
      <c r="J10" s="80">
        <v>150.43124104000017</v>
      </c>
      <c r="K10" s="81">
        <f t="shared" si="3"/>
        <v>1.0083911543680097</v>
      </c>
      <c r="L10" s="80">
        <f t="shared" si="4"/>
        <v>549.67957327000033</v>
      </c>
      <c r="M10" s="81">
        <f t="shared" si="5"/>
        <v>1.6443809407004406</v>
      </c>
    </row>
    <row r="11" spans="1:16" x14ac:dyDescent="0.2">
      <c r="A11" s="54" t="s">
        <v>61</v>
      </c>
      <c r="B11" s="78">
        <v>1697.5489616999982</v>
      </c>
      <c r="C11" s="79">
        <f t="shared" si="0"/>
        <v>10.319089034122138</v>
      </c>
      <c r="D11" s="78">
        <v>3851.3981872200134</v>
      </c>
      <c r="E11" s="79">
        <f t="shared" si="1"/>
        <v>28.911069661480948</v>
      </c>
      <c r="F11" s="78">
        <f t="shared" si="2"/>
        <v>5548.9471489200114</v>
      </c>
      <c r="G11" s="79">
        <f t="shared" si="1"/>
        <v>18.638074815751608</v>
      </c>
      <c r="H11" s="78">
        <v>1496.1782108499974</v>
      </c>
      <c r="I11" s="79">
        <f t="shared" si="6"/>
        <v>8.0831652306442621</v>
      </c>
      <c r="J11" s="78">
        <v>4960.4263990200106</v>
      </c>
      <c r="K11" s="79">
        <f t="shared" si="3"/>
        <v>33.25140488161815</v>
      </c>
      <c r="L11" s="78">
        <f t="shared" si="4"/>
        <v>6456.6046098700081</v>
      </c>
      <c r="M11" s="79">
        <f t="shared" si="5"/>
        <v>19.315102977082542</v>
      </c>
    </row>
    <row r="12" spans="1:16" x14ac:dyDescent="0.2">
      <c r="A12" s="47" t="s">
        <v>93</v>
      </c>
      <c r="B12" s="80">
        <v>269.1262762199998</v>
      </c>
      <c r="C12" s="81">
        <f t="shared" si="0"/>
        <v>1.6359693112797054</v>
      </c>
      <c r="D12" s="80">
        <v>23.881936789999994</v>
      </c>
      <c r="E12" s="81">
        <f t="shared" si="1"/>
        <v>0.17927316382862804</v>
      </c>
      <c r="F12" s="80">
        <f t="shared" si="2"/>
        <v>293.00821300999979</v>
      </c>
      <c r="G12" s="81">
        <f t="shared" si="1"/>
        <v>0.98417030278851236</v>
      </c>
      <c r="H12" s="80">
        <v>327.79063219000017</v>
      </c>
      <c r="I12" s="81">
        <f t="shared" si="6"/>
        <v>1.7709025715217768</v>
      </c>
      <c r="J12" s="80">
        <v>33.135164569999993</v>
      </c>
      <c r="K12" s="81">
        <f t="shared" si="3"/>
        <v>0.22211614169979221</v>
      </c>
      <c r="L12" s="80">
        <f t="shared" si="4"/>
        <v>360.92579676000014</v>
      </c>
      <c r="M12" s="81">
        <f t="shared" si="5"/>
        <v>1.0797190400738077</v>
      </c>
    </row>
    <row r="13" spans="1:16" s="48" customFormat="1" x14ac:dyDescent="0.2">
      <c r="A13" s="54" t="s">
        <v>92</v>
      </c>
      <c r="B13" s="78">
        <v>757.66991555999789</v>
      </c>
      <c r="C13" s="79">
        <f t="shared" si="0"/>
        <v>4.6057365610884506</v>
      </c>
      <c r="D13" s="78">
        <v>230.45795654999949</v>
      </c>
      <c r="E13" s="79">
        <f t="shared" si="1"/>
        <v>1.7299655117376647</v>
      </c>
      <c r="F13" s="78">
        <f t="shared" si="2"/>
        <v>988.12787210999738</v>
      </c>
      <c r="G13" s="79">
        <f t="shared" si="1"/>
        <v>3.3189721786231141</v>
      </c>
      <c r="H13" s="78">
        <v>1092.4425187499992</v>
      </c>
      <c r="I13" s="79">
        <f t="shared" si="6"/>
        <v>5.9019663032124896</v>
      </c>
      <c r="J13" s="78">
        <v>241.65897747000014</v>
      </c>
      <c r="K13" s="79">
        <f t="shared" si="3"/>
        <v>1.6199213246507034</v>
      </c>
      <c r="L13" s="78">
        <f t="shared" si="4"/>
        <v>1334.1014962199993</v>
      </c>
      <c r="M13" s="79">
        <f t="shared" si="5"/>
        <v>3.9909998115693783</v>
      </c>
    </row>
    <row r="14" spans="1:16" s="48" customFormat="1" x14ac:dyDescent="0.2">
      <c r="A14" s="47" t="s">
        <v>62</v>
      </c>
      <c r="B14" s="80">
        <v>11.432663139999999</v>
      </c>
      <c r="C14" s="81">
        <f t="shared" ref="C14:C19" si="7">B14/B$5*100</f>
        <v>6.9497064002584916E-2</v>
      </c>
      <c r="D14" s="80">
        <v>89.097673409999928</v>
      </c>
      <c r="E14" s="81">
        <f t="shared" si="1"/>
        <v>0.66882438984884851</v>
      </c>
      <c r="F14" s="80">
        <f t="shared" si="2"/>
        <v>100.53033654999993</v>
      </c>
      <c r="G14" s="81">
        <f t="shared" si="1"/>
        <v>0.33766620650482548</v>
      </c>
      <c r="H14" s="80">
        <v>6.8407656099999992</v>
      </c>
      <c r="I14" s="81">
        <f t="shared" si="6"/>
        <v>3.6957521723515269E-2</v>
      </c>
      <c r="J14" s="80">
        <v>69.906171020000031</v>
      </c>
      <c r="K14" s="81">
        <f t="shared" si="3"/>
        <v>0.46860455318294614</v>
      </c>
      <c r="L14" s="80">
        <f t="shared" si="4"/>
        <v>76.746936630000036</v>
      </c>
      <c r="M14" s="81">
        <f t="shared" si="5"/>
        <v>0.22959048505433013</v>
      </c>
    </row>
    <row r="15" spans="1:16" s="48" customFormat="1" ht="26.25" customHeight="1" x14ac:dyDescent="0.2">
      <c r="A15" s="88" t="s">
        <v>90</v>
      </c>
      <c r="B15" s="89">
        <f>SUM(B8:B11)</f>
        <v>2109.3933611399993</v>
      </c>
      <c r="C15" s="90">
        <f t="shared" si="7"/>
        <v>12.822615660988879</v>
      </c>
      <c r="D15" s="89">
        <f>SUM(D8:D11)</f>
        <v>4123.2038920200139</v>
      </c>
      <c r="E15" s="90">
        <f t="shared" si="1"/>
        <v>30.951417941213844</v>
      </c>
      <c r="F15" s="89">
        <f>B15+D15</f>
        <v>6232.5972531600128</v>
      </c>
      <c r="G15" s="90">
        <f t="shared" si="1"/>
        <v>20.934352190298505</v>
      </c>
      <c r="H15" s="89">
        <f>SUM(H8:H11)</f>
        <v>1975.1405223399975</v>
      </c>
      <c r="I15" s="90">
        <f t="shared" si="6"/>
        <v>10.670779109090942</v>
      </c>
      <c r="J15" s="89">
        <f>SUM(J8:J11)</f>
        <v>5331.2909388700109</v>
      </c>
      <c r="K15" s="90">
        <f t="shared" si="3"/>
        <v>35.737434504640817</v>
      </c>
      <c r="L15" s="89">
        <f>H15+J15</f>
        <v>7306.4314612100079</v>
      </c>
      <c r="M15" s="90">
        <f t="shared" si="5"/>
        <v>21.857382416221434</v>
      </c>
    </row>
    <row r="16" spans="1:16" s="48" customFormat="1" ht="13.5" x14ac:dyDescent="0.25">
      <c r="A16" s="87" t="s">
        <v>63</v>
      </c>
      <c r="B16" s="76">
        <f>B5-B6</f>
        <v>13087.685998510002</v>
      </c>
      <c r="C16" s="77">
        <f t="shared" si="7"/>
        <v>79.557644649030053</v>
      </c>
      <c r="D16" s="76">
        <f>D5-D6</f>
        <v>8785.5242146799865</v>
      </c>
      <c r="E16" s="77">
        <f>D16/D$5*100</f>
        <v>65.949790241392918</v>
      </c>
      <c r="F16" s="76">
        <f>B16+D16</f>
        <v>21873.210213189988</v>
      </c>
      <c r="G16" s="77">
        <f t="shared" si="1"/>
        <v>73.468807230114393</v>
      </c>
      <c r="H16" s="76">
        <f>H5-H6</f>
        <v>14949.95645292</v>
      </c>
      <c r="I16" s="77">
        <f t="shared" si="6"/>
        <v>80.767763708600185</v>
      </c>
      <c r="J16" s="76">
        <f>J5-J6</f>
        <v>9171.4401764199938</v>
      </c>
      <c r="K16" s="77">
        <f t="shared" si="3"/>
        <v>61.479245153991123</v>
      </c>
      <c r="L16" s="76">
        <f t="shared" si="4"/>
        <v>24121.396629339994</v>
      </c>
      <c r="M16" s="77">
        <f t="shared" si="5"/>
        <v>72.15979419500708</v>
      </c>
    </row>
    <row r="17" spans="1:13" ht="13.5" x14ac:dyDescent="0.25">
      <c r="A17" s="55" t="s">
        <v>64</v>
      </c>
      <c r="B17" s="74">
        <v>8585.4962309900002</v>
      </c>
      <c r="C17" s="75">
        <f t="shared" si="7"/>
        <v>52.189658153355133</v>
      </c>
      <c r="D17" s="74">
        <v>2507.6310792299992</v>
      </c>
      <c r="E17" s="75">
        <f t="shared" si="1"/>
        <v>18.823890258213815</v>
      </c>
      <c r="F17" s="74">
        <f>B17+D17</f>
        <v>11093.127310219999</v>
      </c>
      <c r="G17" s="75">
        <f t="shared" si="1"/>
        <v>37.260138040561138</v>
      </c>
      <c r="H17" s="74">
        <v>8208.151662500004</v>
      </c>
      <c r="I17" s="75">
        <f t="shared" si="6"/>
        <v>44.34488194322914</v>
      </c>
      <c r="J17" s="74">
        <v>2364.1760614899995</v>
      </c>
      <c r="K17" s="75">
        <f t="shared" si="3"/>
        <v>15.847866515581016</v>
      </c>
      <c r="L17" s="74">
        <f t="shared" si="4"/>
        <v>10572.327723990004</v>
      </c>
      <c r="M17" s="75">
        <f t="shared" si="5"/>
        <v>31.627397221160013</v>
      </c>
    </row>
    <row r="18" spans="1:13" ht="13.5" x14ac:dyDescent="0.25">
      <c r="A18" s="50" t="s">
        <v>164</v>
      </c>
      <c r="B18" s="76">
        <v>8351.1877198200018</v>
      </c>
      <c r="C18" s="77">
        <f t="shared" si="7"/>
        <v>50.765339654880435</v>
      </c>
      <c r="D18" s="76">
        <v>2288.340239789999</v>
      </c>
      <c r="E18" s="77">
        <f t="shared" si="1"/>
        <v>17.177752303376504</v>
      </c>
      <c r="F18" s="76">
        <f>B18+D18</f>
        <v>10639.527959610001</v>
      </c>
      <c r="G18" s="77">
        <f t="shared" si="1"/>
        <v>35.736566378017734</v>
      </c>
      <c r="H18" s="76">
        <v>7391.8866919400043</v>
      </c>
      <c r="I18" s="77">
        <f t="shared" si="6"/>
        <v>39.934976371034608</v>
      </c>
      <c r="J18" s="76">
        <v>2124.0791422699999</v>
      </c>
      <c r="K18" s="77">
        <f t="shared" si="3"/>
        <v>14.23841619223974</v>
      </c>
      <c r="L18" s="76">
        <f t="shared" ref="L18:L54" si="8">H18+J18</f>
        <v>9515.9658342100047</v>
      </c>
      <c r="M18" s="77">
        <f t="shared" si="5"/>
        <v>28.467262767367433</v>
      </c>
    </row>
    <row r="19" spans="1:13" ht="13.5" x14ac:dyDescent="0.25">
      <c r="A19" s="56" t="s">
        <v>65</v>
      </c>
      <c r="B19" s="74">
        <v>7540.367694380001</v>
      </c>
      <c r="C19" s="75">
        <f t="shared" si="7"/>
        <v>45.836513316472185</v>
      </c>
      <c r="D19" s="74">
        <v>1818.5991874699992</v>
      </c>
      <c r="E19" s="75">
        <f t="shared" si="1"/>
        <v>13.651574113973655</v>
      </c>
      <c r="F19" s="74">
        <f>B19+D19</f>
        <v>9358.9668818499995</v>
      </c>
      <c r="G19" s="75">
        <f t="shared" si="1"/>
        <v>31.435355259422803</v>
      </c>
      <c r="H19" s="74">
        <v>6779.7012580400042</v>
      </c>
      <c r="I19" s="75">
        <f t="shared" si="6"/>
        <v>36.627619013386614</v>
      </c>
      <c r="J19" s="74">
        <v>1713.8259379799999</v>
      </c>
      <c r="K19" s="75">
        <f t="shared" si="3"/>
        <v>11.488351116680299</v>
      </c>
      <c r="L19" s="74">
        <f>H19+J19</f>
        <v>8493.5271960200043</v>
      </c>
      <c r="M19" s="75">
        <f>L19/L$5*100</f>
        <v>25.408610615399052</v>
      </c>
    </row>
    <row r="20" spans="1:13" x14ac:dyDescent="0.2">
      <c r="A20" s="51" t="s">
        <v>58</v>
      </c>
      <c r="B20" s="80"/>
      <c r="C20" s="81"/>
      <c r="D20" s="80"/>
      <c r="E20" s="81"/>
      <c r="F20" s="80"/>
      <c r="G20" s="81"/>
      <c r="H20" s="80"/>
      <c r="I20" s="81"/>
      <c r="J20" s="80"/>
      <c r="K20" s="81"/>
      <c r="L20" s="80"/>
      <c r="M20" s="81"/>
    </row>
    <row r="21" spans="1:13" x14ac:dyDescent="0.2">
      <c r="A21" s="54" t="s">
        <v>175</v>
      </c>
      <c r="B21" s="78">
        <v>63.386614830000013</v>
      </c>
      <c r="C21" s="79">
        <f>B21/B$5*100</f>
        <v>0.38531561490122851</v>
      </c>
      <c r="D21" s="78">
        <v>58.665945149999992</v>
      </c>
      <c r="E21" s="79">
        <f t="shared" ref="E21" si="9">D21/D$5*100</f>
        <v>0.44038428241888239</v>
      </c>
      <c r="F21" s="78">
        <f t="shared" ref="F21:F30" si="10">B21+D21</f>
        <v>122.05255998000001</v>
      </c>
      <c r="G21" s="79">
        <f t="shared" ref="G21" si="11">F21/F$5*100</f>
        <v>0.40995610217768952</v>
      </c>
      <c r="H21" s="78">
        <v>61.046663580000008</v>
      </c>
      <c r="I21" s="79">
        <f t="shared" ref="I21:I30" si="12">H21/H$5*100</f>
        <v>0.32980714791746518</v>
      </c>
      <c r="J21" s="78">
        <v>56.684381450000025</v>
      </c>
      <c r="K21" s="79">
        <f t="shared" ref="K21:K30" si="13">J21/J$5*100</f>
        <v>0.37997445510539318</v>
      </c>
      <c r="L21" s="78">
        <f t="shared" ref="L21:L30" si="14">H21+J21</f>
        <v>117.73104503000003</v>
      </c>
      <c r="M21" s="79">
        <f t="shared" ref="M21" si="15">L21/L$5*100</f>
        <v>0.35219552624886147</v>
      </c>
    </row>
    <row r="22" spans="1:13" x14ac:dyDescent="0.2">
      <c r="A22" s="47" t="s">
        <v>66</v>
      </c>
      <c r="B22" s="80">
        <v>301.12561626000007</v>
      </c>
      <c r="C22" s="81">
        <f t="shared" si="0"/>
        <v>1.830487434972133</v>
      </c>
      <c r="D22" s="80">
        <v>545.99487595999994</v>
      </c>
      <c r="E22" s="81">
        <f t="shared" ref="E22:G30" si="16">D22/D$5*100</f>
        <v>4.0985883895545037</v>
      </c>
      <c r="F22" s="80">
        <f t="shared" si="10"/>
        <v>847.12049221999996</v>
      </c>
      <c r="G22" s="81">
        <f t="shared" si="16"/>
        <v>2.8453497011636948</v>
      </c>
      <c r="H22" s="80">
        <v>465.04358369999983</v>
      </c>
      <c r="I22" s="81">
        <f t="shared" si="12"/>
        <v>2.5124173706302644</v>
      </c>
      <c r="J22" s="80">
        <v>680.94453368000006</v>
      </c>
      <c r="K22" s="81">
        <f t="shared" si="13"/>
        <v>4.5646000101506612</v>
      </c>
      <c r="L22" s="80">
        <f t="shared" si="14"/>
        <v>1145.9881173799999</v>
      </c>
      <c r="M22" s="81">
        <f t="shared" ref="M22:M30" si="17">L22/L$5*100</f>
        <v>3.4282536774624179</v>
      </c>
    </row>
    <row r="23" spans="1:13" x14ac:dyDescent="0.2">
      <c r="A23" s="54" t="s">
        <v>94</v>
      </c>
      <c r="B23" s="78">
        <v>704.54862574999993</v>
      </c>
      <c r="C23" s="79">
        <f t="shared" si="0"/>
        <v>4.2828219756924453</v>
      </c>
      <c r="D23" s="78">
        <v>18.10235234000001</v>
      </c>
      <c r="E23" s="79">
        <f t="shared" si="16"/>
        <v>0.13588788904638796</v>
      </c>
      <c r="F23" s="78">
        <f t="shared" si="10"/>
        <v>722.65097808999997</v>
      </c>
      <c r="G23" s="79">
        <f t="shared" si="16"/>
        <v>2.4272754152900746</v>
      </c>
      <c r="H23" s="78">
        <v>650.32344671999999</v>
      </c>
      <c r="I23" s="79">
        <f t="shared" si="12"/>
        <v>3.5133995636879778</v>
      </c>
      <c r="J23" s="78">
        <v>8.448102599999995</v>
      </c>
      <c r="K23" s="79">
        <f t="shared" si="13"/>
        <v>5.6630470334072106E-2</v>
      </c>
      <c r="L23" s="78">
        <f t="shared" si="14"/>
        <v>658.77154931999996</v>
      </c>
      <c r="M23" s="79">
        <f t="shared" si="17"/>
        <v>1.9707324642486028</v>
      </c>
    </row>
    <row r="24" spans="1:13" x14ac:dyDescent="0.2">
      <c r="A24" s="47" t="s">
        <v>95</v>
      </c>
      <c r="B24" s="80">
        <v>528.92921981999984</v>
      </c>
      <c r="C24" s="81">
        <f t="shared" si="0"/>
        <v>3.2152637922180434</v>
      </c>
      <c r="D24" s="80">
        <v>111.04761234999994</v>
      </c>
      <c r="E24" s="81">
        <f t="shared" si="16"/>
        <v>0.83359473633375791</v>
      </c>
      <c r="F24" s="80">
        <f t="shared" si="10"/>
        <v>639.97683216999974</v>
      </c>
      <c r="G24" s="81">
        <f t="shared" si="16"/>
        <v>2.1495854543602375</v>
      </c>
      <c r="H24" s="80">
        <v>354.85566352000001</v>
      </c>
      <c r="I24" s="81">
        <f t="shared" si="12"/>
        <v>1.9171225329050305</v>
      </c>
      <c r="J24" s="80">
        <v>93.94129405999999</v>
      </c>
      <c r="K24" s="81">
        <f t="shared" si="13"/>
        <v>0.62972005884601545</v>
      </c>
      <c r="L24" s="80">
        <f t="shared" si="14"/>
        <v>448.79695758000003</v>
      </c>
      <c r="M24" s="81">
        <f t="shared" si="17"/>
        <v>1.342587935183098</v>
      </c>
    </row>
    <row r="25" spans="1:13" x14ac:dyDescent="0.2">
      <c r="A25" s="54" t="s">
        <v>67</v>
      </c>
      <c r="B25" s="78">
        <v>4122.6501644400005</v>
      </c>
      <c r="C25" s="79">
        <f t="shared" si="0"/>
        <v>25.060834805489947</v>
      </c>
      <c r="D25" s="78">
        <v>282.33099363999941</v>
      </c>
      <c r="E25" s="79">
        <f t="shared" si="16"/>
        <v>2.1193578612064892</v>
      </c>
      <c r="F25" s="78">
        <f t="shared" si="10"/>
        <v>4404.9811580799997</v>
      </c>
      <c r="G25" s="79">
        <f t="shared" si="16"/>
        <v>14.795665949395525</v>
      </c>
      <c r="H25" s="78">
        <v>3094.4017496000024</v>
      </c>
      <c r="I25" s="79">
        <f t="shared" si="12"/>
        <v>16.717634604370804</v>
      </c>
      <c r="J25" s="78">
        <v>314.84769557000021</v>
      </c>
      <c r="K25" s="79">
        <f t="shared" si="13"/>
        <v>2.1105298938637267</v>
      </c>
      <c r="L25" s="78">
        <f t="shared" si="14"/>
        <v>3409.2494451700027</v>
      </c>
      <c r="M25" s="79">
        <f t="shared" si="17"/>
        <v>10.198859630858811</v>
      </c>
    </row>
    <row r="26" spans="1:13" x14ac:dyDescent="0.2">
      <c r="A26" s="47" t="s">
        <v>96</v>
      </c>
      <c r="B26" s="80">
        <v>10.166915070000002</v>
      </c>
      <c r="C26" s="81">
        <f t="shared" si="0"/>
        <v>6.1802813454419278E-2</v>
      </c>
      <c r="D26" s="80">
        <v>15.023260460000003</v>
      </c>
      <c r="E26" s="81">
        <f t="shared" si="16"/>
        <v>0.11277424680285869</v>
      </c>
      <c r="F26" s="80">
        <f t="shared" si="10"/>
        <v>25.190175530000005</v>
      </c>
      <c r="G26" s="81">
        <f t="shared" si="16"/>
        <v>8.4609992409358847E-2</v>
      </c>
      <c r="H26" s="80">
        <v>16.108011029999993</v>
      </c>
      <c r="I26" s="81">
        <f t="shared" si="12"/>
        <v>8.7024201895414502E-2</v>
      </c>
      <c r="J26" s="80">
        <v>14.556276469999981</v>
      </c>
      <c r="K26" s="81">
        <f t="shared" si="13"/>
        <v>9.7575612162769693E-2</v>
      </c>
      <c r="L26" s="80">
        <f t="shared" si="14"/>
        <v>30.664287499999972</v>
      </c>
      <c r="M26" s="81">
        <f t="shared" si="17"/>
        <v>9.1733024796958884E-2</v>
      </c>
    </row>
    <row r="27" spans="1:13" x14ac:dyDescent="0.2">
      <c r="A27" s="54" t="s">
        <v>68</v>
      </c>
      <c r="B27" s="78">
        <v>1046.3072599500003</v>
      </c>
      <c r="C27" s="79">
        <f t="shared" si="0"/>
        <v>6.3603100800461814</v>
      </c>
      <c r="D27" s="78">
        <v>74.273507749999837</v>
      </c>
      <c r="E27" s="79">
        <f t="shared" si="16"/>
        <v>0.55754467655102602</v>
      </c>
      <c r="F27" s="78">
        <f t="shared" si="10"/>
        <v>1120.5807677000003</v>
      </c>
      <c r="G27" s="79">
        <f t="shared" si="16"/>
        <v>3.7638614362275744</v>
      </c>
      <c r="H27" s="78">
        <v>1057.4191888300006</v>
      </c>
      <c r="I27" s="79">
        <f t="shared" si="12"/>
        <v>5.7127513015384022</v>
      </c>
      <c r="J27" s="78">
        <v>63.868549090000045</v>
      </c>
      <c r="K27" s="79">
        <f t="shared" si="13"/>
        <v>0.42813234471388617</v>
      </c>
      <c r="L27" s="78">
        <f t="shared" si="14"/>
        <v>1121.2877379200006</v>
      </c>
      <c r="M27" s="79">
        <f t="shared" si="17"/>
        <v>3.3543618408593856</v>
      </c>
    </row>
    <row r="28" spans="1:13" x14ac:dyDescent="0.2">
      <c r="A28" s="47" t="s">
        <v>69</v>
      </c>
      <c r="B28" s="80">
        <v>0.47933964000000007</v>
      </c>
      <c r="C28" s="81">
        <f t="shared" si="0"/>
        <v>2.9138178246067015E-3</v>
      </c>
      <c r="D28" s="80">
        <v>29.066256190000015</v>
      </c>
      <c r="E28" s="81">
        <f t="shared" si="16"/>
        <v>0.21818999663447097</v>
      </c>
      <c r="F28" s="80">
        <f t="shared" si="10"/>
        <v>29.545595830000014</v>
      </c>
      <c r="G28" s="81">
        <f t="shared" si="16"/>
        <v>9.9239190926998871E-2</v>
      </c>
      <c r="H28" s="80">
        <v>5.8389492299999999</v>
      </c>
      <c r="I28" s="81">
        <f t="shared" si="12"/>
        <v>3.154516691739534E-2</v>
      </c>
      <c r="J28" s="80">
        <v>61.014155480000063</v>
      </c>
      <c r="K28" s="81">
        <f t="shared" si="13"/>
        <v>0.40899838525500487</v>
      </c>
      <c r="L28" s="80">
        <f t="shared" si="14"/>
        <v>66.853104710000068</v>
      </c>
      <c r="M28" s="81">
        <f t="shared" si="17"/>
        <v>0.19999282592547213</v>
      </c>
    </row>
    <row r="29" spans="1:13" x14ac:dyDescent="0.2">
      <c r="A29" s="54" t="s">
        <v>70</v>
      </c>
      <c r="B29" s="78">
        <v>717.41075194999985</v>
      </c>
      <c r="C29" s="79">
        <f t="shared" si="0"/>
        <v>4.3610084836639142</v>
      </c>
      <c r="D29" s="78">
        <v>462.82887317999996</v>
      </c>
      <c r="E29" s="79">
        <f t="shared" si="16"/>
        <v>3.4742909310839636</v>
      </c>
      <c r="F29" s="78">
        <f t="shared" si="10"/>
        <v>1180.2396251299997</v>
      </c>
      <c r="G29" s="79">
        <f t="shared" si="16"/>
        <v>3.9642465216070599</v>
      </c>
      <c r="H29" s="78">
        <v>941.4908648899999</v>
      </c>
      <c r="I29" s="79">
        <f t="shared" si="12"/>
        <v>5.0864436929104713</v>
      </c>
      <c r="J29" s="78">
        <v>236.66494970999983</v>
      </c>
      <c r="K29" s="79">
        <f t="shared" si="13"/>
        <v>1.5864446785562025</v>
      </c>
      <c r="L29" s="78">
        <f t="shared" si="14"/>
        <v>1178.1558145999998</v>
      </c>
      <c r="M29" s="79">
        <f t="shared" si="17"/>
        <v>3.5244841920877237</v>
      </c>
    </row>
    <row r="30" spans="1:13" ht="13.5" x14ac:dyDescent="0.25">
      <c r="A30" s="50" t="s">
        <v>71</v>
      </c>
      <c r="B30" s="76">
        <f>B17-B19</f>
        <v>1045.1285366099992</v>
      </c>
      <c r="C30" s="77">
        <f t="shared" si="0"/>
        <v>6.3531448368829508</v>
      </c>
      <c r="D30" s="76">
        <f>D17-D19</f>
        <v>689.03189176000001</v>
      </c>
      <c r="E30" s="77">
        <f t="shared" si="16"/>
        <v>5.1723161442401597</v>
      </c>
      <c r="F30" s="76">
        <f t="shared" si="10"/>
        <v>1734.1604283699992</v>
      </c>
      <c r="G30" s="77">
        <f t="shared" si="16"/>
        <v>5.824782781138329</v>
      </c>
      <c r="H30" s="76">
        <f>H17-H19</f>
        <v>1428.4504044599998</v>
      </c>
      <c r="I30" s="77">
        <f t="shared" si="12"/>
        <v>7.7172629298425308</v>
      </c>
      <c r="J30" s="76">
        <f>J17-J19</f>
        <v>650.35012350999955</v>
      </c>
      <c r="K30" s="77">
        <f t="shared" si="13"/>
        <v>4.3595153989007169</v>
      </c>
      <c r="L30" s="76">
        <f t="shared" si="14"/>
        <v>2078.8005279699992</v>
      </c>
      <c r="M30" s="77">
        <f t="shared" si="17"/>
        <v>6.2187866057609629</v>
      </c>
    </row>
    <row r="31" spans="1:13" x14ac:dyDescent="0.2">
      <c r="A31" s="53" t="s">
        <v>58</v>
      </c>
      <c r="B31" s="78"/>
      <c r="C31" s="79"/>
      <c r="D31" s="78"/>
      <c r="E31" s="79"/>
      <c r="F31" s="78"/>
      <c r="G31" s="79"/>
      <c r="H31" s="78"/>
      <c r="I31" s="79"/>
      <c r="J31" s="78"/>
      <c r="K31" s="79"/>
      <c r="L31" s="78"/>
      <c r="M31" s="79"/>
    </row>
    <row r="32" spans="1:13" x14ac:dyDescent="0.2">
      <c r="A32" s="47" t="s">
        <v>97</v>
      </c>
      <c r="B32" s="80">
        <v>51.354604080000001</v>
      </c>
      <c r="C32" s="81">
        <f t="shared" si="0"/>
        <v>0.31217522661786123</v>
      </c>
      <c r="D32" s="80">
        <v>14.515881140000017</v>
      </c>
      <c r="E32" s="81">
        <f t="shared" ref="E32:G40" si="18">D32/D$5*100</f>
        <v>0.1089655315902926</v>
      </c>
      <c r="F32" s="80">
        <f t="shared" ref="F32:F40" si="19">B32+D32</f>
        <v>65.87048522000002</v>
      </c>
      <c r="G32" s="81">
        <f t="shared" si="18"/>
        <v>0.2212490043123167</v>
      </c>
      <c r="H32" s="80">
        <v>9.36523912</v>
      </c>
      <c r="I32" s="81">
        <f t="shared" ref="I32:I40" si="20">H32/H$5*100</f>
        <v>5.0596095226147504E-2</v>
      </c>
      <c r="J32" s="80">
        <v>14.59724106999999</v>
      </c>
      <c r="K32" s="81">
        <f t="shared" ref="K32:K40" si="21">J32/J$5*100</f>
        <v>9.7850211640887738E-2</v>
      </c>
      <c r="L32" s="80">
        <f t="shared" ref="L32:L40" si="22">H32+J32</f>
        <v>23.96248018999999</v>
      </c>
      <c r="M32" s="81">
        <f t="shared" ref="M32:M40" si="23">L32/L$5*100</f>
        <v>7.1684391475455189E-2</v>
      </c>
    </row>
    <row r="33" spans="1:13" x14ac:dyDescent="0.2">
      <c r="A33" s="54" t="s">
        <v>72</v>
      </c>
      <c r="B33" s="78">
        <v>39.842920459999995</v>
      </c>
      <c r="C33" s="79">
        <f t="shared" si="0"/>
        <v>0.2421978115991722</v>
      </c>
      <c r="D33" s="78">
        <v>85.126744600000052</v>
      </c>
      <c r="E33" s="79">
        <f t="shared" si="18"/>
        <v>0.63901604652365351</v>
      </c>
      <c r="F33" s="78">
        <f t="shared" si="19"/>
        <v>124.96966506000004</v>
      </c>
      <c r="G33" s="79">
        <f t="shared" si="18"/>
        <v>0.4197542172556159</v>
      </c>
      <c r="H33" s="78">
        <v>642.14810485999976</v>
      </c>
      <c r="I33" s="79">
        <f t="shared" si="20"/>
        <v>3.469231938072149</v>
      </c>
      <c r="J33" s="78">
        <v>76.38392968999986</v>
      </c>
      <c r="K33" s="79">
        <f t="shared" si="21"/>
        <v>0.51202714610845157</v>
      </c>
      <c r="L33" s="78">
        <f t="shared" si="22"/>
        <v>718.53203454999959</v>
      </c>
      <c r="M33" s="79">
        <f t="shared" si="23"/>
        <v>2.1495075319387249</v>
      </c>
    </row>
    <row r="34" spans="1:13" x14ac:dyDescent="0.2">
      <c r="A34" s="47" t="s">
        <v>74</v>
      </c>
      <c r="B34" s="80">
        <v>2.0130450899999999</v>
      </c>
      <c r="C34" s="81">
        <f t="shared" si="0"/>
        <v>1.2236932178150342E-2</v>
      </c>
      <c r="D34" s="80">
        <v>51.390427500000044</v>
      </c>
      <c r="E34" s="81">
        <f t="shared" si="18"/>
        <v>0.38576957176640875</v>
      </c>
      <c r="F34" s="80">
        <f t="shared" si="19"/>
        <v>53.403472590000042</v>
      </c>
      <c r="G34" s="81">
        <f t="shared" si="18"/>
        <v>0.17937419312906652</v>
      </c>
      <c r="H34" s="80">
        <v>4.2377172999999999</v>
      </c>
      <c r="I34" s="81">
        <f t="shared" si="20"/>
        <v>2.2894444584378396E-2</v>
      </c>
      <c r="J34" s="80">
        <v>44.515909089999901</v>
      </c>
      <c r="K34" s="81">
        <f t="shared" si="21"/>
        <v>0.2984050962065129</v>
      </c>
      <c r="L34" s="80">
        <f t="shared" si="22"/>
        <v>48.753626389999901</v>
      </c>
      <c r="M34" s="81">
        <f t="shared" si="23"/>
        <v>0.14584775917508386</v>
      </c>
    </row>
    <row r="35" spans="1:13" x14ac:dyDescent="0.2">
      <c r="A35" s="54" t="s">
        <v>75</v>
      </c>
      <c r="B35" s="78">
        <v>109.76964936</v>
      </c>
      <c r="C35" s="79">
        <f t="shared" si="0"/>
        <v>0.66726958134736269</v>
      </c>
      <c r="D35" s="78">
        <v>137.31501697999985</v>
      </c>
      <c r="E35" s="79">
        <f t="shared" si="18"/>
        <v>1.0307747546461186</v>
      </c>
      <c r="F35" s="78">
        <f t="shared" si="19"/>
        <v>247.08466633999984</v>
      </c>
      <c r="G35" s="79">
        <f t="shared" si="18"/>
        <v>0.82992005032274363</v>
      </c>
      <c r="H35" s="78">
        <v>155.52181188999995</v>
      </c>
      <c r="I35" s="79">
        <f t="shared" si="20"/>
        <v>0.84021307980542381</v>
      </c>
      <c r="J35" s="78">
        <v>146.43402021000023</v>
      </c>
      <c r="K35" s="79">
        <f t="shared" si="21"/>
        <v>0.98159644005759805</v>
      </c>
      <c r="L35" s="78">
        <f t="shared" si="22"/>
        <v>301.95583210000018</v>
      </c>
      <c r="M35" s="79">
        <f t="shared" si="23"/>
        <v>0.90330883551804997</v>
      </c>
    </row>
    <row r="36" spans="1:13" x14ac:dyDescent="0.2">
      <c r="A36" s="47" t="s">
        <v>77</v>
      </c>
      <c r="B36" s="80">
        <v>601.70722245000002</v>
      </c>
      <c r="C36" s="81">
        <f t="shared" si="0"/>
        <v>3.6576679324276196</v>
      </c>
      <c r="D36" s="80">
        <v>49.640825900000038</v>
      </c>
      <c r="E36" s="81">
        <f t="shared" si="18"/>
        <v>0.37263593788111316</v>
      </c>
      <c r="F36" s="80">
        <f t="shared" si="19"/>
        <v>651.34804835</v>
      </c>
      <c r="G36" s="81">
        <f t="shared" si="18"/>
        <v>2.1877796508845599</v>
      </c>
      <c r="H36" s="80">
        <v>372.96065079999988</v>
      </c>
      <c r="I36" s="81">
        <f t="shared" si="20"/>
        <v>2.0149354823395842</v>
      </c>
      <c r="J36" s="80">
        <v>25.751193640000007</v>
      </c>
      <c r="K36" s="81">
        <f t="shared" si="21"/>
        <v>0.17261890350348819</v>
      </c>
      <c r="L36" s="80">
        <f t="shared" si="22"/>
        <v>398.71184443999988</v>
      </c>
      <c r="M36" s="81">
        <f t="shared" si="23"/>
        <v>1.1927569982787225</v>
      </c>
    </row>
    <row r="37" spans="1:13" x14ac:dyDescent="0.2">
      <c r="A37" s="54" t="s">
        <v>76</v>
      </c>
      <c r="B37" s="78">
        <v>26.120759519999996</v>
      </c>
      <c r="C37" s="79">
        <f t="shared" si="0"/>
        <v>0.15878331005889929</v>
      </c>
      <c r="D37" s="78">
        <v>119.50313553000011</v>
      </c>
      <c r="E37" s="79">
        <f t="shared" si="18"/>
        <v>0.89706732675362955</v>
      </c>
      <c r="F37" s="78">
        <f t="shared" si="19"/>
        <v>145.6238950500001</v>
      </c>
      <c r="G37" s="79">
        <f t="shared" si="18"/>
        <v>0.48912865415042128</v>
      </c>
      <c r="H37" s="78">
        <v>40.768531379999999</v>
      </c>
      <c r="I37" s="79">
        <f t="shared" si="20"/>
        <v>0.22025369235128114</v>
      </c>
      <c r="J37" s="78">
        <v>98.336691559999863</v>
      </c>
      <c r="K37" s="79">
        <f t="shared" si="21"/>
        <v>0.65918388516486237</v>
      </c>
      <c r="L37" s="78">
        <f t="shared" si="22"/>
        <v>139.10522293999986</v>
      </c>
      <c r="M37" s="79">
        <f t="shared" si="23"/>
        <v>0.41613694318974515</v>
      </c>
    </row>
    <row r="38" spans="1:13" x14ac:dyDescent="0.2">
      <c r="A38" s="47" t="s">
        <v>91</v>
      </c>
      <c r="B38" s="80">
        <v>8.5750270100000012</v>
      </c>
      <c r="C38" s="81">
        <f t="shared" si="0"/>
        <v>5.2126017677615627E-2</v>
      </c>
      <c r="D38" s="80">
        <v>57.795669879999991</v>
      </c>
      <c r="E38" s="81">
        <f t="shared" si="18"/>
        <v>0.43385143701247292</v>
      </c>
      <c r="F38" s="80">
        <f t="shared" si="19"/>
        <v>66.370696889999991</v>
      </c>
      <c r="G38" s="81">
        <f t="shared" si="18"/>
        <v>0.22292913971079242</v>
      </c>
      <c r="H38" s="80">
        <v>20.330286329999993</v>
      </c>
      <c r="I38" s="81">
        <f t="shared" si="20"/>
        <v>0.10983522043028461</v>
      </c>
      <c r="J38" s="80">
        <v>52.046824930000064</v>
      </c>
      <c r="K38" s="81">
        <f t="shared" si="21"/>
        <v>0.34888735550879968</v>
      </c>
      <c r="L38" s="80">
        <f t="shared" si="22"/>
        <v>72.377111260000049</v>
      </c>
      <c r="M38" s="81">
        <f t="shared" si="23"/>
        <v>0.21651803721008819</v>
      </c>
    </row>
    <row r="39" spans="1:13" x14ac:dyDescent="0.2">
      <c r="A39" s="54" t="s">
        <v>73</v>
      </c>
      <c r="B39" s="78">
        <v>185.84535341999992</v>
      </c>
      <c r="C39" s="79">
        <f t="shared" si="0"/>
        <v>1.129719844191329</v>
      </c>
      <c r="D39" s="78">
        <v>81.705149319999876</v>
      </c>
      <c r="E39" s="79">
        <f t="shared" si="18"/>
        <v>0.61333135367061908</v>
      </c>
      <c r="F39" s="78">
        <f t="shared" si="19"/>
        <v>267.55050273999979</v>
      </c>
      <c r="G39" s="79">
        <f t="shared" si="18"/>
        <v>0.89866170162219272</v>
      </c>
      <c r="H39" s="78">
        <v>163.44041670999997</v>
      </c>
      <c r="I39" s="79">
        <f t="shared" si="20"/>
        <v>0.88299367284712627</v>
      </c>
      <c r="J39" s="78">
        <v>125.58787430999986</v>
      </c>
      <c r="K39" s="79">
        <f t="shared" si="21"/>
        <v>0.8418577196767979</v>
      </c>
      <c r="L39" s="78">
        <f t="shared" si="22"/>
        <v>289.02829101999981</v>
      </c>
      <c r="M39" s="79">
        <f t="shared" si="23"/>
        <v>0.86463575542592708</v>
      </c>
    </row>
    <row r="40" spans="1:13" ht="13.5" x14ac:dyDescent="0.25">
      <c r="A40" s="49" t="s">
        <v>78</v>
      </c>
      <c r="B40" s="76">
        <v>3976.5139633400022</v>
      </c>
      <c r="C40" s="77">
        <f t="shared" si="0"/>
        <v>24.172499620889976</v>
      </c>
      <c r="D40" s="76">
        <v>5467.8429538499831</v>
      </c>
      <c r="E40" s="77">
        <f t="shared" si="18"/>
        <v>41.045142790312099</v>
      </c>
      <c r="F40" s="76">
        <f t="shared" si="19"/>
        <v>9444.3569171899853</v>
      </c>
      <c r="G40" s="77">
        <f>F40/F$5*100</f>
        <v>31.722167482439932</v>
      </c>
      <c r="H40" s="76">
        <v>6189.281010480001</v>
      </c>
      <c r="I40" s="77">
        <f t="shared" si="20"/>
        <v>33.437848983361846</v>
      </c>
      <c r="J40" s="76">
        <v>5955.2535093499837</v>
      </c>
      <c r="K40" s="77">
        <f t="shared" si="21"/>
        <v>39.92006526922664</v>
      </c>
      <c r="L40" s="76">
        <f t="shared" si="22"/>
        <v>12144.534519829984</v>
      </c>
      <c r="M40" s="77">
        <f t="shared" si="23"/>
        <v>36.330695316337874</v>
      </c>
    </row>
    <row r="41" spans="1:13" x14ac:dyDescent="0.2">
      <c r="A41" s="53" t="s">
        <v>58</v>
      </c>
      <c r="B41" s="78"/>
      <c r="C41" s="79"/>
      <c r="D41" s="78"/>
      <c r="E41" s="79"/>
      <c r="F41" s="78"/>
      <c r="G41" s="79"/>
      <c r="H41" s="78"/>
      <c r="I41" s="79"/>
      <c r="J41" s="78"/>
      <c r="K41" s="79"/>
      <c r="L41" s="78"/>
      <c r="M41" s="79"/>
    </row>
    <row r="42" spans="1:13" ht="12" customHeight="1" x14ac:dyDescent="0.2">
      <c r="A42" s="47" t="s">
        <v>98</v>
      </c>
      <c r="B42" s="80">
        <v>118.13527020000005</v>
      </c>
      <c r="C42" s="81">
        <f t="shared" si="0"/>
        <v>0.71812265729470859</v>
      </c>
      <c r="D42" s="80">
        <v>2.5332882000000008</v>
      </c>
      <c r="E42" s="81">
        <f t="shared" ref="E42:G51" si="24">D42/D$5*100</f>
        <v>1.9016489093710998E-2</v>
      </c>
      <c r="F42" s="80">
        <f t="shared" ref="F42:F51" si="25">B42+D42</f>
        <v>120.66855840000005</v>
      </c>
      <c r="G42" s="81">
        <f t="shared" si="24"/>
        <v>0.40530745004587415</v>
      </c>
      <c r="H42" s="80">
        <v>240.20184925999999</v>
      </c>
      <c r="I42" s="81">
        <f t="shared" ref="I42:I55" si="26">H42/H$5*100</f>
        <v>1.2977005160179709</v>
      </c>
      <c r="J42" s="80">
        <v>2.4978614600000006</v>
      </c>
      <c r="K42" s="81">
        <f t="shared" ref="K42:K51" si="27">J42/J$5*100</f>
        <v>1.6744004660780534E-2</v>
      </c>
      <c r="L42" s="80">
        <f t="shared" si="8"/>
        <v>242.69971071999998</v>
      </c>
      <c r="M42" s="81">
        <f t="shared" ref="M42:M51" si="28">L42/L$5*100</f>
        <v>0.72604258558730661</v>
      </c>
    </row>
    <row r="43" spans="1:13" ht="13.5" customHeight="1" x14ac:dyDescent="0.2">
      <c r="A43" s="54" t="s">
        <v>99</v>
      </c>
      <c r="B43" s="78">
        <v>34.667297880000007</v>
      </c>
      <c r="C43" s="79">
        <f t="shared" si="0"/>
        <v>0.21073615045418345</v>
      </c>
      <c r="D43" s="78">
        <v>181.05197089999982</v>
      </c>
      <c r="E43" s="79">
        <f t="shared" si="24"/>
        <v>1.3590924356789436</v>
      </c>
      <c r="F43" s="78">
        <f t="shared" si="25"/>
        <v>215.71926877999982</v>
      </c>
      <c r="G43" s="79">
        <f t="shared" si="24"/>
        <v>0.72456842042609693</v>
      </c>
      <c r="H43" s="78">
        <v>22.59370462</v>
      </c>
      <c r="I43" s="79">
        <f t="shared" si="26"/>
        <v>0.12206343221111145</v>
      </c>
      <c r="J43" s="78">
        <v>193.45586683000005</v>
      </c>
      <c r="K43" s="79">
        <f t="shared" si="27"/>
        <v>1.2967996775357022</v>
      </c>
      <c r="L43" s="78">
        <f t="shared" si="8"/>
        <v>216.04957145000006</v>
      </c>
      <c r="M43" s="79">
        <f t="shared" si="28"/>
        <v>0.64631799108964172</v>
      </c>
    </row>
    <row r="44" spans="1:13" x14ac:dyDescent="0.2">
      <c r="A44" s="47" t="s">
        <v>100</v>
      </c>
      <c r="B44" s="80">
        <v>40.091559190000012</v>
      </c>
      <c r="C44" s="81">
        <f t="shared" si="0"/>
        <v>0.24370924087166382</v>
      </c>
      <c r="D44" s="80">
        <v>145.1080486699999</v>
      </c>
      <c r="E44" s="81">
        <f t="shared" si="24"/>
        <v>1.0892742582319443</v>
      </c>
      <c r="F44" s="80">
        <f t="shared" si="25"/>
        <v>185.1996078599999</v>
      </c>
      <c r="G44" s="81">
        <f t="shared" si="24"/>
        <v>0.62205749208016026</v>
      </c>
      <c r="H44" s="80">
        <v>35.124741099999994</v>
      </c>
      <c r="I44" s="81">
        <f t="shared" si="26"/>
        <v>0.18976287980667991</v>
      </c>
      <c r="J44" s="80">
        <v>107.38957489999984</v>
      </c>
      <c r="K44" s="81">
        <f t="shared" si="27"/>
        <v>0.7198684040086184</v>
      </c>
      <c r="L44" s="80">
        <f t="shared" si="8"/>
        <v>142.51431599999984</v>
      </c>
      <c r="M44" s="81">
        <f t="shared" si="28"/>
        <v>0.42633533499024334</v>
      </c>
    </row>
    <row r="45" spans="1:13" x14ac:dyDescent="0.2">
      <c r="A45" s="54" t="s">
        <v>79</v>
      </c>
      <c r="B45" s="78">
        <v>86.182788349999996</v>
      </c>
      <c r="C45" s="79">
        <f t="shared" si="0"/>
        <v>0.52388937595175045</v>
      </c>
      <c r="D45" s="78">
        <v>43.324539680000001</v>
      </c>
      <c r="E45" s="79">
        <f t="shared" si="24"/>
        <v>0.32522183473430671</v>
      </c>
      <c r="F45" s="78">
        <f t="shared" si="25"/>
        <v>129.50732803</v>
      </c>
      <c r="G45" s="79">
        <f t="shared" si="24"/>
        <v>0.43499554135797019</v>
      </c>
      <c r="H45" s="78">
        <v>45.679245389999998</v>
      </c>
      <c r="I45" s="79">
        <f t="shared" si="26"/>
        <v>0.24678402975053987</v>
      </c>
      <c r="J45" s="78">
        <v>44.55643525000005</v>
      </c>
      <c r="K45" s="79">
        <f t="shared" si="27"/>
        <v>0.29867675667399374</v>
      </c>
      <c r="L45" s="78">
        <f t="shared" si="8"/>
        <v>90.235680640000055</v>
      </c>
      <c r="M45" s="79">
        <f t="shared" si="28"/>
        <v>0.26994241851272738</v>
      </c>
    </row>
    <row r="46" spans="1:13" x14ac:dyDescent="0.2">
      <c r="A46" s="47" t="s">
        <v>80</v>
      </c>
      <c r="B46" s="80">
        <v>2473.624805790002</v>
      </c>
      <c r="C46" s="81">
        <f t="shared" si="0"/>
        <v>15.036711861552277</v>
      </c>
      <c r="D46" s="80">
        <v>3534.7131821899829</v>
      </c>
      <c r="E46" s="81">
        <f t="shared" si="24"/>
        <v>26.533828515252349</v>
      </c>
      <c r="F46" s="80">
        <f t="shared" si="25"/>
        <v>6008.337987979985</v>
      </c>
      <c r="G46" s="81">
        <f t="shared" si="24"/>
        <v>20.181099212683765</v>
      </c>
      <c r="H46" s="80">
        <v>3686.3374925799994</v>
      </c>
      <c r="I46" s="81">
        <f t="shared" si="26"/>
        <v>19.915592161654864</v>
      </c>
      <c r="J46" s="80">
        <v>4318.2185802799831</v>
      </c>
      <c r="K46" s="81">
        <f t="shared" si="27"/>
        <v>28.946470087447175</v>
      </c>
      <c r="L46" s="80">
        <f t="shared" si="8"/>
        <v>8004.556072859983</v>
      </c>
      <c r="M46" s="81">
        <f t="shared" si="28"/>
        <v>23.94584060432884</v>
      </c>
    </row>
    <row r="47" spans="1:13" x14ac:dyDescent="0.2">
      <c r="A47" s="54" t="s">
        <v>81</v>
      </c>
      <c r="B47" s="78">
        <v>18.075582990000004</v>
      </c>
      <c r="C47" s="79">
        <f t="shared" si="0"/>
        <v>0.10987815634529977</v>
      </c>
      <c r="D47" s="78">
        <v>573.32743783000001</v>
      </c>
      <c r="E47" s="79">
        <f t="shared" si="24"/>
        <v>4.3037641625692107</v>
      </c>
      <c r="F47" s="78">
        <f t="shared" si="25"/>
        <v>591.40302082000005</v>
      </c>
      <c r="G47" s="79">
        <f t="shared" si="24"/>
        <v>1.9864333633903855</v>
      </c>
      <c r="H47" s="78">
        <v>284.82092589000001</v>
      </c>
      <c r="I47" s="79">
        <f t="shared" si="26"/>
        <v>1.5387569397939669</v>
      </c>
      <c r="J47" s="78">
        <v>407.41933269000043</v>
      </c>
      <c r="K47" s="79">
        <f t="shared" si="27"/>
        <v>2.731068682029091</v>
      </c>
      <c r="L47" s="78">
        <f t="shared" si="8"/>
        <v>692.2402585800005</v>
      </c>
      <c r="M47" s="79">
        <f t="shared" si="28"/>
        <v>2.0708549907044951</v>
      </c>
    </row>
    <row r="48" spans="1:13" x14ac:dyDescent="0.2">
      <c r="A48" s="47" t="s">
        <v>101</v>
      </c>
      <c r="B48" s="80">
        <v>9.9357974100000011</v>
      </c>
      <c r="C48" s="81">
        <f t="shared" si="0"/>
        <v>6.0397891555430502E-2</v>
      </c>
      <c r="D48" s="80">
        <v>43.04761788000004</v>
      </c>
      <c r="E48" s="81">
        <f t="shared" si="24"/>
        <v>0.32314308175645362</v>
      </c>
      <c r="F48" s="80">
        <f t="shared" si="25"/>
        <v>52.983415290000039</v>
      </c>
      <c r="G48" s="81">
        <f t="shared" si="24"/>
        <v>0.17796328414503942</v>
      </c>
      <c r="H48" s="80">
        <v>9.6616300099999979</v>
      </c>
      <c r="I48" s="81">
        <f t="shared" si="26"/>
        <v>5.2197359379945484E-2</v>
      </c>
      <c r="J48" s="80">
        <v>31.637452509999981</v>
      </c>
      <c r="K48" s="81">
        <f t="shared" si="27"/>
        <v>0.2120764745225952</v>
      </c>
      <c r="L48" s="80">
        <f t="shared" si="8"/>
        <v>41.299082519999978</v>
      </c>
      <c r="M48" s="81">
        <f t="shared" si="28"/>
        <v>0.12354729458164689</v>
      </c>
    </row>
    <row r="49" spans="1:13" x14ac:dyDescent="0.2">
      <c r="A49" s="54" t="s">
        <v>82</v>
      </c>
      <c r="B49" s="78">
        <v>840.04503106999994</v>
      </c>
      <c r="C49" s="79">
        <f t="shared" si="0"/>
        <v>5.1064797916651665</v>
      </c>
      <c r="D49" s="78">
        <v>353.81826197000083</v>
      </c>
      <c r="E49" s="79">
        <f t="shared" si="24"/>
        <v>2.6559872342626871</v>
      </c>
      <c r="F49" s="78">
        <f t="shared" si="25"/>
        <v>1193.8632930400008</v>
      </c>
      <c r="G49" s="79">
        <f t="shared" si="24"/>
        <v>4.0100063630611231</v>
      </c>
      <c r="H49" s="78">
        <v>1329.3370970400015</v>
      </c>
      <c r="I49" s="79">
        <f t="shared" si="26"/>
        <v>7.1817991497782927</v>
      </c>
      <c r="J49" s="78">
        <v>324.66132983000011</v>
      </c>
      <c r="K49" s="79">
        <f t="shared" si="27"/>
        <v>2.1763139817404955</v>
      </c>
      <c r="L49" s="78">
        <f t="shared" si="8"/>
        <v>1653.9984268700016</v>
      </c>
      <c r="M49" s="79">
        <f t="shared" si="28"/>
        <v>4.9479799165787552</v>
      </c>
    </row>
    <row r="50" spans="1:13" x14ac:dyDescent="0.2">
      <c r="A50" s="47" t="s">
        <v>83</v>
      </c>
      <c r="B50" s="80">
        <v>106.78467796000001</v>
      </c>
      <c r="C50" s="81">
        <f t="shared" si="0"/>
        <v>0.64912448725236738</v>
      </c>
      <c r="D50" s="80">
        <v>291.61527500999972</v>
      </c>
      <c r="E50" s="81">
        <f t="shared" si="24"/>
        <v>2.1890516431518501</v>
      </c>
      <c r="F50" s="80">
        <f t="shared" si="25"/>
        <v>398.39995296999973</v>
      </c>
      <c r="G50" s="81">
        <f t="shared" si="24"/>
        <v>1.3381652286041292</v>
      </c>
      <c r="H50" s="80">
        <v>104.59923487999995</v>
      </c>
      <c r="I50" s="81">
        <f t="shared" si="26"/>
        <v>0.56510173213501969</v>
      </c>
      <c r="J50" s="80">
        <v>258.41401942000022</v>
      </c>
      <c r="K50" s="81">
        <f t="shared" si="27"/>
        <v>1.7322360006225144</v>
      </c>
      <c r="L50" s="80">
        <f t="shared" si="8"/>
        <v>363.0132543000002</v>
      </c>
      <c r="M50" s="81">
        <f t="shared" si="28"/>
        <v>1.0859637243593769</v>
      </c>
    </row>
    <row r="51" spans="1:13" ht="13.5" x14ac:dyDescent="0.25">
      <c r="A51" s="55" t="s">
        <v>84</v>
      </c>
      <c r="B51" s="74">
        <f>B16-B17-B40</f>
        <v>525.67580417999943</v>
      </c>
      <c r="C51" s="75">
        <f t="shared" si="0"/>
        <v>3.1954868747849523</v>
      </c>
      <c r="D51" s="74">
        <f>D16-D17-D40</f>
        <v>810.05018160000418</v>
      </c>
      <c r="E51" s="75">
        <f t="shared" si="24"/>
        <v>6.0807571928669981</v>
      </c>
      <c r="F51" s="74">
        <f t="shared" si="25"/>
        <v>1335.7259857800036</v>
      </c>
      <c r="G51" s="75">
        <f t="shared" si="24"/>
        <v>4.4865017071133302</v>
      </c>
      <c r="H51" s="74">
        <f>H16-H17-H40</f>
        <v>552.52377993999471</v>
      </c>
      <c r="I51" s="75">
        <f t="shared" si="26"/>
        <v>2.9850327820091946</v>
      </c>
      <c r="J51" s="74">
        <f>J16-J17-J40</f>
        <v>852.01060558001063</v>
      </c>
      <c r="K51" s="75">
        <f t="shared" si="27"/>
        <v>5.7113133691834701</v>
      </c>
      <c r="L51" s="74">
        <f>L16-L17-L40</f>
        <v>1404.5343855200063</v>
      </c>
      <c r="M51" s="75">
        <f t="shared" si="28"/>
        <v>4.2017016575091874</v>
      </c>
    </row>
    <row r="52" spans="1:13" x14ac:dyDescent="0.2">
      <c r="A52" s="46" t="s">
        <v>58</v>
      </c>
      <c r="B52" s="80"/>
      <c r="C52" s="81"/>
      <c r="D52" s="80"/>
      <c r="E52" s="81"/>
      <c r="F52" s="80"/>
      <c r="G52" s="81"/>
      <c r="H52" s="80"/>
      <c r="I52" s="81"/>
      <c r="J52" s="80"/>
      <c r="K52" s="81"/>
      <c r="L52" s="80"/>
      <c r="M52" s="81"/>
    </row>
    <row r="53" spans="1:13" x14ac:dyDescent="0.2">
      <c r="A53" s="54" t="s">
        <v>102</v>
      </c>
      <c r="B53" s="78">
        <v>36.885467560000002</v>
      </c>
      <c r="C53" s="79">
        <f t="shared" si="0"/>
        <v>0.22421999742245446</v>
      </c>
      <c r="D53" s="78">
        <v>44.38364293999998</v>
      </c>
      <c r="E53" s="79">
        <f>D53/D$5*100</f>
        <v>0.33317214437254816</v>
      </c>
      <c r="F53" s="78">
        <f>B53+D53</f>
        <v>81.269110499999982</v>
      </c>
      <c r="G53" s="79">
        <f>F53/F$5*100</f>
        <v>0.27297065930847614</v>
      </c>
      <c r="H53" s="78">
        <v>71.053498969999993</v>
      </c>
      <c r="I53" s="79">
        <f t="shared" si="26"/>
        <v>0.38386949377082147</v>
      </c>
      <c r="J53" s="78">
        <v>28.548659560000026</v>
      </c>
      <c r="K53" s="79">
        <f>J53/J$5*100</f>
        <v>0.19137125752830067</v>
      </c>
      <c r="L53" s="78">
        <f t="shared" si="8"/>
        <v>99.602158530000025</v>
      </c>
      <c r="M53" s="79">
        <f>L53/L$5*100</f>
        <v>0.29796248415239163</v>
      </c>
    </row>
    <row r="54" spans="1:13" x14ac:dyDescent="0.2">
      <c r="A54" s="47" t="s">
        <v>85</v>
      </c>
      <c r="B54" s="80">
        <v>10.296800609999998</v>
      </c>
      <c r="C54" s="81">
        <f t="shared" si="0"/>
        <v>6.259236384839599E-2</v>
      </c>
      <c r="D54" s="80">
        <v>26.016142359999975</v>
      </c>
      <c r="E54" s="81">
        <f>D54/D$5*100</f>
        <v>0.19529388225523339</v>
      </c>
      <c r="F54" s="80">
        <f>B54+D54</f>
        <v>36.312942969999973</v>
      </c>
      <c r="G54" s="81">
        <f>F54/F$5*100</f>
        <v>0.12196968716609723</v>
      </c>
      <c r="H54" s="80">
        <v>1.4689120300000003</v>
      </c>
      <c r="I54" s="81">
        <f t="shared" si="26"/>
        <v>7.9358585505837735E-3</v>
      </c>
      <c r="J54" s="80">
        <v>30.675746780000001</v>
      </c>
      <c r="K54" s="81">
        <f>J54/J$5*100</f>
        <v>0.20562983787629413</v>
      </c>
      <c r="L54" s="80">
        <f t="shared" si="8"/>
        <v>32.144658810000003</v>
      </c>
      <c r="M54" s="81">
        <f>L54/L$5*100</f>
        <v>9.6161594614175061E-2</v>
      </c>
    </row>
    <row r="55" spans="1:13" x14ac:dyDescent="0.2">
      <c r="A55" s="54" t="s">
        <v>86</v>
      </c>
      <c r="B55" s="78">
        <v>292.00252339000014</v>
      </c>
      <c r="C55" s="79">
        <f t="shared" si="0"/>
        <v>1.7750298253737529</v>
      </c>
      <c r="D55" s="78">
        <v>460.26365564999958</v>
      </c>
      <c r="E55" s="79">
        <f>D55/D$5*100</f>
        <v>3.4550347599218165</v>
      </c>
      <c r="F55" s="78">
        <f>B55+D55</f>
        <v>752.26617903999977</v>
      </c>
      <c r="G55" s="79">
        <f>F55/F$5*100</f>
        <v>2.5267483992951654</v>
      </c>
      <c r="H55" s="78">
        <v>119.3747769300001</v>
      </c>
      <c r="I55" s="79">
        <f t="shared" si="26"/>
        <v>0.64492721475224879</v>
      </c>
      <c r="J55" s="78">
        <v>600.94351394000114</v>
      </c>
      <c r="K55" s="79">
        <f>J55/J$5*100</f>
        <v>4.0283262940760576</v>
      </c>
      <c r="L55" s="78">
        <f>H55+J55</f>
        <v>720.31829087000119</v>
      </c>
      <c r="M55" s="79">
        <f>L55/L$5*100</f>
        <v>2.15485116483078</v>
      </c>
    </row>
    <row r="56" spans="1:13" x14ac:dyDescent="0.2">
      <c r="D56" s="44"/>
      <c r="E56" s="86"/>
      <c r="F56" s="44"/>
      <c r="G56" s="86"/>
    </row>
    <row r="57" spans="1:13" x14ac:dyDescent="0.2">
      <c r="B57" s="70"/>
      <c r="D57" s="70"/>
      <c r="E57" s="83"/>
      <c r="F57" s="70"/>
      <c r="G57" s="83"/>
      <c r="H57" s="70"/>
      <c r="I57" s="70"/>
      <c r="J57" s="70"/>
      <c r="K57" s="70"/>
      <c r="L57" s="70"/>
      <c r="M57" s="83"/>
    </row>
    <row r="58" spans="1:13" x14ac:dyDescent="0.2">
      <c r="B58" s="70"/>
      <c r="D58" s="70"/>
      <c r="E58" s="83"/>
      <c r="F58" s="70"/>
      <c r="G58" s="83"/>
      <c r="H58" s="70"/>
      <c r="I58" s="70"/>
      <c r="J58" s="70"/>
      <c r="K58" s="70"/>
      <c r="L58" s="70"/>
      <c r="M58" s="83"/>
    </row>
    <row r="59" spans="1:13" x14ac:dyDescent="0.2">
      <c r="B59" s="52"/>
      <c r="D59" s="52"/>
      <c r="E59" s="84"/>
      <c r="F59" s="52"/>
      <c r="G59" s="84"/>
      <c r="H59" s="52"/>
      <c r="I59" s="52"/>
      <c r="J59" s="52"/>
      <c r="K59" s="52"/>
      <c r="L59" s="52"/>
      <c r="M59" s="84"/>
    </row>
    <row r="60" spans="1:13" x14ac:dyDescent="0.2">
      <c r="D60" s="44"/>
      <c r="E60" s="86"/>
      <c r="F60" s="44"/>
      <c r="G60" s="86"/>
    </row>
    <row r="61" spans="1:13" x14ac:dyDescent="0.2">
      <c r="D61" s="44"/>
      <c r="E61" s="86"/>
      <c r="F61" s="44"/>
      <c r="G61" s="86"/>
    </row>
    <row r="62" spans="1:13" x14ac:dyDescent="0.2">
      <c r="D62" s="44"/>
      <c r="E62" s="86"/>
      <c r="F62" s="44"/>
      <c r="G62" s="86"/>
    </row>
    <row r="63" spans="1:13" x14ac:dyDescent="0.2">
      <c r="D63" s="44"/>
      <c r="E63" s="86"/>
      <c r="F63" s="44"/>
      <c r="G63" s="86"/>
    </row>
    <row r="64" spans="1:13" x14ac:dyDescent="0.2">
      <c r="D64" s="44"/>
      <c r="E64" s="86"/>
      <c r="F64" s="44"/>
      <c r="G64" s="86"/>
    </row>
    <row r="65" spans="4:7" x14ac:dyDescent="0.2">
      <c r="D65" s="44"/>
      <c r="E65" s="86"/>
      <c r="F65" s="44"/>
      <c r="G65" s="86"/>
    </row>
    <row r="66" spans="4:7" x14ac:dyDescent="0.2">
      <c r="D66" s="44"/>
      <c r="E66" s="86"/>
      <c r="F66" s="44"/>
      <c r="G66" s="86"/>
    </row>
    <row r="67" spans="4:7" x14ac:dyDescent="0.2">
      <c r="D67" s="44"/>
      <c r="E67" s="86"/>
      <c r="F67" s="44"/>
      <c r="G67" s="86"/>
    </row>
    <row r="68" spans="4:7" x14ac:dyDescent="0.2">
      <c r="D68" s="44"/>
      <c r="E68" s="86"/>
      <c r="F68" s="44"/>
      <c r="G68" s="86"/>
    </row>
    <row r="69" spans="4:7" x14ac:dyDescent="0.2">
      <c r="D69" s="44"/>
      <c r="E69" s="86"/>
      <c r="F69" s="44"/>
      <c r="G69" s="86"/>
    </row>
    <row r="70" spans="4:7" x14ac:dyDescent="0.2">
      <c r="D70" s="44"/>
      <c r="E70" s="86"/>
      <c r="F70" s="44"/>
      <c r="G70" s="86"/>
    </row>
    <row r="71" spans="4:7" x14ac:dyDescent="0.2">
      <c r="D71" s="44"/>
      <c r="E71" s="86"/>
      <c r="F71" s="44"/>
      <c r="G71" s="86"/>
    </row>
    <row r="72" spans="4:7" x14ac:dyDescent="0.2">
      <c r="D72" s="44"/>
      <c r="E72" s="86"/>
      <c r="F72" s="44"/>
      <c r="G72" s="86"/>
    </row>
    <row r="73" spans="4:7" x14ac:dyDescent="0.2">
      <c r="D73" s="44"/>
      <c r="E73" s="86"/>
      <c r="F73" s="44"/>
      <c r="G73" s="86"/>
    </row>
    <row r="74" spans="4:7" x14ac:dyDescent="0.2">
      <c r="D74" s="44"/>
      <c r="E74" s="86"/>
      <c r="F74" s="44"/>
      <c r="G74" s="86"/>
    </row>
    <row r="75" spans="4:7" x14ac:dyDescent="0.2">
      <c r="D75" s="44"/>
      <c r="E75" s="86"/>
      <c r="F75" s="44"/>
      <c r="G75" s="86"/>
    </row>
    <row r="76" spans="4:7" x14ac:dyDescent="0.2">
      <c r="D76" s="44"/>
      <c r="E76" s="86"/>
      <c r="F76" s="44"/>
      <c r="G76" s="86"/>
    </row>
  </sheetData>
  <mergeCells count="5">
    <mergeCell ref="A3:A4"/>
    <mergeCell ref="B3:G3"/>
    <mergeCell ref="H3:M3"/>
    <mergeCell ref="A1:M1"/>
    <mergeCell ref="A2:M2"/>
  </mergeCells>
  <printOptions horizontalCentered="1"/>
  <pageMargins left="0.19685039370078741" right="0.19685039370078741" top="0.19685039370078741" bottom="0.19685039370078741" header="0.23622047244094491" footer="0.19685039370078741"/>
  <pageSetup paperSize="9" scale="71" orientation="landscape" r:id="rId1"/>
  <ignoredErrors>
    <ignoredError sqref="F5:F6 I30 C30 I51 C51 K51 L41:L54 L20 L31 L18 L7 L5:L6 L8:L14 L19 L32:L40 L21:L30 L55 F52 F41 F17:F20 F8:F14 F21:F40 F42:F51 F53:F55 L16:L17 C15:C16" formula="1"/>
    <ignoredError sqref="H15 J15 I15:I16 D15 F16" formula="1" formulaRange="1"/>
    <ignoredError sqref="G15:G16 M15:M16 E15:E16 K15:K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Содержание</vt:lpstr>
      <vt:lpstr>1. Внешнеторговый оборот</vt:lpstr>
      <vt:lpstr>2. Структура экспорта и импорта</vt:lpstr>
      <vt:lpstr>3. Экспорт отдельных товаров</vt:lpstr>
      <vt:lpstr>4. Географическая структура</vt:lpstr>
      <vt:lpstr>'1. Внешнеторговый оборот'!Внешнеторговый_оборот_Республики_Казахстан_в_2018_и_2019_годах</vt:lpstr>
      <vt:lpstr>'4. Географическая структура'!Заголовки_для_печати</vt:lpstr>
      <vt:lpstr>'1. Внешнеторговый оборот'!Область_печати</vt:lpstr>
      <vt:lpstr>'2. Структура экспорта и импорта'!Область_печати</vt:lpstr>
      <vt:lpstr>'3. Экспорт отдельных товаров'!Область_печати</vt:lpstr>
      <vt:lpstr>'4. Географическая структура'!Область_печати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Елизарова</dc:creator>
  <cp:lastModifiedBy>Гаухар Омарова</cp:lastModifiedBy>
  <cp:lastPrinted>2025-07-01T10:12:39Z</cp:lastPrinted>
  <dcterms:created xsi:type="dcterms:W3CDTF">2014-04-01T03:37:01Z</dcterms:created>
  <dcterms:modified xsi:type="dcterms:W3CDTF">2026-07-02T07:14:03Z</dcterms:modified>
</cp:coreProperties>
</file>