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TRADE\размещ на сайте\2025\eng\"/>
    </mc:Choice>
  </mc:AlternateContent>
  <bookViews>
    <workbookView xWindow="0" yWindow="0" windowWidth="14970" windowHeight="9705" tabRatio="715"/>
  </bookViews>
  <sheets>
    <sheet name="Content" sheetId="14" r:id="rId1"/>
    <sheet name="1. Trade turnover" sheetId="6" r:id="rId2"/>
    <sheet name="2. Commodity structure" sheetId="2" r:id="rId3"/>
    <sheet name="3. Export of certain goods" sheetId="8" r:id="rId4"/>
    <sheet name="4. Geographical structure" sheetId="12" r:id="rId5"/>
  </sheets>
  <externalReferences>
    <externalReference r:id="rId6"/>
    <externalReference r:id="rId7"/>
  </externalReferences>
  <definedNames>
    <definedName name="DelKreditor" localSheetId="4">#REF!,#REF!</definedName>
    <definedName name="DelKreditor" localSheetId="0">#REF!,#REF!</definedName>
    <definedName name="DelKreditor">#REF!,#REF!</definedName>
    <definedName name="delstr" localSheetId="4">#REF!,#REF!,#REF!</definedName>
    <definedName name="delstr" localSheetId="0">#REF!,#REF!,#REF!</definedName>
    <definedName name="delstr">#REF!,#REF!,#REF!</definedName>
    <definedName name="DELVD" localSheetId="4">#REF!,#REF!,#REF!,#REF!,#REF!,#REF!,#REF!,#REF!,#REF!,#REF!,#REF!,#REF!,#REF!,#REF!,#REF!,#REF!,#REF!</definedName>
    <definedName name="DELVD" localSheetId="0">#REF!,#REF!,#REF!,#REF!,#REF!,#REF!,#REF!,#REF!,#REF!,#REF!,#REF!,#REF!,#REF!,#REF!,#REF!,#REF!,#REF!</definedName>
    <definedName name="DELVD">#REF!,#REF!,#REF!,#REF!,#REF!,#REF!,#REF!,#REF!,#REF!,#REF!,#REF!,#REF!,#REF!,#REF!,#REF!,#REF!,#REF!</definedName>
    <definedName name="DelVd1" localSheetId="4">#REF!,#REF!,#REF!,#REF!,#REF!,#REF!,#REF!,#REF!,#REF!,#REF!,#REF!,#REF!</definedName>
    <definedName name="DelVd1" localSheetId="0">#REF!,#REF!,#REF!,#REF!,#REF!,#REF!,#REF!,#REF!,#REF!,#REF!,#REF!,#REF!</definedName>
    <definedName name="DelVd1">#REF!,#REF!,#REF!,#REF!,#REF!,#REF!,#REF!,#REF!,#REF!,#REF!,#REF!,#REF!</definedName>
    <definedName name="DelZaim" localSheetId="4">#REF!</definedName>
    <definedName name="DelZaim" localSheetId="0">#REF!</definedName>
    <definedName name="DelZaim">#REF!</definedName>
    <definedName name="ghddfg" localSheetId="4">#REF!</definedName>
    <definedName name="ghddfg" localSheetId="0">#REF!</definedName>
    <definedName name="ghddfg">#REF!</definedName>
    <definedName name="kurs1q06" localSheetId="4">[1]банки!#REF!</definedName>
    <definedName name="kurs1q06" localSheetId="0">[1]банки!#REF!</definedName>
    <definedName name="kurs1q06">[1]банки!#REF!</definedName>
    <definedName name="kurs1q07" localSheetId="4">[1]банки!#REF!</definedName>
    <definedName name="kurs1q07" localSheetId="0">[1]банки!#REF!</definedName>
    <definedName name="kurs1q07">[1]банки!#REF!</definedName>
    <definedName name="kurs2q06" localSheetId="4">[1]банки!#REF!</definedName>
    <definedName name="kurs2q06" localSheetId="0">[1]банки!#REF!</definedName>
    <definedName name="kurs2q06">[1]банки!#REF!</definedName>
    <definedName name="kurs2q07" localSheetId="4">[1]банки!#REF!</definedName>
    <definedName name="kurs2q07" localSheetId="0">[1]банки!#REF!</definedName>
    <definedName name="kurs2q07">[1]банки!#REF!</definedName>
    <definedName name="kurs3q06" localSheetId="0">[1]банки!#REF!</definedName>
    <definedName name="kurs3q06">[1]банки!#REF!</definedName>
    <definedName name="kurs3q07" localSheetId="0">[1]банки!#REF!</definedName>
    <definedName name="kurs3q07">[1]банки!#REF!</definedName>
    <definedName name="kurs4q05" localSheetId="0">[1]банки!#REF!</definedName>
    <definedName name="kurs4q05">[1]банки!#REF!</definedName>
    <definedName name="kurs4q06" localSheetId="0">[1]банки!#REF!</definedName>
    <definedName name="kurs4q06">[1]банки!#REF!</definedName>
    <definedName name="kurs4q07" localSheetId="0">[1]банки!#REF!</definedName>
    <definedName name="kurs4q07">[1]банки!#REF!</definedName>
    <definedName name="p_zone" localSheetId="4">#REF!</definedName>
    <definedName name="p_zone" localSheetId="0">#REF!</definedName>
    <definedName name="p_zone">#REF!</definedName>
    <definedName name="p1_col_code" localSheetId="4">#REF!</definedName>
    <definedName name="p1_col_code" localSheetId="0">#REF!</definedName>
    <definedName name="p1_col_code">#REF!</definedName>
    <definedName name="p1_col_name" localSheetId="4">#REF!</definedName>
    <definedName name="p1_col_name" localSheetId="0">#REF!</definedName>
    <definedName name="p1_col_name">#REF!</definedName>
    <definedName name="p1_data" localSheetId="0">#REF!</definedName>
    <definedName name="p1_data">#REF!</definedName>
    <definedName name="p1_str_code" localSheetId="0">#REF!</definedName>
    <definedName name="p1_str_code">#REF!</definedName>
    <definedName name="p1_str_name" localSheetId="0">#REF!</definedName>
    <definedName name="p1_str_name">#REF!</definedName>
    <definedName name="p1_title_periods" localSheetId="0">#REF!</definedName>
    <definedName name="p1_title_periods">#REF!</definedName>
    <definedName name="база" localSheetId="0">#REF!</definedName>
    <definedName name="база">#REF!</definedName>
    <definedName name="Внешнеторговый_оборот_Республики_Казахстан_в_2018_и_2019_годах" localSheetId="1">Content!$D$10</definedName>
    <definedName name="_xlnm.Print_Area" localSheetId="1">'1. Trade turnover'!$A$1:$M$39</definedName>
    <definedName name="_xlnm.Print_Area" localSheetId="2">'2. Commodity structure'!$A$1:$O$30</definedName>
    <definedName name="_xlnm.Print_Area" localSheetId="3">'3. Export of certain goods'!$A$1:$H$40</definedName>
    <definedName name="_xlnm.Print_Area" localSheetId="4">'4. Geographical structure'!$A$1:$M$55</definedName>
    <definedName name="р2_графа1_сравн_пред_гр7" localSheetId="4">#REF!</definedName>
    <definedName name="р2_графа1_сравн_пред_гр7" localSheetId="0">#REF!</definedName>
    <definedName name="р2_графа1_сравн_пред_гр7">#REF!</definedName>
    <definedName name="р2_графа7_контроль" localSheetId="4">#REF!</definedName>
    <definedName name="р2_графа7_контроль" localSheetId="0">#REF!</definedName>
    <definedName name="р2_графа7_контроль">#REF!</definedName>
    <definedName name="рр1" localSheetId="4">'[2]р1 СНГ'!#REF!</definedName>
    <definedName name="рр1" localSheetId="0">'[2]р1 СНГ'!#REF!</definedName>
    <definedName name="рр1">'[2]р1 СНГ'!#REF!</definedName>
  </definedNames>
  <calcPr calcId="162913"/>
</workbook>
</file>

<file path=xl/calcChain.xml><?xml version="1.0" encoding="utf-8"?>
<calcChain xmlns="http://schemas.openxmlformats.org/spreadsheetml/2006/main">
  <c r="C6" i="12" l="1"/>
  <c r="E6" i="12"/>
  <c r="F6" i="12"/>
  <c r="G6" i="12"/>
  <c r="I6" i="12"/>
  <c r="K6" i="12"/>
  <c r="L6" i="12"/>
  <c r="M6" i="12"/>
  <c r="R36" i="6"/>
  <c r="R35" i="6"/>
  <c r="R34" i="6"/>
  <c r="R26" i="6"/>
  <c r="R24" i="6"/>
  <c r="R22" i="6"/>
  <c r="R14" i="6"/>
  <c r="R12" i="6"/>
  <c r="R10" i="6"/>
  <c r="Q36" i="6"/>
  <c r="Q35" i="6"/>
  <c r="Q34" i="6"/>
  <c r="Q26" i="6"/>
  <c r="Q24" i="6"/>
  <c r="Q22" i="6"/>
  <c r="Q14" i="6"/>
  <c r="Q12" i="6"/>
  <c r="Q10" i="6"/>
  <c r="P36" i="6"/>
  <c r="P35" i="6"/>
  <c r="P34" i="6"/>
  <c r="P26" i="6"/>
  <c r="P24" i="6"/>
  <c r="P22" i="6"/>
  <c r="P14" i="6"/>
  <c r="P12" i="6"/>
  <c r="P10" i="6"/>
  <c r="O36" i="6"/>
  <c r="O35" i="6"/>
  <c r="O34" i="6"/>
  <c r="O26" i="6"/>
  <c r="O24" i="6"/>
  <c r="O22" i="6"/>
  <c r="O14" i="6"/>
  <c r="O12" i="6"/>
  <c r="O10" i="6"/>
  <c r="N36" i="6"/>
  <c r="N35" i="6"/>
  <c r="N34" i="6"/>
  <c r="N26" i="6"/>
  <c r="N24" i="6"/>
  <c r="N22" i="6"/>
  <c r="N14" i="6"/>
  <c r="N12" i="6"/>
  <c r="N10" i="6"/>
  <c r="M36" i="6"/>
  <c r="M35" i="6"/>
  <c r="M34" i="6"/>
  <c r="M26" i="6"/>
  <c r="M24" i="6"/>
  <c r="M22" i="6"/>
  <c r="M14" i="6"/>
  <c r="M12" i="6"/>
  <c r="M10" i="6"/>
  <c r="L36" i="6"/>
  <c r="L35" i="6"/>
  <c r="L34" i="6"/>
  <c r="L26" i="6"/>
  <c r="L24" i="6"/>
  <c r="L22" i="6"/>
  <c r="L14" i="6"/>
  <c r="L12" i="6"/>
  <c r="L10" i="6"/>
  <c r="L55" i="12" l="1"/>
  <c r="M55" i="12" s="1"/>
  <c r="K55" i="12"/>
  <c r="I55" i="12"/>
  <c r="F55" i="12"/>
  <c r="G55" i="12" s="1"/>
  <c r="E55" i="12"/>
  <c r="C55" i="12"/>
  <c r="L54" i="12"/>
  <c r="M54" i="12" s="1"/>
  <c r="K54" i="12"/>
  <c r="I54" i="12"/>
  <c r="F54" i="12"/>
  <c r="G54" i="12" s="1"/>
  <c r="E54" i="12"/>
  <c r="C54" i="12"/>
  <c r="L53" i="12"/>
  <c r="M53" i="12" s="1"/>
  <c r="K53" i="12"/>
  <c r="I53" i="12"/>
  <c r="F53" i="12"/>
  <c r="G53" i="12" s="1"/>
  <c r="E53" i="12"/>
  <c r="C53" i="12"/>
  <c r="J51" i="12"/>
  <c r="K51" i="12" s="1"/>
  <c r="H51" i="12"/>
  <c r="I51" i="12" s="1"/>
  <c r="L50" i="12"/>
  <c r="M50" i="12" s="1"/>
  <c r="K50" i="12"/>
  <c r="I50" i="12"/>
  <c r="F50" i="12"/>
  <c r="G50" i="12" s="1"/>
  <c r="E50" i="12"/>
  <c r="C50" i="12"/>
  <c r="L49" i="12"/>
  <c r="M49" i="12" s="1"/>
  <c r="K49" i="12"/>
  <c r="I49" i="12"/>
  <c r="F49" i="12"/>
  <c r="G49" i="12" s="1"/>
  <c r="E49" i="12"/>
  <c r="C49" i="12"/>
  <c r="L48" i="12"/>
  <c r="M48" i="12" s="1"/>
  <c r="K48" i="12"/>
  <c r="I48" i="12"/>
  <c r="F48" i="12"/>
  <c r="G48" i="12" s="1"/>
  <c r="E48" i="12"/>
  <c r="C48" i="12"/>
  <c r="L47" i="12"/>
  <c r="M47" i="12" s="1"/>
  <c r="K47" i="12"/>
  <c r="I47" i="12"/>
  <c r="F47" i="12"/>
  <c r="G47" i="12" s="1"/>
  <c r="E47" i="12"/>
  <c r="C47" i="12"/>
  <c r="L46" i="12"/>
  <c r="M46" i="12" s="1"/>
  <c r="K46" i="12"/>
  <c r="I46" i="12"/>
  <c r="F46" i="12"/>
  <c r="G46" i="12" s="1"/>
  <c r="E46" i="12"/>
  <c r="C46" i="12"/>
  <c r="L45" i="12"/>
  <c r="M45" i="12" s="1"/>
  <c r="K45" i="12"/>
  <c r="I45" i="12"/>
  <c r="F45" i="12"/>
  <c r="G45" i="12" s="1"/>
  <c r="E45" i="12"/>
  <c r="C45" i="12"/>
  <c r="L44" i="12"/>
  <c r="M44" i="12" s="1"/>
  <c r="K44" i="12"/>
  <c r="I44" i="12"/>
  <c r="F44" i="12"/>
  <c r="G44" i="12" s="1"/>
  <c r="E44" i="12"/>
  <c r="C44" i="12"/>
  <c r="L43" i="12"/>
  <c r="M43" i="12" s="1"/>
  <c r="K43" i="12"/>
  <c r="I43" i="12"/>
  <c r="F43" i="12"/>
  <c r="G43" i="12" s="1"/>
  <c r="E43" i="12"/>
  <c r="C43" i="12"/>
  <c r="L42" i="12"/>
  <c r="M42" i="12" s="1"/>
  <c r="K42" i="12"/>
  <c r="I42" i="12"/>
  <c r="F42" i="12"/>
  <c r="G42" i="12" s="1"/>
  <c r="E42" i="12"/>
  <c r="C42" i="12"/>
  <c r="L40" i="12"/>
  <c r="M40" i="12" s="1"/>
  <c r="K40" i="12"/>
  <c r="I40" i="12"/>
  <c r="F40" i="12"/>
  <c r="G40" i="12" s="1"/>
  <c r="E40" i="12"/>
  <c r="C40" i="12"/>
  <c r="L39" i="12"/>
  <c r="M39" i="12" s="1"/>
  <c r="K39" i="12"/>
  <c r="I39" i="12"/>
  <c r="F39" i="12"/>
  <c r="G39" i="12" s="1"/>
  <c r="E39" i="12"/>
  <c r="C39" i="12"/>
  <c r="L38" i="12"/>
  <c r="M38" i="12" s="1"/>
  <c r="K38" i="12"/>
  <c r="I38" i="12"/>
  <c r="F38" i="12"/>
  <c r="G38" i="12" s="1"/>
  <c r="E38" i="12"/>
  <c r="C38" i="12"/>
  <c r="L37" i="12"/>
  <c r="M37" i="12" s="1"/>
  <c r="K37" i="12"/>
  <c r="I37" i="12"/>
  <c r="F37" i="12"/>
  <c r="G37" i="12" s="1"/>
  <c r="E37" i="12"/>
  <c r="C37" i="12"/>
  <c r="L36" i="12"/>
  <c r="M36" i="12" s="1"/>
  <c r="K36" i="12"/>
  <c r="I36" i="12"/>
  <c r="F36" i="12"/>
  <c r="G36" i="12" s="1"/>
  <c r="E36" i="12"/>
  <c r="C36" i="12"/>
  <c r="L35" i="12"/>
  <c r="M35" i="12" s="1"/>
  <c r="K35" i="12"/>
  <c r="I35" i="12"/>
  <c r="F35" i="12"/>
  <c r="G35" i="12" s="1"/>
  <c r="E35" i="12"/>
  <c r="C35" i="12"/>
  <c r="L34" i="12"/>
  <c r="M34" i="12" s="1"/>
  <c r="K34" i="12"/>
  <c r="I34" i="12"/>
  <c r="F34" i="12"/>
  <c r="G34" i="12" s="1"/>
  <c r="E34" i="12"/>
  <c r="C34" i="12"/>
  <c r="L33" i="12"/>
  <c r="M33" i="12" s="1"/>
  <c r="K33" i="12"/>
  <c r="I33" i="12"/>
  <c r="F33" i="12"/>
  <c r="G33" i="12" s="1"/>
  <c r="E33" i="12"/>
  <c r="C33" i="12"/>
  <c r="L32" i="12"/>
  <c r="M32" i="12" s="1"/>
  <c r="K32" i="12"/>
  <c r="I32" i="12"/>
  <c r="F32" i="12"/>
  <c r="G32" i="12" s="1"/>
  <c r="E32" i="12"/>
  <c r="C32" i="12"/>
  <c r="J30" i="12"/>
  <c r="K30" i="12" s="1"/>
  <c r="H30" i="12"/>
  <c r="L30" i="12" s="1"/>
  <c r="M30" i="12" s="1"/>
  <c r="D30" i="12"/>
  <c r="E30" i="12" s="1"/>
  <c r="B30" i="12"/>
  <c r="F30" i="12" s="1"/>
  <c r="G30" i="12" s="1"/>
  <c r="L29" i="12"/>
  <c r="M29" i="12" s="1"/>
  <c r="K29" i="12"/>
  <c r="I29" i="12"/>
  <c r="F29" i="12"/>
  <c r="G29" i="12" s="1"/>
  <c r="E29" i="12"/>
  <c r="C29" i="12"/>
  <c r="L28" i="12"/>
  <c r="M28" i="12" s="1"/>
  <c r="K28" i="12"/>
  <c r="I28" i="12"/>
  <c r="F28" i="12"/>
  <c r="G28" i="12" s="1"/>
  <c r="E28" i="12"/>
  <c r="C28" i="12"/>
  <c r="L27" i="12"/>
  <c r="M27" i="12" s="1"/>
  <c r="K27" i="12"/>
  <c r="I27" i="12"/>
  <c r="F27" i="12"/>
  <c r="G27" i="12" s="1"/>
  <c r="E27" i="12"/>
  <c r="C27" i="12"/>
  <c r="L26" i="12"/>
  <c r="M26" i="12" s="1"/>
  <c r="K26" i="12"/>
  <c r="I26" i="12"/>
  <c r="F26" i="12"/>
  <c r="G26" i="12" s="1"/>
  <c r="E26" i="12"/>
  <c r="C26" i="12"/>
  <c r="L25" i="12"/>
  <c r="M25" i="12" s="1"/>
  <c r="K25" i="12"/>
  <c r="I25" i="12"/>
  <c r="F25" i="12"/>
  <c r="G25" i="12" s="1"/>
  <c r="E25" i="12"/>
  <c r="C25" i="12"/>
  <c r="L24" i="12"/>
  <c r="M24" i="12" s="1"/>
  <c r="K24" i="12"/>
  <c r="I24" i="12"/>
  <c r="F24" i="12"/>
  <c r="G24" i="12" s="1"/>
  <c r="E24" i="12"/>
  <c r="C24" i="12"/>
  <c r="L23" i="12"/>
  <c r="M23" i="12" s="1"/>
  <c r="K23" i="12"/>
  <c r="I23" i="12"/>
  <c r="F23" i="12"/>
  <c r="G23" i="12" s="1"/>
  <c r="E23" i="12"/>
  <c r="C23" i="12"/>
  <c r="L22" i="12"/>
  <c r="M22" i="12" s="1"/>
  <c r="K22" i="12"/>
  <c r="I22" i="12"/>
  <c r="F22" i="12"/>
  <c r="G22" i="12" s="1"/>
  <c r="E22" i="12"/>
  <c r="C22" i="12"/>
  <c r="L21" i="12"/>
  <c r="M21" i="12" s="1"/>
  <c r="K21" i="12"/>
  <c r="I21" i="12"/>
  <c r="F21" i="12"/>
  <c r="G21" i="12" s="1"/>
  <c r="E21" i="12"/>
  <c r="C21" i="12"/>
  <c r="L19" i="12"/>
  <c r="M19" i="12" s="1"/>
  <c r="K19" i="12"/>
  <c r="I19" i="12"/>
  <c r="F19" i="12"/>
  <c r="G19" i="12" s="1"/>
  <c r="E19" i="12"/>
  <c r="C19" i="12"/>
  <c r="L18" i="12"/>
  <c r="M18" i="12" s="1"/>
  <c r="K18" i="12"/>
  <c r="I18" i="12"/>
  <c r="F18" i="12"/>
  <c r="G18" i="12" s="1"/>
  <c r="E18" i="12"/>
  <c r="C18" i="12"/>
  <c r="L17" i="12"/>
  <c r="M17" i="12" s="1"/>
  <c r="K17" i="12"/>
  <c r="I17" i="12"/>
  <c r="F17" i="12"/>
  <c r="G17" i="12" s="1"/>
  <c r="E17" i="12"/>
  <c r="C17" i="12"/>
  <c r="J16" i="12"/>
  <c r="K16" i="12" s="1"/>
  <c r="H16" i="12"/>
  <c r="L16" i="12" s="1"/>
  <c r="D16" i="12"/>
  <c r="D51" i="12" s="1"/>
  <c r="E51" i="12" s="1"/>
  <c r="B16" i="12"/>
  <c r="B51" i="12" s="1"/>
  <c r="J15" i="12"/>
  <c r="K15" i="12" s="1"/>
  <c r="H15" i="12"/>
  <c r="L15" i="12" s="1"/>
  <c r="M15" i="12" s="1"/>
  <c r="D15" i="12"/>
  <c r="E15" i="12" s="1"/>
  <c r="B15" i="12"/>
  <c r="F15" i="12" s="1"/>
  <c r="G15" i="12" s="1"/>
  <c r="L14" i="12"/>
  <c r="M14" i="12" s="1"/>
  <c r="K14" i="12"/>
  <c r="I14" i="12"/>
  <c r="F14" i="12"/>
  <c r="G14" i="12" s="1"/>
  <c r="E14" i="12"/>
  <c r="C14" i="12"/>
  <c r="L13" i="12"/>
  <c r="M13" i="12" s="1"/>
  <c r="K13" i="12"/>
  <c r="I13" i="12"/>
  <c r="F13" i="12"/>
  <c r="G13" i="12" s="1"/>
  <c r="E13" i="12"/>
  <c r="C13" i="12"/>
  <c r="L12" i="12"/>
  <c r="M12" i="12" s="1"/>
  <c r="K12" i="12"/>
  <c r="I12" i="12"/>
  <c r="F12" i="12"/>
  <c r="G12" i="12" s="1"/>
  <c r="E12" i="12"/>
  <c r="C12" i="12"/>
  <c r="L11" i="12"/>
  <c r="M11" i="12" s="1"/>
  <c r="K11" i="12"/>
  <c r="I11" i="12"/>
  <c r="F11" i="12"/>
  <c r="G11" i="12" s="1"/>
  <c r="E11" i="12"/>
  <c r="C11" i="12"/>
  <c r="L10" i="12"/>
  <c r="M10" i="12" s="1"/>
  <c r="K10" i="12"/>
  <c r="I10" i="12"/>
  <c r="F10" i="12"/>
  <c r="G10" i="12" s="1"/>
  <c r="E10" i="12"/>
  <c r="C10" i="12"/>
  <c r="L9" i="12"/>
  <c r="M9" i="12" s="1"/>
  <c r="K9" i="12"/>
  <c r="I9" i="12"/>
  <c r="F9" i="12"/>
  <c r="G9" i="12" s="1"/>
  <c r="E9" i="12"/>
  <c r="C9" i="12"/>
  <c r="L8" i="12"/>
  <c r="M8" i="12" s="1"/>
  <c r="K8" i="12"/>
  <c r="F8" i="12"/>
  <c r="G8" i="12" s="1"/>
  <c r="E8" i="12"/>
  <c r="C8" i="12"/>
  <c r="L5" i="12"/>
  <c r="M5" i="12" s="1"/>
  <c r="K5" i="12"/>
  <c r="F5" i="12"/>
  <c r="E5" i="12"/>
  <c r="C5" i="12"/>
  <c r="O28" i="2"/>
  <c r="M28" i="2"/>
  <c r="N28" i="2" s="1"/>
  <c r="L28" i="2"/>
  <c r="J28" i="2"/>
  <c r="H28" i="2"/>
  <c r="F28" i="2"/>
  <c r="G28" i="2" s="1"/>
  <c r="E28" i="2"/>
  <c r="C28" i="2"/>
  <c r="O27" i="2"/>
  <c r="M27" i="2"/>
  <c r="N27" i="2" s="1"/>
  <c r="L27" i="2"/>
  <c r="J27" i="2"/>
  <c r="H27" i="2"/>
  <c r="F27" i="2"/>
  <c r="G27" i="2" s="1"/>
  <c r="E27" i="2"/>
  <c r="C27" i="2"/>
  <c r="O26" i="2"/>
  <c r="N26" i="2"/>
  <c r="M26" i="2"/>
  <c r="L26" i="2"/>
  <c r="J26" i="2"/>
  <c r="H26" i="2"/>
  <c r="F26" i="2"/>
  <c r="G26" i="2" s="1"/>
  <c r="E26" i="2"/>
  <c r="C26" i="2"/>
  <c r="O25" i="2"/>
  <c r="N25" i="2"/>
  <c r="M25" i="2"/>
  <c r="L25" i="2"/>
  <c r="J25" i="2"/>
  <c r="H25" i="2"/>
  <c r="F25" i="2"/>
  <c r="G25" i="2" s="1"/>
  <c r="E25" i="2"/>
  <c r="C25" i="2"/>
  <c r="O24" i="2"/>
  <c r="M24" i="2"/>
  <c r="N24" i="2" s="1"/>
  <c r="L24" i="2"/>
  <c r="J24" i="2"/>
  <c r="H24" i="2"/>
  <c r="F24" i="2"/>
  <c r="G24" i="2" s="1"/>
  <c r="E24" i="2"/>
  <c r="C24" i="2"/>
  <c r="O23" i="2"/>
  <c r="M23" i="2"/>
  <c r="N23" i="2" s="1"/>
  <c r="L23" i="2"/>
  <c r="J23" i="2"/>
  <c r="H23" i="2"/>
  <c r="F23" i="2"/>
  <c r="G23" i="2" s="1"/>
  <c r="E23" i="2"/>
  <c r="C23" i="2"/>
  <c r="O22" i="2"/>
  <c r="M22" i="2"/>
  <c r="N22" i="2" s="1"/>
  <c r="L22" i="2"/>
  <c r="J22" i="2"/>
  <c r="H22" i="2"/>
  <c r="F22" i="2"/>
  <c r="G22" i="2" s="1"/>
  <c r="E22" i="2"/>
  <c r="C22" i="2"/>
  <c r="O21" i="2"/>
  <c r="M21" i="2"/>
  <c r="N21" i="2" s="1"/>
  <c r="L21" i="2"/>
  <c r="J21" i="2"/>
  <c r="H21" i="2"/>
  <c r="F21" i="2"/>
  <c r="G21" i="2" s="1"/>
  <c r="E21" i="2"/>
  <c r="C21" i="2"/>
  <c r="O20" i="2"/>
  <c r="M20" i="2"/>
  <c r="N20" i="2" s="1"/>
  <c r="L20" i="2"/>
  <c r="J20" i="2"/>
  <c r="H20" i="2"/>
  <c r="F20" i="2"/>
  <c r="G20" i="2" s="1"/>
  <c r="E20" i="2"/>
  <c r="C20" i="2"/>
  <c r="O19" i="2"/>
  <c r="M19" i="2"/>
  <c r="N19" i="2" s="1"/>
  <c r="L19" i="2"/>
  <c r="J19" i="2"/>
  <c r="H19" i="2"/>
  <c r="F19" i="2"/>
  <c r="G19" i="2" s="1"/>
  <c r="E19" i="2"/>
  <c r="C19" i="2"/>
  <c r="O18" i="2"/>
  <c r="M18" i="2"/>
  <c r="N18" i="2" s="1"/>
  <c r="L18" i="2"/>
  <c r="J18" i="2"/>
  <c r="H18" i="2"/>
  <c r="F18" i="2"/>
  <c r="G18" i="2" s="1"/>
  <c r="E18" i="2"/>
  <c r="C18" i="2"/>
  <c r="O17" i="2"/>
  <c r="M17" i="2"/>
  <c r="N17" i="2" s="1"/>
  <c r="L17" i="2"/>
  <c r="J17" i="2"/>
  <c r="H17" i="2"/>
  <c r="F17" i="2"/>
  <c r="G17" i="2" s="1"/>
  <c r="E17" i="2"/>
  <c r="C17" i="2"/>
  <c r="O16" i="2"/>
  <c r="M16" i="2"/>
  <c r="N16" i="2" s="1"/>
  <c r="L16" i="2"/>
  <c r="J16" i="2"/>
  <c r="H16" i="2"/>
  <c r="F16" i="2"/>
  <c r="G16" i="2" s="1"/>
  <c r="E16" i="2"/>
  <c r="C16" i="2"/>
  <c r="O15" i="2"/>
  <c r="M15" i="2"/>
  <c r="N15" i="2" s="1"/>
  <c r="L15" i="2"/>
  <c r="J15" i="2"/>
  <c r="H15" i="2"/>
  <c r="F15" i="2"/>
  <c r="G15" i="2" s="1"/>
  <c r="E15" i="2"/>
  <c r="C15" i="2"/>
  <c r="O14" i="2"/>
  <c r="M14" i="2"/>
  <c r="N14" i="2" s="1"/>
  <c r="L14" i="2"/>
  <c r="J14" i="2"/>
  <c r="H14" i="2"/>
  <c r="F14" i="2"/>
  <c r="G14" i="2" s="1"/>
  <c r="E14" i="2"/>
  <c r="C14" i="2"/>
  <c r="O13" i="2"/>
  <c r="M13" i="2"/>
  <c r="N13" i="2" s="1"/>
  <c r="L13" i="2"/>
  <c r="J13" i="2"/>
  <c r="H13" i="2"/>
  <c r="F13" i="2"/>
  <c r="G13" i="2" s="1"/>
  <c r="E13" i="2"/>
  <c r="C13" i="2"/>
  <c r="O12" i="2"/>
  <c r="M12" i="2"/>
  <c r="N12" i="2" s="1"/>
  <c r="L12" i="2"/>
  <c r="J12" i="2"/>
  <c r="H12" i="2"/>
  <c r="F12" i="2"/>
  <c r="G12" i="2" s="1"/>
  <c r="E12" i="2"/>
  <c r="C12" i="2"/>
  <c r="O11" i="2"/>
  <c r="M11" i="2"/>
  <c r="N11" i="2" s="1"/>
  <c r="L11" i="2"/>
  <c r="J11" i="2"/>
  <c r="H11" i="2"/>
  <c r="F11" i="2"/>
  <c r="G11" i="2" s="1"/>
  <c r="E11" i="2"/>
  <c r="C11" i="2"/>
  <c r="O10" i="2"/>
  <c r="M10" i="2"/>
  <c r="N10" i="2" s="1"/>
  <c r="L10" i="2"/>
  <c r="J10" i="2"/>
  <c r="H10" i="2"/>
  <c r="F10" i="2"/>
  <c r="G10" i="2" s="1"/>
  <c r="E10" i="2"/>
  <c r="C10" i="2"/>
  <c r="O9" i="2"/>
  <c r="N9" i="2"/>
  <c r="M9" i="2"/>
  <c r="L9" i="2"/>
  <c r="J9" i="2"/>
  <c r="H9" i="2"/>
  <c r="F9" i="2"/>
  <c r="G9" i="2" s="1"/>
  <c r="E9" i="2"/>
  <c r="C9" i="2"/>
  <c r="O8" i="2"/>
  <c r="M8" i="2"/>
  <c r="N8" i="2" s="1"/>
  <c r="L8" i="2"/>
  <c r="J8" i="2"/>
  <c r="H8" i="2"/>
  <c r="F8" i="2"/>
  <c r="G8" i="2" s="1"/>
  <c r="E8" i="2"/>
  <c r="C8" i="2"/>
  <c r="O7" i="2"/>
  <c r="M7" i="2"/>
  <c r="N7" i="2" s="1"/>
  <c r="L7" i="2"/>
  <c r="J7" i="2"/>
  <c r="H7" i="2"/>
  <c r="F7" i="2"/>
  <c r="G7" i="2" s="1"/>
  <c r="E7" i="2"/>
  <c r="C7" i="2"/>
  <c r="E30" i="6"/>
  <c r="E25" i="6"/>
  <c r="E24" i="6"/>
  <c r="E23" i="6"/>
  <c r="E22" i="6"/>
  <c r="E21" i="6"/>
  <c r="E20" i="6"/>
  <c r="E19" i="6"/>
  <c r="E18" i="6"/>
  <c r="E17" i="6"/>
  <c r="E16" i="6"/>
  <c r="E15" i="6"/>
  <c r="E14" i="6"/>
  <c r="E13" i="6"/>
  <c r="E12" i="6"/>
  <c r="E11" i="6"/>
  <c r="E10" i="6"/>
  <c r="E8" i="6"/>
  <c r="E7" i="6"/>
  <c r="E6" i="6"/>
  <c r="J8" i="6"/>
  <c r="J7" i="6"/>
  <c r="J6" i="6"/>
  <c r="K6" i="6"/>
  <c r="K12" i="6"/>
  <c r="K11" i="6"/>
  <c r="K10" i="6"/>
  <c r="J36" i="6"/>
  <c r="I36" i="6"/>
  <c r="H36" i="6"/>
  <c r="F36" i="6"/>
  <c r="D36" i="6"/>
  <c r="C36" i="6"/>
  <c r="B36" i="6"/>
  <c r="E36" i="6" s="1"/>
  <c r="J35" i="6"/>
  <c r="I35" i="6"/>
  <c r="H35" i="6"/>
  <c r="G35" i="6"/>
  <c r="F35" i="6"/>
  <c r="D35" i="6"/>
  <c r="E35" i="6" s="1"/>
  <c r="C35" i="6"/>
  <c r="B35" i="6"/>
  <c r="J34" i="6"/>
  <c r="I34" i="6"/>
  <c r="H34" i="6"/>
  <c r="F34" i="6"/>
  <c r="D34" i="6"/>
  <c r="C34" i="6"/>
  <c r="B34" i="6"/>
  <c r="E34" i="6" s="1"/>
  <c r="K32" i="6"/>
  <c r="G32" i="6"/>
  <c r="E32" i="6"/>
  <c r="K30" i="6"/>
  <c r="G30" i="6"/>
  <c r="K29" i="6"/>
  <c r="G29" i="6"/>
  <c r="E29" i="6"/>
  <c r="K28" i="6"/>
  <c r="G28" i="6"/>
  <c r="E28" i="6"/>
  <c r="K27" i="6"/>
  <c r="G27" i="6"/>
  <c r="E27" i="6"/>
  <c r="K26" i="6"/>
  <c r="G26" i="6"/>
  <c r="E26" i="6"/>
  <c r="J25" i="6"/>
  <c r="J31" i="6" s="1"/>
  <c r="I25" i="6"/>
  <c r="I31" i="6" s="1"/>
  <c r="H25" i="6"/>
  <c r="K25" i="6" s="1"/>
  <c r="F25" i="6"/>
  <c r="F31" i="6" s="1"/>
  <c r="D25" i="6"/>
  <c r="D31" i="6" s="1"/>
  <c r="C25" i="6"/>
  <c r="C31" i="6" s="1"/>
  <c r="B25" i="6"/>
  <c r="K24" i="6"/>
  <c r="G24" i="6"/>
  <c r="K23" i="6"/>
  <c r="G23" i="6"/>
  <c r="K22" i="6"/>
  <c r="G22" i="6"/>
  <c r="K21" i="6"/>
  <c r="G21" i="6"/>
  <c r="K20" i="6"/>
  <c r="G20" i="6"/>
  <c r="K19" i="6"/>
  <c r="G19" i="6"/>
  <c r="K18" i="6"/>
  <c r="G18" i="6"/>
  <c r="H17" i="6"/>
  <c r="K17" i="6" s="1"/>
  <c r="F17" i="6"/>
  <c r="D17" i="6"/>
  <c r="C17" i="6"/>
  <c r="B17" i="6"/>
  <c r="G17" i="6" s="1"/>
  <c r="K16" i="6"/>
  <c r="G16" i="6"/>
  <c r="K15" i="6"/>
  <c r="G15" i="6"/>
  <c r="K14" i="6"/>
  <c r="G14" i="6"/>
  <c r="G36" i="6" s="1"/>
  <c r="J13" i="6"/>
  <c r="J17" i="6" s="1"/>
  <c r="I13" i="6"/>
  <c r="I17" i="6" s="1"/>
  <c r="H13" i="6"/>
  <c r="F13" i="6"/>
  <c r="D13" i="6"/>
  <c r="C13" i="6"/>
  <c r="B13" i="6"/>
  <c r="G13" i="6" s="1"/>
  <c r="G12" i="6"/>
  <c r="G11" i="6"/>
  <c r="G10" i="6"/>
  <c r="G34" i="6" s="1"/>
  <c r="K8" i="6"/>
  <c r="I8" i="6"/>
  <c r="H8" i="6"/>
  <c r="F8" i="6"/>
  <c r="D8" i="6"/>
  <c r="C8" i="6"/>
  <c r="B8" i="6"/>
  <c r="G8" i="6" s="1"/>
  <c r="I7" i="6"/>
  <c r="H7" i="6"/>
  <c r="K7" i="6" s="1"/>
  <c r="F7" i="6"/>
  <c r="D7" i="6"/>
  <c r="C7" i="6"/>
  <c r="B7" i="6"/>
  <c r="G7" i="6" s="1"/>
  <c r="I6" i="6"/>
  <c r="H6" i="6"/>
  <c r="F6" i="6"/>
  <c r="D6" i="6"/>
  <c r="C6" i="6"/>
  <c r="B6" i="6"/>
  <c r="G6" i="6" s="1"/>
  <c r="C51" i="12" l="1"/>
  <c r="F51" i="12"/>
  <c r="G51" i="12" s="1"/>
  <c r="M16" i="12"/>
  <c r="L51" i="12"/>
  <c r="M51" i="12" s="1"/>
  <c r="G5" i="12"/>
  <c r="I30" i="12"/>
  <c r="C30" i="12"/>
  <c r="C15" i="12"/>
  <c r="C16" i="12"/>
  <c r="F16" i="12"/>
  <c r="G16" i="12" s="1"/>
  <c r="I15" i="12"/>
  <c r="E16" i="12"/>
  <c r="I16" i="12"/>
  <c r="K13" i="6"/>
  <c r="G25" i="6"/>
  <c r="H31" i="6"/>
  <c r="K31" i="6" s="1"/>
  <c r="K35" i="6"/>
  <c r="K34" i="6"/>
  <c r="K36" i="6"/>
  <c r="B31" i="6"/>
  <c r="G31" i="6" l="1"/>
  <c r="E31" i="6"/>
  <c r="H31" i="8" l="1"/>
  <c r="H30" i="8"/>
  <c r="H10" i="8"/>
  <c r="H28" i="8"/>
  <c r="H27" i="8"/>
  <c r="H26" i="8"/>
  <c r="H25" i="8"/>
  <c r="H24" i="8"/>
  <c r="H23" i="8"/>
  <c r="H22" i="8"/>
  <c r="H21" i="8"/>
  <c r="H20" i="8"/>
  <c r="H19" i="8"/>
  <c r="H18" i="8"/>
  <c r="H17" i="8"/>
  <c r="H16" i="8"/>
  <c r="H15" i="8"/>
  <c r="H14" i="8"/>
  <c r="H13" i="8"/>
  <c r="H12" i="8"/>
  <c r="H11" i="8"/>
  <c r="G31" i="8"/>
  <c r="G30" i="8"/>
  <c r="G29" i="8"/>
  <c r="G28" i="8"/>
  <c r="G27" i="8"/>
  <c r="G26" i="8"/>
  <c r="G25" i="8"/>
  <c r="G24" i="8"/>
  <c r="G23" i="8"/>
  <c r="G22" i="8"/>
  <c r="G21" i="8"/>
  <c r="G20" i="8"/>
  <c r="G19" i="8"/>
  <c r="G18" i="8"/>
  <c r="G17" i="8"/>
  <c r="G16" i="8"/>
  <c r="G15" i="8"/>
  <c r="G14" i="8"/>
  <c r="G13" i="8"/>
  <c r="G12" i="8"/>
  <c r="G11" i="8"/>
  <c r="G10" i="8"/>
  <c r="F31" i="8"/>
  <c r="F30" i="8"/>
  <c r="F29" i="8"/>
  <c r="F28" i="8"/>
  <c r="F27" i="8"/>
  <c r="F26" i="8"/>
  <c r="F25" i="8"/>
  <c r="F24" i="8"/>
  <c r="F23" i="8"/>
  <c r="F22" i="8"/>
  <c r="F21" i="8"/>
  <c r="F20" i="8"/>
  <c r="F19" i="8"/>
  <c r="F18" i="8"/>
  <c r="F17" i="8"/>
  <c r="F16" i="8"/>
  <c r="F15" i="8"/>
  <c r="F14" i="8"/>
  <c r="F13" i="8"/>
  <c r="F12" i="8"/>
  <c r="F11" i="8"/>
  <c r="F10" i="8"/>
  <c r="F8" i="8"/>
  <c r="H29" i="8" l="1"/>
</calcChain>
</file>

<file path=xl/sharedStrings.xml><?xml version="1.0" encoding="utf-8"?>
<sst xmlns="http://schemas.openxmlformats.org/spreadsheetml/2006/main" count="253" uniqueCount="204">
  <si>
    <t xml:space="preserve"> </t>
  </si>
  <si>
    <t>%</t>
  </si>
  <si>
    <t>n1*p1</t>
  </si>
  <si>
    <t>n1*p0</t>
  </si>
  <si>
    <t>n0*p0</t>
  </si>
  <si>
    <t>A</t>
  </si>
  <si>
    <t>B</t>
  </si>
  <si>
    <t>C</t>
  </si>
  <si>
    <t>0201-0208</t>
  </si>
  <si>
    <t>10</t>
  </si>
  <si>
    <t>1101</t>
  </si>
  <si>
    <t>2601</t>
  </si>
  <si>
    <t>2610</t>
  </si>
  <si>
    <t>2701</t>
  </si>
  <si>
    <t>2709</t>
  </si>
  <si>
    <t>2710</t>
  </si>
  <si>
    <t>271121000</t>
  </si>
  <si>
    <t>280470</t>
  </si>
  <si>
    <t>281820</t>
  </si>
  <si>
    <t>5201</t>
  </si>
  <si>
    <t>7106</t>
  </si>
  <si>
    <t>7202</t>
  </si>
  <si>
    <t>7208-7212</t>
  </si>
  <si>
    <t>7403</t>
  </si>
  <si>
    <t>7601</t>
  </si>
  <si>
    <t>7801</t>
  </si>
  <si>
    <t>7901</t>
  </si>
  <si>
    <t>8108</t>
  </si>
  <si>
    <t>A-C</t>
  </si>
  <si>
    <t>A-B</t>
  </si>
  <si>
    <t>B-C</t>
  </si>
  <si>
    <t>n0</t>
  </si>
  <si>
    <t>n1</t>
  </si>
  <si>
    <t>p0</t>
  </si>
  <si>
    <t>p1</t>
  </si>
  <si>
    <t>4 кв.14г.</t>
  </si>
  <si>
    <t>International merchandise trade of the Republic of Kazakhstan</t>
  </si>
  <si>
    <t>Content:</t>
  </si>
  <si>
    <t xml:space="preserve">Sheet 1. </t>
  </si>
  <si>
    <t xml:space="preserve">Sheet 2. </t>
  </si>
  <si>
    <t>Structure of exports and imports according to official statistics data</t>
  </si>
  <si>
    <t xml:space="preserve">Sheet 3. </t>
  </si>
  <si>
    <t>Analysis of price and quantity of supplies for export of certain goods according to official statistics data</t>
  </si>
  <si>
    <t xml:space="preserve">Sheet 4. </t>
  </si>
  <si>
    <t>Geographical structure of foreign trade according to official statistics data</t>
  </si>
  <si>
    <t>* Statistical reporting data on mutual trade with the Member States of the Eurasian Economic Union and declared foreign trade with third countries. In the official data on trade, the value of imports is included in the CIF-type prices with the cost of transporting goods to the Kazakhstan border, which according to the classification of balance of payments is reflected in the "Services"</t>
  </si>
  <si>
    <t>Trade balance (net)</t>
  </si>
  <si>
    <t>Official trade</t>
  </si>
  <si>
    <t>Shuttle trade</t>
  </si>
  <si>
    <t>Exports of goods (credit)</t>
  </si>
  <si>
    <t>General merchandise on a balance of payments basis</t>
  </si>
  <si>
    <t>Exports FOB (official statistics)*</t>
  </si>
  <si>
    <t>Adjustments based on the balance of payment methodology</t>
  </si>
  <si>
    <t>Goods in ports</t>
  </si>
  <si>
    <t>Goods under processing</t>
  </si>
  <si>
    <t>Other adjustments**</t>
  </si>
  <si>
    <t>Net exports of goods under merchanting</t>
  </si>
  <si>
    <t>Goods  acquisition  under  merchanting (negative export)</t>
  </si>
  <si>
    <t>Goods  sold  under  merchanting</t>
  </si>
  <si>
    <t>Nonmonetary gold</t>
  </si>
  <si>
    <t xml:space="preserve">Imports of goods (debit) </t>
  </si>
  <si>
    <t>Imports CIF (official  statistics)*</t>
  </si>
  <si>
    <t>Adjustments before FOB prices (freight)*</t>
  </si>
  <si>
    <t>Goods purchased by individuals in foreign online stores</t>
  </si>
  <si>
    <t>other adjustments</t>
  </si>
  <si>
    <t>Foreign trade turnover</t>
  </si>
  <si>
    <t>millions of US dollars</t>
  </si>
  <si>
    <t>Q1</t>
  </si>
  <si>
    <t>Q2</t>
  </si>
  <si>
    <t>Q3</t>
  </si>
  <si>
    <t>Q4</t>
  </si>
  <si>
    <t>Total</t>
  </si>
  <si>
    <t>2024</t>
  </si>
  <si>
    <t>Name of merchandise group</t>
  </si>
  <si>
    <t>export</t>
  </si>
  <si>
    <t>import</t>
  </si>
  <si>
    <t xml:space="preserve"> trade turnover</t>
  </si>
  <si>
    <t>net</t>
  </si>
  <si>
    <t>Coefficient of commodity concentration¹</t>
  </si>
  <si>
    <t xml:space="preserve">Live domestic animals and production of cattle breeding </t>
  </si>
  <si>
    <t>Vegetable products</t>
  </si>
  <si>
    <t>Adiposes and oil of animal or vegetable  origin</t>
  </si>
  <si>
    <t>Products of food industry alcohol, tobacco</t>
  </si>
  <si>
    <t>Mineral products</t>
  </si>
  <si>
    <t>Products of the chemical industry</t>
  </si>
  <si>
    <t>Plastics and products: caoutchouc</t>
  </si>
  <si>
    <t>Hide, leather, fur raw and products</t>
  </si>
  <si>
    <t>Wood and products</t>
  </si>
  <si>
    <t xml:space="preserve">Paper </t>
  </si>
  <si>
    <t>Textiles and textile goods</t>
  </si>
  <si>
    <t>Footwear, hats, umbrellas and canes</t>
  </si>
  <si>
    <t>Products of stone, gypsum, cement, asbestos</t>
  </si>
  <si>
    <t>Precious and semiprecious stones, precious metals</t>
  </si>
  <si>
    <t>Base metals and products</t>
  </si>
  <si>
    <t>Machinery, equipment, mechanisms; electrotechnical equipment</t>
  </si>
  <si>
    <t xml:space="preserve">Auto, rail, air and water transports </t>
  </si>
  <si>
    <t xml:space="preserve">Devices, optical and photographic appliances </t>
  </si>
  <si>
    <t>Different manufactured goods</t>
  </si>
  <si>
    <t>Works of art; antiques</t>
  </si>
  <si>
    <t>Mixed  cargo</t>
  </si>
  <si>
    <t>Where:</t>
  </si>
  <si>
    <t xml:space="preserve"> Analysis of price and quantity of supplies for export of certain goods according to official statistics data</t>
  </si>
  <si>
    <t>Code</t>
  </si>
  <si>
    <t>Name of commodity group</t>
  </si>
  <si>
    <t>including</t>
  </si>
  <si>
    <t>Value (millions of US dollars)</t>
  </si>
  <si>
    <t>due to price change</t>
  </si>
  <si>
    <t>due to quantity change</t>
  </si>
  <si>
    <t>Total export</t>
  </si>
  <si>
    <t>Meat and by-products</t>
  </si>
  <si>
    <t>Grain sorghum</t>
  </si>
  <si>
    <t>Wheat or meslin flour</t>
  </si>
  <si>
    <t>Iron ores &amp; concentrates</t>
  </si>
  <si>
    <t>Chromium ores and concentrates</t>
  </si>
  <si>
    <t>Coal</t>
  </si>
  <si>
    <t>Crude petroleum oils</t>
  </si>
  <si>
    <t>Petroleum oils, not crude</t>
  </si>
  <si>
    <t>Natural gas in gaseous state</t>
  </si>
  <si>
    <t>Phosphorus</t>
  </si>
  <si>
    <t>Aluminium oxide</t>
  </si>
  <si>
    <t>Radioactive chemical elements and radioactive isotopes</t>
  </si>
  <si>
    <t>Cotton</t>
  </si>
  <si>
    <t>Silver</t>
  </si>
  <si>
    <t>Ferroalloys</t>
  </si>
  <si>
    <t xml:space="preserve">Rolled ferrous metals </t>
  </si>
  <si>
    <t>Refined copper and alloys</t>
  </si>
  <si>
    <t xml:space="preserve">Raw aluminium </t>
  </si>
  <si>
    <t>Unwrought lead</t>
  </si>
  <si>
    <t xml:space="preserve">Raw zinc </t>
  </si>
  <si>
    <t>Titanium and products from it</t>
  </si>
  <si>
    <t>Gold</t>
  </si>
  <si>
    <t>TOTAL</t>
  </si>
  <si>
    <t>CIS</t>
  </si>
  <si>
    <t xml:space="preserve">        including:</t>
  </si>
  <si>
    <t>Armenia</t>
  </si>
  <si>
    <t>Belarus</t>
  </si>
  <si>
    <t>Kyrgyzstan</t>
  </si>
  <si>
    <t>Russia</t>
  </si>
  <si>
    <t>Tajikistan</t>
  </si>
  <si>
    <t>Uzbekistan</t>
  </si>
  <si>
    <t>Ukraine</t>
  </si>
  <si>
    <t xml:space="preserve">    Eurasian Economic Union</t>
  </si>
  <si>
    <t>REST OF THE WORLD</t>
  </si>
  <si>
    <t>EUROPE</t>
  </si>
  <si>
    <t>European Union</t>
  </si>
  <si>
    <t>Euro zone</t>
  </si>
  <si>
    <t>Germany</t>
  </si>
  <si>
    <t>Greece</t>
  </si>
  <si>
    <t>Spain</t>
  </si>
  <si>
    <t>Italy</t>
  </si>
  <si>
    <t>Lithuania</t>
  </si>
  <si>
    <t>Netherland</t>
  </si>
  <si>
    <t>Finland</t>
  </si>
  <si>
    <t>France</t>
  </si>
  <si>
    <t>Countries outside the euro zone</t>
  </si>
  <si>
    <t>Bulgaria</t>
  </si>
  <si>
    <t>United Kingdom</t>
  </si>
  <si>
    <t>Hungary</t>
  </si>
  <si>
    <t>Poland</t>
  </si>
  <si>
    <t>Romania</t>
  </si>
  <si>
    <t>Czech Republic</t>
  </si>
  <si>
    <t>Sweden</t>
  </si>
  <si>
    <t>Switzerland</t>
  </si>
  <si>
    <t>ASIA</t>
  </si>
  <si>
    <t>including:</t>
  </si>
  <si>
    <t>Afghanistan</t>
  </si>
  <si>
    <t>Vietnam</t>
  </si>
  <si>
    <t>India</t>
  </si>
  <si>
    <t>Iran</t>
  </si>
  <si>
    <t>China</t>
  </si>
  <si>
    <t>The Republic of Korea</t>
  </si>
  <si>
    <t>UAE</t>
  </si>
  <si>
    <t>Turkey</t>
  </si>
  <si>
    <t>Japan</t>
  </si>
  <si>
    <t>OTHER  COUNTRIES</t>
  </si>
  <si>
    <t>Brazil</t>
  </si>
  <si>
    <t>Canada</t>
  </si>
  <si>
    <t>USA</t>
  </si>
  <si>
    <t>Belgium</t>
  </si>
  <si>
    <t>2025</t>
  </si>
  <si>
    <t>Q1 25/ Q1 24 (%)</t>
  </si>
  <si>
    <r>
      <t>1</t>
    </r>
    <r>
      <rPr>
        <sz val="9"/>
        <rFont val="Times New Roman"/>
        <family val="1"/>
        <charset val="204"/>
      </rPr>
      <t>Coefficient of commodity concentration is calculated as the square root of the sum of squares of the ratios of export /import of certain product groups to their aggregate volume. Increase of coefficient means the growth of share of certain group of goods in total.</t>
    </r>
  </si>
  <si>
    <t>5 кв.14г.</t>
  </si>
  <si>
    <t>Q2 25 /Q1 25 (%)</t>
  </si>
  <si>
    <t>Q2 25 / Q2 24 (%)</t>
  </si>
  <si>
    <t xml:space="preserve">Including for the main export product categories </t>
  </si>
  <si>
    <t>9m</t>
  </si>
  <si>
    <t>3 кв.14г.</t>
  </si>
  <si>
    <t>2 кв.15г.</t>
  </si>
  <si>
    <t>Q3 25 / Q2 25 (%)</t>
  </si>
  <si>
    <t>9m 2024</t>
  </si>
  <si>
    <t>9m 2025</t>
  </si>
  <si>
    <t>January  - September  2025</t>
  </si>
  <si>
    <t>January  - September  2024</t>
  </si>
  <si>
    <t>Increase (+)/ decrease (-) of exports for 9m 2025 compared to 9m 2024</t>
  </si>
  <si>
    <t>export volume for 9m 2024</t>
  </si>
  <si>
    <t xml:space="preserve">export volume for 9m 2025 </t>
  </si>
  <si>
    <t>weighted average contract price for 9m 2024</t>
  </si>
  <si>
    <t>weighted average contract price for 9m 2025</t>
  </si>
  <si>
    <t>value of exports for 9m 2025 at prices of 9m 2024</t>
  </si>
  <si>
    <t>Foreign trade turnover of the Republic of Kazakhstan for 2024 and 9 months of 2025</t>
  </si>
  <si>
    <t>9m 25 / 9m 24  (%)</t>
  </si>
  <si>
    <t>Q1 25/ Q4 24 (%)</t>
  </si>
  <si>
    <r>
      <t>Q3 25/ Q3 24 (%</t>
    </r>
    <r>
      <rPr>
        <strike/>
        <sz val="10"/>
        <rFont val="Times New Roman"/>
        <family val="1"/>
        <charset val="204"/>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</si>
</sst>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р_._-;\-* #,##0.00_р_._-;_-* &quot;-&quot;??_р_._-;_-@_-"/>
    <numFmt numFmtId="165" formatCode="_-* #,##0\ _р_._-;\-* #,##0\ _р_._-;_-* &quot;-&quot;\ _р_._-;_-@_-"/>
    <numFmt numFmtId="166" formatCode="_-* #,##0.00\ _р_._-;\-* #,##0.00\ _р_._-;_-* &quot;-&quot;??\ _р_._-;_-@_-"/>
    <numFmt numFmtId="167" formatCode="0.0"/>
    <numFmt numFmtId="168" formatCode="#,##0.0"/>
    <numFmt numFmtId="169" formatCode="#,##0.00000000"/>
    <numFmt numFmtId="170" formatCode="0.00000"/>
    <numFmt numFmtId="171" formatCode="#,##0.000"/>
  </numFmts>
  <fonts count="73"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name val="Arial"/>
      <family val="2"/>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Times New Roman CYR"/>
      <charset val="204"/>
    </font>
    <font>
      <sz val="11"/>
      <color indexed="8"/>
      <name val="Times New Roman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0"/>
      <name val="Helv"/>
    </font>
    <font>
      <sz val="10"/>
      <color indexed="0"/>
      <name val="Helv"/>
    </font>
    <font>
      <sz val="11"/>
      <color indexed="10"/>
      <name val="Calibri"/>
      <family val="2"/>
      <charset val="204"/>
    </font>
    <font>
      <sz val="8"/>
      <name val="Arial Cyr"/>
    </font>
    <font>
      <sz val="11"/>
      <color indexed="17"/>
      <name val="Calibri"/>
      <family val="2"/>
      <charset val="204"/>
    </font>
    <font>
      <sz val="10"/>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1"/>
      <name val="Times New Roman"/>
      <family val="1"/>
      <charset val="204"/>
    </font>
    <font>
      <sz val="9"/>
      <name val="Times New Roman"/>
      <family val="1"/>
      <charset val="204"/>
    </font>
    <font>
      <vertAlign val="superscript"/>
      <sz val="9"/>
      <name val="Times New Roman"/>
      <family val="1"/>
      <charset val="204"/>
    </font>
    <font>
      <b/>
      <sz val="10"/>
      <color indexed="16"/>
      <name val="Times New Roman"/>
      <family val="1"/>
      <charset val="204"/>
    </font>
    <font>
      <sz val="10"/>
      <name val="Arial"/>
      <family val="2"/>
      <charset val="204"/>
    </font>
    <font>
      <sz val="10"/>
      <name val="Arial Cyr"/>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53"/>
      <name val="Calibri"/>
      <family val="2"/>
      <charset val="204"/>
    </font>
    <font>
      <sz val="10"/>
      <name val="Arial"/>
      <family val="2"/>
      <charset val="204"/>
    </font>
    <font>
      <sz val="11"/>
      <color theme="1"/>
      <name val="Calibri"/>
      <family val="2"/>
      <scheme val="minor"/>
    </font>
    <font>
      <sz val="11"/>
      <color theme="1"/>
      <name val="Calibri"/>
      <family val="2"/>
      <charset val="204"/>
      <scheme val="minor"/>
    </font>
    <font>
      <b/>
      <sz val="10"/>
      <color theme="9" tint="-0.249977111117893"/>
      <name val="Times New Roman"/>
      <family val="1"/>
      <charset val="204"/>
    </font>
    <font>
      <sz val="11"/>
      <color theme="1"/>
      <name val="Times New Roman Cyr"/>
      <family val="2"/>
      <charset val="204"/>
    </font>
    <font>
      <sz val="10"/>
      <name val="Arial"/>
      <family val="2"/>
      <charset val="204"/>
    </font>
    <font>
      <sz val="10"/>
      <color indexed="16"/>
      <name val="Times New Roman"/>
      <family val="1"/>
      <charset val="204"/>
    </font>
    <font>
      <sz val="10"/>
      <color theme="9" tint="-0.249977111117893"/>
      <name val="Times New Roman"/>
      <family val="1"/>
      <charset val="204"/>
    </font>
    <font>
      <sz val="10"/>
      <name val="Times New Roman CYR"/>
      <family val="1"/>
      <charset val="204"/>
    </font>
    <font>
      <b/>
      <sz val="10"/>
      <name val="Times New Roman Cyr"/>
      <charset val="204"/>
    </font>
    <font>
      <sz val="10"/>
      <name val="Times New Roman"/>
      <family val="1"/>
    </font>
    <font>
      <b/>
      <sz val="14"/>
      <name val="Arial Cyr"/>
      <charset val="204"/>
    </font>
    <font>
      <sz val="11"/>
      <name val="Arial Cyr"/>
      <charset val="204"/>
    </font>
    <font>
      <b/>
      <sz val="10"/>
      <name val="Arial Cyr"/>
      <charset val="204"/>
    </font>
    <font>
      <u/>
      <sz val="10"/>
      <color theme="10"/>
      <name val="Arial Cyr"/>
      <charset val="204"/>
    </font>
    <font>
      <i/>
      <sz val="10"/>
      <name val="Calibri"/>
      <family val="2"/>
      <charset val="204"/>
      <scheme val="minor"/>
    </font>
    <font>
      <strike/>
      <sz val="10"/>
      <name val="Times New Roman"/>
      <family val="1"/>
      <charset val="204"/>
    </font>
    <font>
      <b/>
      <i/>
      <sz val="10"/>
      <color theme="1"/>
      <name val="Times New Roman"/>
      <family val="1"/>
      <charset val="204"/>
    </font>
    <font>
      <b/>
      <sz val="10"/>
      <color theme="1"/>
      <name val="Times New Roman"/>
      <family val="1"/>
      <charset val="204"/>
    </font>
    <font>
      <sz val="10"/>
      <color theme="1"/>
      <name val="Times New Roman"/>
      <family val="1"/>
      <charset val="204"/>
    </font>
    <font>
      <i/>
      <sz val="10"/>
      <color theme="1"/>
      <name val="Times New Roman"/>
      <family val="1"/>
      <charset val="204"/>
    </font>
  </fonts>
  <fills count="40">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
      <patternFill patternType="solid">
        <fgColor theme="6" tint="0.79998168889431442"/>
        <bgColor indexed="64"/>
      </patternFill>
    </fill>
    <fill>
      <patternFill patternType="solid">
        <fgColor theme="0"/>
        <bgColor indexed="64"/>
      </patternFill>
    </fill>
  </fills>
  <borders count="32">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560">
    <xf numFmtId="0" fontId="0" fillId="0" borderId="0"/>
    <xf numFmtId="0" fontId="5" fillId="0" borderId="0"/>
    <xf numFmtId="0" fontId="5" fillId="0" borderId="0"/>
    <xf numFmtId="0" fontId="5" fillId="0" borderId="0"/>
    <xf numFmtId="0" fontId="44" fillId="0" borderId="0"/>
    <xf numFmtId="0" fontId="5" fillId="0" borderId="0"/>
    <xf numFmtId="0" fontId="5" fillId="0" borderId="0"/>
    <xf numFmtId="0" fontId="5" fillId="0" borderId="0"/>
    <xf numFmtId="0" fontId="52" fillId="0" borderId="0"/>
    <xf numFmtId="0" fontId="52" fillId="0" borderId="0"/>
    <xf numFmtId="0" fontId="5" fillId="0" borderId="0"/>
    <xf numFmtId="0" fontId="52" fillId="0" borderId="0"/>
    <xf numFmtId="0" fontId="5" fillId="0" borderId="0"/>
    <xf numFmtId="0" fontId="5" fillId="0" borderId="0"/>
    <xf numFmtId="0" fontId="44" fillId="0" borderId="0"/>
    <xf numFmtId="0" fontId="5" fillId="0" borderId="0"/>
    <xf numFmtId="0" fontId="5" fillId="0" borderId="0"/>
    <xf numFmtId="0" fontId="5" fillId="0" borderId="0"/>
    <xf numFmtId="0" fontId="52" fillId="0" borderId="0"/>
    <xf numFmtId="0" fontId="52" fillId="0" borderId="0"/>
    <xf numFmtId="0" fontId="5" fillId="0" borderId="0"/>
    <xf numFmtId="0" fontId="52" fillId="0" borderId="0"/>
    <xf numFmtId="0" fontId="5" fillId="0" borderId="0"/>
    <xf numFmtId="0" fontId="5" fillId="0" borderId="0"/>
    <xf numFmtId="0" fontId="5" fillId="0" borderId="0"/>
    <xf numFmtId="0" fontId="44" fillId="0" borderId="0"/>
    <xf numFmtId="0" fontId="5" fillId="0" borderId="0"/>
    <xf numFmtId="0" fontId="5" fillId="0" borderId="0"/>
    <xf numFmtId="0" fontId="5" fillId="0" borderId="0"/>
    <xf numFmtId="0" fontId="52" fillId="0" borderId="0"/>
    <xf numFmtId="0" fontId="52" fillId="0" borderId="0"/>
    <xf numFmtId="0" fontId="5" fillId="0" borderId="0"/>
    <xf numFmtId="0" fontId="52" fillId="0" borderId="0"/>
    <xf numFmtId="0" fontId="5" fillId="0" borderId="0"/>
    <xf numFmtId="0" fontId="5"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4"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12"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4" fillId="0" borderId="0"/>
    <xf numFmtId="4" fontId="8" fillId="22" borderId="1" applyNumberFormat="0" applyProtection="0">
      <alignment vertical="center"/>
    </xf>
    <xf numFmtId="4" fontId="9" fillId="23" borderId="1" applyNumberFormat="0" applyProtection="0">
      <alignment vertical="center"/>
    </xf>
    <xf numFmtId="4" fontId="8" fillId="23" borderId="1" applyNumberFormat="0" applyProtection="0">
      <alignment horizontal="left" vertical="center" indent="1"/>
    </xf>
    <xf numFmtId="0" fontId="8" fillId="23" borderId="1" applyNumberFormat="0" applyProtection="0">
      <alignment horizontal="left" vertical="top" indent="1"/>
    </xf>
    <xf numFmtId="4" fontId="8" fillId="24" borderId="0" applyNumberFormat="0" applyProtection="0">
      <alignment horizontal="left" vertical="center" indent="1"/>
    </xf>
    <xf numFmtId="4" fontId="10" fillId="4" borderId="1" applyNumberFormat="0" applyProtection="0">
      <alignment horizontal="right" vertical="center"/>
    </xf>
    <xf numFmtId="4" fontId="10" fillId="5" borderId="1" applyNumberFormat="0" applyProtection="0">
      <alignment horizontal="right" vertical="center"/>
    </xf>
    <xf numFmtId="4" fontId="10" fillId="25" borderId="1" applyNumberFormat="0" applyProtection="0">
      <alignment horizontal="right" vertical="center"/>
    </xf>
    <xf numFmtId="4" fontId="10" fillId="17" borderId="1" applyNumberFormat="0" applyProtection="0">
      <alignment horizontal="right" vertical="center"/>
    </xf>
    <xf numFmtId="4" fontId="10" fillId="21" borderId="1" applyNumberFormat="0" applyProtection="0">
      <alignment horizontal="right" vertical="center"/>
    </xf>
    <xf numFmtId="4" fontId="10" fillId="26" borderId="1" applyNumberFormat="0" applyProtection="0">
      <alignment horizontal="right" vertical="center"/>
    </xf>
    <xf numFmtId="4" fontId="10" fillId="15" borderId="1" applyNumberFormat="0" applyProtection="0">
      <alignment horizontal="right" vertical="center"/>
    </xf>
    <xf numFmtId="4" fontId="10" fillId="27" borderId="1" applyNumberFormat="0" applyProtection="0">
      <alignment horizontal="right" vertical="center"/>
    </xf>
    <xf numFmtId="4" fontId="10" fillId="14" borderId="1" applyNumberFormat="0" applyProtection="0">
      <alignment horizontal="right" vertical="center"/>
    </xf>
    <xf numFmtId="4" fontId="8" fillId="28" borderId="2" applyNumberFormat="0" applyProtection="0">
      <alignment horizontal="left" vertical="center" indent="1"/>
    </xf>
    <xf numFmtId="4" fontId="10" fillId="29"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0" fillId="3" borderId="1" applyNumberFormat="0" applyProtection="0">
      <alignment horizontal="right" vertical="center"/>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top" indent="1"/>
    </xf>
    <xf numFmtId="0" fontId="5" fillId="32" borderId="1" applyNumberFormat="0" applyProtection="0">
      <alignment horizontal="left" vertical="top" indent="1"/>
    </xf>
    <xf numFmtId="0" fontId="5" fillId="32" borderId="1" applyNumberFormat="0" applyProtection="0">
      <alignment horizontal="left" vertical="top" indent="1"/>
    </xf>
    <xf numFmtId="0" fontId="5" fillId="32" borderId="1" applyNumberFormat="0" applyProtection="0">
      <alignment horizontal="left" vertical="top" indent="1"/>
    </xf>
    <xf numFmtId="0" fontId="5" fillId="32" borderId="1" applyNumberFormat="0" applyProtection="0">
      <alignment horizontal="left" vertical="top" indent="1"/>
    </xf>
    <xf numFmtId="4" fontId="10" fillId="33" borderId="1" applyNumberFormat="0" applyProtection="0">
      <alignment vertical="center"/>
    </xf>
    <xf numFmtId="4" fontId="13" fillId="33" borderId="1" applyNumberFormat="0" applyProtection="0">
      <alignment vertical="center"/>
    </xf>
    <xf numFmtId="4" fontId="10" fillId="33" borderId="1" applyNumberFormat="0" applyProtection="0">
      <alignment horizontal="left" vertical="center" indent="1"/>
    </xf>
    <xf numFmtId="0" fontId="10" fillId="33" borderId="1" applyNumberFormat="0" applyProtection="0">
      <alignment horizontal="left" vertical="top" indent="1"/>
    </xf>
    <xf numFmtId="4" fontId="10" fillId="29" borderId="1" applyNumberFormat="0" applyProtection="0">
      <alignment horizontal="right" vertical="center"/>
    </xf>
    <xf numFmtId="4" fontId="13" fillId="29" borderId="1" applyNumberFormat="0" applyProtection="0">
      <alignment horizontal="right" vertical="center"/>
    </xf>
    <xf numFmtId="4" fontId="10" fillId="3" borderId="1" applyNumberFormat="0" applyProtection="0">
      <alignment horizontal="left" vertical="center" indent="1"/>
    </xf>
    <xf numFmtId="0" fontId="10" fillId="24" borderId="1" applyNumberFormat="0" applyProtection="0">
      <alignment horizontal="left" vertical="top"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5" fillId="29" borderId="1" applyNumberFormat="0" applyProtection="0">
      <alignment horizontal="right" vertical="center"/>
    </xf>
    <xf numFmtId="0" fontId="7" fillId="35" borderId="0" applyNumberFormat="0" applyBorder="0" applyAlignment="0" applyProtection="0"/>
    <xf numFmtId="0" fontId="7" fillId="35" borderId="0" applyNumberFormat="0" applyBorder="0" applyAlignment="0" applyProtection="0"/>
    <xf numFmtId="0" fontId="7" fillId="20"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36"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17"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7" fillId="16" borderId="4" applyNumberFormat="0" applyAlignment="0" applyProtection="0"/>
    <xf numFmtId="0" fontId="17" fillId="16" borderId="4" applyNumberFormat="0" applyAlignment="0" applyProtection="0"/>
    <xf numFmtId="0" fontId="17" fillId="9" borderId="4" applyNumberFormat="0" applyAlignment="0" applyProtection="0"/>
    <xf numFmtId="0" fontId="17" fillId="16" borderId="4" applyNumberFormat="0" applyAlignment="0" applyProtection="0"/>
    <xf numFmtId="0" fontId="17" fillId="16" borderId="4" applyNumberFormat="0" applyAlignment="0" applyProtection="0"/>
    <xf numFmtId="0" fontId="17" fillId="16" borderId="4" applyNumberFormat="0" applyAlignment="0" applyProtection="0"/>
    <xf numFmtId="0" fontId="17" fillId="16" borderId="4" applyNumberFormat="0" applyAlignment="0" applyProtection="0"/>
    <xf numFmtId="0" fontId="17" fillId="16" borderId="4" applyNumberFormat="0" applyAlignment="0" applyProtection="0"/>
    <xf numFmtId="0" fontId="18" fillId="16" borderId="3" applyNumberFormat="0" applyAlignment="0" applyProtection="0"/>
    <xf numFmtId="0" fontId="18" fillId="16" borderId="3" applyNumberFormat="0" applyAlignment="0" applyProtection="0"/>
    <xf numFmtId="0" fontId="46" fillId="9" borderId="3" applyNumberFormat="0" applyAlignment="0" applyProtection="0"/>
    <xf numFmtId="0" fontId="18" fillId="16" borderId="3" applyNumberFormat="0" applyAlignment="0" applyProtection="0"/>
    <xf numFmtId="0" fontId="18" fillId="16" borderId="3" applyNumberFormat="0" applyAlignment="0" applyProtection="0"/>
    <xf numFmtId="0" fontId="18" fillId="16" borderId="3" applyNumberFormat="0" applyAlignment="0" applyProtection="0"/>
    <xf numFmtId="0" fontId="18" fillId="16" borderId="3" applyNumberFormat="0" applyAlignment="0" applyProtection="0"/>
    <xf numFmtId="0" fontId="18" fillId="16" borderId="3" applyNumberFormat="0" applyAlignment="0" applyProtection="0"/>
    <xf numFmtId="0" fontId="19" fillId="0" borderId="5" applyNumberFormat="0" applyFill="0" applyAlignment="0" applyProtection="0"/>
    <xf numFmtId="0" fontId="19" fillId="0" borderId="5" applyNumberFormat="0" applyFill="0" applyAlignment="0" applyProtection="0"/>
    <xf numFmtId="0" fontId="47" fillId="0" borderId="6"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48" fillId="0" borderId="8"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49" fillId="0" borderId="10"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2"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0"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1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5" fillId="0" borderId="0"/>
    <xf numFmtId="0" fontId="26" fillId="0" borderId="0"/>
    <xf numFmtId="0" fontId="5" fillId="0" borderId="0"/>
    <xf numFmtId="0" fontId="5" fillId="0" borderId="0"/>
    <xf numFmtId="0" fontId="53" fillId="0" borderId="0"/>
    <xf numFmtId="0" fontId="5" fillId="0" borderId="0"/>
    <xf numFmtId="0" fontId="4" fillId="0" borderId="0"/>
    <xf numFmtId="0" fontId="26" fillId="0" borderId="0"/>
    <xf numFmtId="0" fontId="4" fillId="0" borderId="0"/>
    <xf numFmtId="0" fontId="45" fillId="0" borderId="0"/>
    <xf numFmtId="0" fontId="5" fillId="0" borderId="0"/>
    <xf numFmtId="0" fontId="54" fillId="0" borderId="0"/>
    <xf numFmtId="0" fontId="45" fillId="0" borderId="0"/>
    <xf numFmtId="0" fontId="2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27" fillId="0" borderId="0"/>
    <xf numFmtId="0" fontId="6" fillId="0" borderId="0"/>
    <xf numFmtId="0" fontId="4" fillId="0" borderId="0"/>
    <xf numFmtId="0" fontId="5" fillId="0" borderId="0"/>
    <xf numFmtId="0" fontId="28" fillId="4" borderId="0" applyNumberFormat="0" applyBorder="0" applyAlignment="0" applyProtection="0"/>
    <xf numFmtId="0" fontId="28" fillId="4" borderId="0" applyNumberFormat="0" applyBorder="0" applyAlignment="0" applyProtection="0"/>
    <xf numFmtId="0" fontId="28" fillId="8"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6" fillId="7" borderId="14" applyNumberFormat="0" applyFont="0" applyAlignment="0" applyProtection="0"/>
    <xf numFmtId="0" fontId="6" fillId="7" borderId="14" applyNumberFormat="0" applyFont="0" applyAlignment="0" applyProtection="0"/>
    <xf numFmtId="0" fontId="5"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30" fillId="0" borderId="15" applyNumberFormat="0" applyFill="0" applyAlignment="0" applyProtection="0"/>
    <xf numFmtId="0" fontId="30" fillId="0" borderId="15" applyNumberFormat="0" applyFill="0" applyAlignment="0" applyProtection="0"/>
    <xf numFmtId="0" fontId="51" fillId="0" borderId="16"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1" fillId="0" borderId="0"/>
    <xf numFmtId="0" fontId="32" fillId="0" borderId="0"/>
    <xf numFmtId="0" fontId="32" fillId="0" borderId="0"/>
    <xf numFmtId="0" fontId="32" fillId="0" borderId="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5" fontId="34" fillId="0" borderId="0" applyFont="0" applyFill="0" applyBorder="0" applyAlignment="0" applyProtection="0"/>
    <xf numFmtId="166" fontId="34"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27"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164" fontId="4" fillId="0" borderId="0" applyFont="0" applyFill="0" applyBorder="0" applyAlignment="0" applyProtection="0"/>
    <xf numFmtId="0" fontId="54" fillId="0" borderId="0"/>
    <xf numFmtId="0" fontId="54" fillId="0" borderId="0"/>
    <xf numFmtId="0" fontId="56" fillId="0" borderId="0"/>
    <xf numFmtId="0" fontId="6" fillId="2"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7" fillId="18"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35" borderId="0" applyNumberFormat="0" applyBorder="0" applyAlignment="0" applyProtection="0"/>
    <xf numFmtId="0" fontId="7" fillId="2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6" borderId="0" applyNumberFormat="0" applyBorder="0" applyAlignment="0" applyProtection="0"/>
    <xf numFmtId="0" fontId="16" fillId="12" borderId="3" applyNumberFormat="0" applyAlignment="0" applyProtection="0"/>
    <xf numFmtId="0" fontId="17" fillId="16" borderId="4" applyNumberFormat="0" applyAlignment="0" applyProtection="0"/>
    <xf numFmtId="0" fontId="18" fillId="16" borderId="3" applyNumberFormat="0" applyAlignment="0" applyProtection="0"/>
    <xf numFmtId="0" fontId="19" fillId="0" borderId="5" applyNumberFormat="0" applyFill="0" applyAlignment="0" applyProtection="0"/>
    <xf numFmtId="0" fontId="20" fillId="0" borderId="7"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37" borderId="13" applyNumberFormat="0" applyAlignment="0" applyProtection="0"/>
    <xf numFmtId="0" fontId="57" fillId="7" borderId="14" applyNumberFormat="0" applyFont="0" applyAlignment="0" applyProtection="0"/>
    <xf numFmtId="0" fontId="5" fillId="7" borderId="14" applyNumberFormat="0" applyFont="0" applyAlignment="0" applyProtection="0"/>
    <xf numFmtId="0" fontId="24" fillId="0" borderId="0" applyNumberFormat="0" applyFill="0" applyBorder="0" applyAlignment="0" applyProtection="0"/>
    <xf numFmtId="0" fontId="57" fillId="0" borderId="0"/>
    <xf numFmtId="0" fontId="3" fillId="0" borderId="0"/>
    <xf numFmtId="0" fontId="25" fillId="22" borderId="0" applyNumberFormat="0" applyBorder="0" applyAlignment="0" applyProtection="0"/>
    <xf numFmtId="0" fontId="3" fillId="0" borderId="0"/>
    <xf numFmtId="0" fontId="28" fillId="4" borderId="0" applyNumberFormat="0" applyBorder="0" applyAlignment="0" applyProtection="0"/>
    <xf numFmtId="0" fontId="29" fillId="0" borderId="0" applyNumberFormat="0" applyFill="0" applyBorder="0" applyAlignment="0" applyProtection="0"/>
    <xf numFmtId="0" fontId="6" fillId="7" borderId="14" applyNumberFormat="0" applyFont="0" applyAlignment="0" applyProtection="0"/>
    <xf numFmtId="0" fontId="30" fillId="0" borderId="15" applyNumberFormat="0" applyFill="0" applyAlignment="0" applyProtection="0"/>
    <xf numFmtId="0" fontId="33"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35" fillId="6" borderId="0" applyNumberFormat="0" applyBorder="0" applyAlignment="0" applyProtection="0"/>
    <xf numFmtId="0" fontId="3" fillId="0" borderId="0"/>
    <xf numFmtId="0" fontId="3" fillId="0" borderId="0"/>
    <xf numFmtId="0" fontId="2" fillId="0" borderId="0"/>
    <xf numFmtId="0" fontId="2" fillId="0" borderId="0"/>
    <xf numFmtId="0" fontId="2" fillId="0" borderId="0"/>
    <xf numFmtId="0" fontId="2" fillId="0" borderId="0"/>
    <xf numFmtId="0" fontId="6" fillId="2"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7" fillId="18"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35" borderId="0" applyNumberFormat="0" applyBorder="0" applyAlignment="0" applyProtection="0"/>
    <xf numFmtId="0" fontId="7" fillId="2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6" borderId="0" applyNumberFormat="0" applyBorder="0" applyAlignment="0" applyProtection="0"/>
    <xf numFmtId="0" fontId="16" fillId="12" borderId="3" applyNumberFormat="0" applyAlignment="0" applyProtection="0"/>
    <xf numFmtId="0" fontId="17" fillId="16" borderId="4" applyNumberFormat="0" applyAlignment="0" applyProtection="0"/>
    <xf numFmtId="0" fontId="18" fillId="16" borderId="3" applyNumberFormat="0" applyAlignment="0" applyProtection="0"/>
    <xf numFmtId="0" fontId="19" fillId="0" borderId="5" applyNumberFormat="0" applyFill="0" applyAlignment="0" applyProtection="0"/>
    <xf numFmtId="0" fontId="20" fillId="0" borderId="7"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37" borderId="13" applyNumberFormat="0" applyAlignment="0" applyProtection="0"/>
    <xf numFmtId="0" fontId="24" fillId="0" borderId="0" applyNumberFormat="0" applyFill="0" applyBorder="0" applyAlignment="0" applyProtection="0"/>
    <xf numFmtId="0" fontId="25" fillId="22" borderId="0" applyNumberFormat="0" applyBorder="0" applyAlignment="0" applyProtection="0"/>
    <xf numFmtId="0" fontId="1" fillId="0" borderId="0"/>
    <xf numFmtId="0" fontId="1" fillId="0" borderId="0"/>
    <xf numFmtId="0" fontId="28" fillId="4" borderId="0" applyNumberFormat="0" applyBorder="0" applyAlignment="0" applyProtection="0"/>
    <xf numFmtId="0" fontId="29" fillId="0" borderId="0" applyNumberFormat="0" applyFill="0" applyBorder="0" applyAlignment="0" applyProtection="0"/>
    <xf numFmtId="0" fontId="6" fillId="7" borderId="14" applyNumberFormat="0" applyFont="0" applyAlignment="0" applyProtection="0"/>
    <xf numFmtId="0" fontId="30" fillId="0" borderId="15" applyNumberFormat="0" applyFill="0" applyAlignment="0" applyProtection="0"/>
    <xf numFmtId="0" fontId="33" fillId="0" borderId="0" applyNumberFormat="0" applyFill="0" applyBorder="0" applyAlignment="0" applyProtection="0"/>
    <xf numFmtId="0" fontId="35" fillId="6" borderId="0" applyNumberFormat="0" applyBorder="0" applyAlignment="0" applyProtection="0"/>
    <xf numFmtId="0" fontId="66" fillId="0" borderId="0" applyNumberFormat="0" applyFill="0" applyBorder="0" applyAlignment="0" applyProtection="0"/>
  </cellStyleXfs>
  <cellXfs count="189">
    <xf numFmtId="0" fontId="0" fillId="0" borderId="0" xfId="0"/>
    <xf numFmtId="0" fontId="36" fillId="0" borderId="0" xfId="395" applyFont="1" applyAlignment="1">
      <alignment horizontal="centerContinuous"/>
    </xf>
    <xf numFmtId="0" fontId="36" fillId="0" borderId="0" xfId="395" applyFont="1"/>
    <xf numFmtId="0" fontId="37" fillId="0" borderId="0" xfId="395" applyFont="1" applyAlignment="1">
      <alignment horizontal="right"/>
    </xf>
    <xf numFmtId="167" fontId="36" fillId="0" borderId="0" xfId="395" applyNumberFormat="1" applyFont="1"/>
    <xf numFmtId="0" fontId="36" fillId="0" borderId="0" xfId="395" applyFont="1" applyAlignment="1"/>
    <xf numFmtId="0" fontId="36" fillId="0" borderId="0" xfId="395" applyFont="1" applyBorder="1"/>
    <xf numFmtId="0" fontId="36" fillId="0" borderId="0" xfId="0" applyFont="1"/>
    <xf numFmtId="0" fontId="43" fillId="0" borderId="18" xfId="0" applyFont="1" applyBorder="1" applyAlignment="1">
      <alignment horizontal="center"/>
    </xf>
    <xf numFmtId="2" fontId="43" fillId="0" borderId="19" xfId="0" applyNumberFormat="1" applyFont="1" applyBorder="1" applyAlignment="1">
      <alignment horizontal="center"/>
    </xf>
    <xf numFmtId="2" fontId="43" fillId="0" borderId="19" xfId="0" applyNumberFormat="1" applyFont="1" applyBorder="1" applyAlignment="1">
      <alignment horizontal="center" wrapText="1"/>
    </xf>
    <xf numFmtId="0" fontId="36" fillId="0" borderId="0" xfId="0" applyFont="1" applyFill="1"/>
    <xf numFmtId="0" fontId="36" fillId="0" borderId="0" xfId="0" applyFont="1" applyFill="1" applyBorder="1"/>
    <xf numFmtId="0" fontId="40" fillId="0" borderId="0" xfId="395" applyFont="1" applyFill="1" applyBorder="1" applyAlignment="1">
      <alignment horizontal="centerContinuous"/>
    </xf>
    <xf numFmtId="0" fontId="38" fillId="0" borderId="23" xfId="395" applyFont="1" applyBorder="1" applyAlignment="1">
      <alignment horizontal="center" vertical="center"/>
    </xf>
    <xf numFmtId="0" fontId="39" fillId="0" borderId="25" xfId="395" applyFont="1" applyFill="1" applyBorder="1" applyAlignment="1">
      <alignment horizontal="center" vertical="center"/>
    </xf>
    <xf numFmtId="0" fontId="38" fillId="0" borderId="25" xfId="395" applyFont="1" applyBorder="1" applyAlignment="1">
      <alignment horizontal="center" vertical="center"/>
    </xf>
    <xf numFmtId="0" fontId="55" fillId="0" borderId="18" xfId="0" applyFont="1" applyBorder="1" applyAlignment="1">
      <alignment horizontal="center"/>
    </xf>
    <xf numFmtId="2" fontId="38" fillId="0" borderId="19" xfId="0" applyNumberFormat="1" applyFont="1" applyBorder="1" applyAlignment="1">
      <alignment horizontal="center" wrapText="1"/>
    </xf>
    <xf numFmtId="2" fontId="38" fillId="0" borderId="19" xfId="0" applyNumberFormat="1" applyFont="1" applyBorder="1" applyAlignment="1">
      <alignment horizontal="center"/>
    </xf>
    <xf numFmtId="167" fontId="38" fillId="0" borderId="19" xfId="0" applyNumberFormat="1" applyFont="1" applyBorder="1" applyAlignment="1">
      <alignment horizontal="center"/>
    </xf>
    <xf numFmtId="0" fontId="36" fillId="38" borderId="18" xfId="0" applyFont="1" applyFill="1" applyBorder="1"/>
    <xf numFmtId="0" fontId="38" fillId="38" borderId="18" xfId="0" applyFont="1" applyFill="1" applyBorder="1" applyAlignment="1">
      <alignment wrapText="1"/>
    </xf>
    <xf numFmtId="0" fontId="38" fillId="38" borderId="18" xfId="0" applyFont="1" applyFill="1" applyBorder="1" applyAlignment="1">
      <alignment horizontal="center"/>
    </xf>
    <xf numFmtId="2" fontId="38" fillId="38" borderId="18" xfId="0" applyNumberFormat="1" applyFont="1" applyFill="1" applyBorder="1" applyAlignment="1">
      <alignment horizontal="center"/>
    </xf>
    <xf numFmtId="0" fontId="36" fillId="0" borderId="18" xfId="0" applyFont="1" applyBorder="1"/>
    <xf numFmtId="0" fontId="36" fillId="0" borderId="18" xfId="0" applyFont="1" applyBorder="1" applyAlignment="1">
      <alignment wrapText="1"/>
    </xf>
    <xf numFmtId="168" fontId="36" fillId="0" borderId="18" xfId="0" applyNumberFormat="1" applyFont="1" applyBorder="1" applyAlignment="1">
      <alignment horizontal="center"/>
    </xf>
    <xf numFmtId="168" fontId="36" fillId="38" borderId="18" xfId="0" applyNumberFormat="1" applyFont="1" applyFill="1" applyBorder="1" applyAlignment="1">
      <alignment horizontal="center"/>
    </xf>
    <xf numFmtId="168" fontId="36" fillId="0" borderId="18" xfId="0" applyNumberFormat="1" applyFont="1" applyFill="1" applyBorder="1" applyAlignment="1">
      <alignment horizontal="center"/>
    </xf>
    <xf numFmtId="0" fontId="36" fillId="0" borderId="18" xfId="0" applyFont="1" applyBorder="1" applyAlignment="1">
      <alignment horizontal="left"/>
    </xf>
    <xf numFmtId="0" fontId="36" fillId="0" borderId="18" xfId="0" applyFont="1" applyBorder="1" applyAlignment="1">
      <alignment horizontal="left" wrapText="1" indent="1"/>
    </xf>
    <xf numFmtId="0" fontId="36" fillId="0" borderId="18" xfId="0" applyFont="1" applyFill="1" applyBorder="1"/>
    <xf numFmtId="0" fontId="38" fillId="0" borderId="22" xfId="0" applyFont="1" applyFill="1" applyBorder="1" applyAlignment="1">
      <alignment horizontal="center"/>
    </xf>
    <xf numFmtId="167" fontId="36" fillId="0" borderId="18" xfId="0" applyNumberFormat="1" applyFont="1" applyBorder="1" applyAlignment="1">
      <alignment horizontal="center"/>
    </xf>
    <xf numFmtId="0" fontId="39" fillId="0" borderId="23" xfId="395" applyFont="1" applyFill="1" applyBorder="1" applyAlignment="1">
      <alignment horizontal="center" vertical="center"/>
    </xf>
    <xf numFmtId="168" fontId="36" fillId="0" borderId="0" xfId="0" applyNumberFormat="1" applyFont="1" applyFill="1" applyBorder="1" applyAlignment="1">
      <alignment horizontal="center"/>
    </xf>
    <xf numFmtId="0" fontId="36" fillId="38" borderId="18" xfId="0" applyFont="1" applyFill="1" applyBorder="1" applyAlignment="1">
      <alignment horizontal="left" wrapText="1" indent="1"/>
    </xf>
    <xf numFmtId="0" fontId="36" fillId="0" borderId="18" xfId="0" applyFont="1" applyFill="1" applyBorder="1" applyAlignment="1">
      <alignment horizontal="left" wrapText="1" indent="1"/>
    </xf>
    <xf numFmtId="0" fontId="59" fillId="0" borderId="0" xfId="0" applyFont="1" applyBorder="1" applyAlignment="1">
      <alignment horizontal="center"/>
    </xf>
    <xf numFmtId="0" fontId="58" fillId="0" borderId="0" xfId="0" applyFont="1" applyBorder="1" applyAlignment="1">
      <alignment horizontal="center"/>
    </xf>
    <xf numFmtId="0" fontId="60" fillId="0" borderId="0" xfId="0" applyFont="1" applyFill="1"/>
    <xf numFmtId="0" fontId="38" fillId="0" borderId="0" xfId="0" applyFont="1" applyFill="1" applyAlignment="1">
      <alignment horizontal="center"/>
    </xf>
    <xf numFmtId="0" fontId="36" fillId="0" borderId="0" xfId="0" applyFont="1" applyFill="1" applyAlignment="1">
      <alignment horizontal="center"/>
    </xf>
    <xf numFmtId="0" fontId="61" fillId="0" borderId="0" xfId="0" applyFont="1" applyFill="1"/>
    <xf numFmtId="0" fontId="36" fillId="0" borderId="0" xfId="0" applyFont="1" applyFill="1" applyAlignment="1">
      <alignment horizontal="left"/>
    </xf>
    <xf numFmtId="0" fontId="60" fillId="0" borderId="0" xfId="0" applyFont="1" applyFill="1" applyBorder="1"/>
    <xf numFmtId="167" fontId="36" fillId="0" borderId="19" xfId="0" applyNumberFormat="1" applyFont="1" applyFill="1" applyBorder="1" applyAlignment="1">
      <alignment horizontal="center"/>
    </xf>
    <xf numFmtId="0" fontId="39" fillId="0" borderId="23" xfId="395" applyFont="1" applyFill="1" applyBorder="1" applyAlignment="1">
      <alignment horizontal="center" vertical="center" wrapText="1"/>
    </xf>
    <xf numFmtId="0" fontId="36" fillId="0" borderId="27" xfId="0" applyFont="1" applyFill="1" applyBorder="1" applyAlignment="1">
      <alignment vertical="top"/>
    </xf>
    <xf numFmtId="0" fontId="36" fillId="0" borderId="0" xfId="0" applyFont="1" applyFill="1" applyBorder="1" applyAlignment="1">
      <alignment horizontal="left" wrapText="1" indent="1"/>
    </xf>
    <xf numFmtId="2" fontId="36" fillId="0" borderId="0" xfId="0" applyNumberFormat="1" applyFont="1" applyFill="1" applyBorder="1" applyAlignment="1">
      <alignment horizontal="center"/>
    </xf>
    <xf numFmtId="0" fontId="36" fillId="0" borderId="0" xfId="0" applyFont="1" applyFill="1" applyBorder="1" applyAlignment="1">
      <alignment vertical="top"/>
    </xf>
    <xf numFmtId="168" fontId="36" fillId="0" borderId="0" xfId="0" applyNumberFormat="1" applyFont="1" applyFill="1"/>
    <xf numFmtId="0" fontId="38" fillId="0" borderId="0" xfId="0" applyFont="1" applyFill="1" applyAlignment="1">
      <alignment horizontal="center"/>
    </xf>
    <xf numFmtId="167" fontId="36" fillId="0" borderId="18" xfId="0" applyNumberFormat="1" applyFont="1" applyFill="1" applyBorder="1" applyAlignment="1">
      <alignment horizontal="center"/>
    </xf>
    <xf numFmtId="0" fontId="39" fillId="0" borderId="18" xfId="0" applyFont="1" applyFill="1" applyBorder="1" applyAlignment="1">
      <alignment horizontal="center"/>
    </xf>
    <xf numFmtId="167" fontId="36" fillId="0" borderId="0" xfId="0" applyNumberFormat="1" applyFont="1" applyFill="1"/>
    <xf numFmtId="0" fontId="38" fillId="0" borderId="0" xfId="0" applyFont="1" applyFill="1" applyAlignment="1">
      <alignment horizontal="center"/>
    </xf>
    <xf numFmtId="0" fontId="39" fillId="0" borderId="21" xfId="0" applyFont="1" applyFill="1" applyBorder="1" applyAlignment="1">
      <alignment horizontal="center"/>
    </xf>
    <xf numFmtId="0" fontId="39" fillId="0" borderId="25" xfId="0" applyFont="1" applyFill="1" applyBorder="1" applyAlignment="1">
      <alignment horizontal="center"/>
    </xf>
    <xf numFmtId="0" fontId="39" fillId="0" borderId="23" xfId="0" applyFont="1" applyFill="1" applyBorder="1" applyAlignment="1">
      <alignment horizontal="center"/>
    </xf>
    <xf numFmtId="0" fontId="37" fillId="0" borderId="18" xfId="0" applyFont="1" applyFill="1" applyBorder="1" applyAlignment="1">
      <alignment horizontal="center"/>
    </xf>
    <xf numFmtId="0" fontId="36" fillId="0" borderId="18" xfId="0" applyFont="1" applyFill="1" applyBorder="1" applyAlignment="1">
      <alignment horizontal="right"/>
    </xf>
    <xf numFmtId="0" fontId="38" fillId="0" borderId="0" xfId="0" applyFont="1" applyFill="1"/>
    <xf numFmtId="0" fontId="38" fillId="0" borderId="18" xfId="0" applyFont="1" applyFill="1" applyBorder="1" applyAlignment="1">
      <alignment horizontal="left" indent="2"/>
    </xf>
    <xf numFmtId="0" fontId="38" fillId="0" borderId="18" xfId="0" applyFont="1" applyFill="1" applyBorder="1" applyAlignment="1">
      <alignment horizontal="left" indent="4"/>
    </xf>
    <xf numFmtId="0" fontId="37" fillId="0" borderId="18" xfId="0" applyFont="1" applyFill="1" applyBorder="1" applyAlignment="1">
      <alignment horizontal="left" indent="10"/>
    </xf>
    <xf numFmtId="169" fontId="36" fillId="0" borderId="0" xfId="0" applyNumberFormat="1" applyFont="1" applyFill="1"/>
    <xf numFmtId="0" fontId="38" fillId="38" borderId="18" xfId="0" applyFont="1" applyFill="1" applyBorder="1"/>
    <xf numFmtId="0" fontId="37" fillId="38" borderId="18" xfId="0" applyFont="1" applyFill="1" applyBorder="1" applyAlignment="1">
      <alignment horizontal="center"/>
    </xf>
    <xf numFmtId="0" fontId="36" fillId="38" borderId="18" xfId="0" applyFont="1" applyFill="1" applyBorder="1" applyAlignment="1">
      <alignment horizontal="right"/>
    </xf>
    <xf numFmtId="0" fontId="38" fillId="38" borderId="18" xfId="0" applyFont="1" applyFill="1" applyBorder="1" applyAlignment="1">
      <alignment horizontal="left" indent="1"/>
    </xf>
    <xf numFmtId="0" fontId="38" fillId="38" borderId="18" xfId="0" applyFont="1" applyFill="1" applyBorder="1" applyAlignment="1">
      <alignment horizontal="left" indent="2"/>
    </xf>
    <xf numFmtId="0" fontId="38" fillId="38" borderId="18" xfId="0" applyFont="1" applyFill="1" applyBorder="1" applyAlignment="1">
      <alignment horizontal="left" indent="7"/>
    </xf>
    <xf numFmtId="0" fontId="0" fillId="0" borderId="0" xfId="0"/>
    <xf numFmtId="0" fontId="63" fillId="0" borderId="0" xfId="0" applyFont="1"/>
    <xf numFmtId="0" fontId="64" fillId="0" borderId="0" xfId="0" applyFont="1"/>
    <xf numFmtId="0" fontId="65" fillId="0" borderId="18" xfId="0" applyFont="1" applyBorder="1"/>
    <xf numFmtId="0" fontId="66" fillId="0" borderId="18" xfId="559" applyBorder="1"/>
    <xf numFmtId="0" fontId="66" fillId="0" borderId="0" xfId="559"/>
    <xf numFmtId="168" fontId="36" fillId="0" borderId="0" xfId="395" applyNumberFormat="1" applyFont="1"/>
    <xf numFmtId="168" fontId="36" fillId="0" borderId="0" xfId="0" applyNumberFormat="1" applyFont="1" applyFill="1" applyAlignment="1">
      <alignment horizontal="center"/>
    </xf>
    <xf numFmtId="167" fontId="38" fillId="0" borderId="0" xfId="0" applyNumberFormat="1" applyFont="1" applyFill="1" applyAlignment="1">
      <alignment horizontal="center"/>
    </xf>
    <xf numFmtId="0" fontId="5" fillId="0" borderId="0" xfId="0" applyFont="1" applyBorder="1" applyAlignment="1">
      <alignment horizontal="left"/>
    </xf>
    <xf numFmtId="0" fontId="5" fillId="0" borderId="0" xfId="0" applyFont="1" applyBorder="1" applyAlignment="1">
      <alignment horizontal="left" wrapText="1"/>
    </xf>
    <xf numFmtId="0" fontId="5" fillId="0" borderId="0" xfId="0" applyNumberFormat="1" applyFont="1" applyBorder="1" applyAlignment="1">
      <alignment wrapText="1"/>
    </xf>
    <xf numFmtId="0" fontId="0" fillId="0" borderId="0" xfId="0" applyBorder="1"/>
    <xf numFmtId="0" fontId="0" fillId="0" borderId="0" xfId="0"/>
    <xf numFmtId="171" fontId="36" fillId="0" borderId="0" xfId="0" applyNumberFormat="1" applyFont="1" applyFill="1"/>
    <xf numFmtId="0" fontId="36" fillId="38" borderId="18" xfId="0" applyFont="1" applyFill="1" applyBorder="1" applyAlignment="1">
      <alignment horizontal="left"/>
    </xf>
    <xf numFmtId="0" fontId="38" fillId="0" borderId="25" xfId="0" applyFont="1" applyFill="1" applyBorder="1" applyAlignment="1">
      <alignment horizontal="center"/>
    </xf>
    <xf numFmtId="0" fontId="38" fillId="0" borderId="20" xfId="0" applyFont="1" applyFill="1" applyBorder="1" applyAlignment="1">
      <alignment horizontal="center"/>
    </xf>
    <xf numFmtId="0" fontId="38" fillId="0" borderId="18" xfId="0" applyFont="1" applyFill="1" applyBorder="1" applyAlignment="1">
      <alignment horizontal="center"/>
    </xf>
    <xf numFmtId="0" fontId="67" fillId="0" borderId="0" xfId="0" applyFont="1" applyFill="1" applyAlignment="1">
      <alignment horizontal="right"/>
    </xf>
    <xf numFmtId="0" fontId="41" fillId="0" borderId="0" xfId="395" applyFont="1"/>
    <xf numFmtId="0" fontId="36" fillId="0" borderId="0" xfId="395" applyFont="1" applyFill="1" applyBorder="1"/>
    <xf numFmtId="1" fontId="38" fillId="0" borderId="18" xfId="0" applyNumberFormat="1" applyFont="1" applyFill="1" applyBorder="1" applyAlignment="1">
      <alignment horizontal="center" vertical="center" wrapText="1"/>
    </xf>
    <xf numFmtId="0" fontId="38" fillId="0" borderId="18" xfId="0" applyFont="1" applyFill="1" applyBorder="1"/>
    <xf numFmtId="3" fontId="38" fillId="0" borderId="18" xfId="0" applyNumberFormat="1" applyFont="1" applyFill="1" applyBorder="1" applyAlignment="1">
      <alignment horizontal="right"/>
    </xf>
    <xf numFmtId="168" fontId="36" fillId="38" borderId="18" xfId="0" applyNumberFormat="1" applyFont="1" applyFill="1" applyBorder="1" applyAlignment="1">
      <alignment horizontal="right"/>
    </xf>
    <xf numFmtId="168" fontId="37" fillId="0" borderId="18" xfId="0" applyNumberFormat="1" applyFont="1" applyFill="1" applyBorder="1" applyAlignment="1">
      <alignment horizontal="right"/>
    </xf>
    <xf numFmtId="168" fontId="37" fillId="38" borderId="18" xfId="0" applyNumberFormat="1" applyFont="1" applyFill="1" applyBorder="1" applyAlignment="1">
      <alignment horizontal="right"/>
    </xf>
    <xf numFmtId="168" fontId="36" fillId="0" borderId="18" xfId="0" applyNumberFormat="1" applyFont="1" applyFill="1" applyBorder="1" applyAlignment="1">
      <alignment horizontal="right"/>
    </xf>
    <xf numFmtId="3" fontId="38" fillId="38" borderId="18" xfId="0" applyNumberFormat="1" applyFont="1" applyFill="1" applyBorder="1" applyAlignment="1">
      <alignment horizontal="right"/>
    </xf>
    <xf numFmtId="168" fontId="39" fillId="38" borderId="18" xfId="0" applyNumberFormat="1" applyFont="1" applyFill="1" applyBorder="1" applyAlignment="1">
      <alignment horizontal="right"/>
    </xf>
    <xf numFmtId="168" fontId="39" fillId="0" borderId="18" xfId="0" applyNumberFormat="1" applyFont="1" applyFill="1" applyBorder="1" applyAlignment="1">
      <alignment horizontal="right"/>
    </xf>
    <xf numFmtId="167" fontId="37" fillId="0" borderId="0" xfId="0" applyNumberFormat="1" applyFont="1" applyFill="1"/>
    <xf numFmtId="171" fontId="37" fillId="0" borderId="0" xfId="0" applyNumberFormat="1" applyFont="1" applyFill="1"/>
    <xf numFmtId="169" fontId="37" fillId="0" borderId="0" xfId="0" applyNumberFormat="1" applyFont="1" applyFill="1"/>
    <xf numFmtId="0" fontId="37" fillId="0" borderId="0" xfId="0" applyFont="1" applyFill="1"/>
    <xf numFmtId="3" fontId="38" fillId="38" borderId="18" xfId="0" applyNumberFormat="1" applyFont="1" applyFill="1" applyBorder="1" applyAlignment="1">
      <alignment horizontal="center"/>
    </xf>
    <xf numFmtId="168" fontId="37" fillId="0" borderId="18" xfId="0" applyNumberFormat="1" applyFont="1" applyFill="1" applyBorder="1" applyAlignment="1">
      <alignment horizontal="center"/>
    </xf>
    <xf numFmtId="168" fontId="38" fillId="38" borderId="18" xfId="0" applyNumberFormat="1" applyFont="1" applyFill="1" applyBorder="1" applyAlignment="1">
      <alignment horizontal="center"/>
    </xf>
    <xf numFmtId="168" fontId="36" fillId="39" borderId="18" xfId="0" applyNumberFormat="1" applyFont="1" applyFill="1" applyBorder="1" applyAlignment="1">
      <alignment horizontal="center"/>
    </xf>
    <xf numFmtId="168" fontId="38" fillId="39" borderId="18" xfId="0" applyNumberFormat="1" applyFont="1" applyFill="1" applyBorder="1" applyAlignment="1">
      <alignment horizontal="center"/>
    </xf>
    <xf numFmtId="0" fontId="38" fillId="38" borderId="18" xfId="0" applyNumberFormat="1" applyFont="1" applyFill="1" applyBorder="1" applyAlignment="1">
      <alignment horizontal="left" wrapText="1"/>
    </xf>
    <xf numFmtId="0" fontId="36" fillId="0" borderId="18" xfId="0" applyNumberFormat="1" applyFont="1" applyFill="1" applyBorder="1" applyAlignment="1">
      <alignment horizontal="left" wrapText="1" indent="1"/>
    </xf>
    <xf numFmtId="0" fontId="36" fillId="38" borderId="18" xfId="0" applyNumberFormat="1" applyFont="1" applyFill="1" applyBorder="1" applyAlignment="1">
      <alignment horizontal="left" wrapText="1" indent="1"/>
    </xf>
    <xf numFmtId="0" fontId="37" fillId="0" borderId="18" xfId="0" applyNumberFormat="1" applyFont="1" applyFill="1" applyBorder="1" applyAlignment="1">
      <alignment horizontal="left" wrapText="1"/>
    </xf>
    <xf numFmtId="170" fontId="36" fillId="39" borderId="18" xfId="0" applyNumberFormat="1" applyFont="1" applyFill="1" applyBorder="1" applyAlignment="1">
      <alignment horizontal="left" vertical="top" wrapText="1"/>
    </xf>
    <xf numFmtId="0" fontId="36" fillId="0" borderId="18" xfId="0" applyNumberFormat="1" applyFont="1" applyFill="1" applyBorder="1" applyAlignment="1">
      <alignment horizontal="left" vertical="center" wrapText="1" indent="1"/>
    </xf>
    <xf numFmtId="0" fontId="36" fillId="38" borderId="18" xfId="0" applyNumberFormat="1" applyFont="1" applyFill="1" applyBorder="1" applyAlignment="1">
      <alignment horizontal="left" wrapText="1" indent="3"/>
    </xf>
    <xf numFmtId="0" fontId="36" fillId="39" borderId="18" xfId="0" applyNumberFormat="1" applyFont="1" applyFill="1" applyBorder="1" applyAlignment="1">
      <alignment horizontal="left" wrapText="1" indent="3"/>
    </xf>
    <xf numFmtId="0" fontId="36" fillId="38" borderId="18" xfId="0" applyNumberFormat="1" applyFont="1" applyFill="1" applyBorder="1" applyAlignment="1">
      <alignment horizontal="left" wrapText="1"/>
    </xf>
    <xf numFmtId="2" fontId="62" fillId="39" borderId="18" xfId="0" applyNumberFormat="1" applyFont="1" applyFill="1" applyBorder="1" applyAlignment="1">
      <alignment horizontal="left" vertical="top" wrapText="1" indent="3"/>
    </xf>
    <xf numFmtId="168" fontId="36" fillId="38" borderId="18" xfId="0" applyNumberFormat="1" applyFont="1" applyFill="1" applyBorder="1" applyAlignment="1">
      <alignment horizontal="left" wrapText="1" indent="3"/>
    </xf>
    <xf numFmtId="0" fontId="36" fillId="39" borderId="18" xfId="0" applyNumberFormat="1" applyFont="1" applyFill="1" applyBorder="1" applyAlignment="1">
      <alignment horizontal="left" wrapText="1"/>
    </xf>
    <xf numFmtId="0" fontId="36" fillId="38" borderId="18" xfId="0" applyNumberFormat="1" applyFont="1" applyFill="1" applyBorder="1" applyAlignment="1">
      <alignment horizontal="left" wrapText="1" indent="2"/>
    </xf>
    <xf numFmtId="0" fontId="36" fillId="0" borderId="18" xfId="0" applyNumberFormat="1" applyFont="1" applyFill="1" applyBorder="1" applyAlignment="1">
      <alignment horizontal="left" wrapText="1" indent="2"/>
    </xf>
    <xf numFmtId="0" fontId="36" fillId="0" borderId="18" xfId="0" applyFont="1" applyFill="1" applyBorder="1" applyAlignment="1">
      <alignment horizontal="left"/>
    </xf>
    <xf numFmtId="3" fontId="38" fillId="38" borderId="18" xfId="0" applyNumberFormat="1" applyFont="1" applyFill="1" applyBorder="1" applyAlignment="1">
      <alignment horizontal="right" vertical="center"/>
    </xf>
    <xf numFmtId="168" fontId="39" fillId="38" borderId="18" xfId="0" applyNumberFormat="1" applyFont="1" applyFill="1" applyBorder="1" applyAlignment="1">
      <alignment horizontal="right" vertical="center"/>
    </xf>
    <xf numFmtId="3" fontId="39" fillId="38" borderId="18" xfId="0" applyNumberFormat="1" applyFont="1" applyFill="1" applyBorder="1" applyAlignment="1">
      <alignment horizontal="right" vertical="center"/>
    </xf>
    <xf numFmtId="3" fontId="38" fillId="38" borderId="21" xfId="0" applyNumberFormat="1" applyFont="1" applyFill="1" applyBorder="1" applyAlignment="1">
      <alignment horizontal="right" vertical="center"/>
    </xf>
    <xf numFmtId="3" fontId="38" fillId="0" borderId="21" xfId="0" applyNumberFormat="1" applyFont="1" applyFill="1" applyBorder="1" applyAlignment="1">
      <alignment horizontal="right"/>
    </xf>
    <xf numFmtId="168" fontId="36" fillId="38" borderId="21" xfId="0" applyNumberFormat="1" applyFont="1" applyFill="1" applyBorder="1" applyAlignment="1">
      <alignment horizontal="right"/>
    </xf>
    <xf numFmtId="168" fontId="36" fillId="0" borderId="21" xfId="0" applyNumberFormat="1" applyFont="1" applyFill="1" applyBorder="1" applyAlignment="1">
      <alignment horizontal="right"/>
    </xf>
    <xf numFmtId="3" fontId="38" fillId="38" borderId="21" xfId="0" applyNumberFormat="1" applyFont="1" applyFill="1" applyBorder="1" applyAlignment="1">
      <alignment horizontal="right"/>
    </xf>
    <xf numFmtId="0" fontId="36" fillId="0" borderId="0" xfId="0" applyFont="1" applyFill="1" applyBorder="1" applyAlignment="1">
      <alignment horizontal="left" wrapText="1"/>
    </xf>
    <xf numFmtId="167" fontId="41" fillId="0" borderId="18" xfId="0" applyNumberFormat="1" applyFont="1" applyFill="1" applyBorder="1" applyAlignment="1">
      <alignment horizontal="center" wrapText="1"/>
    </xf>
    <xf numFmtId="167" fontId="41" fillId="0" borderId="19" xfId="0" applyNumberFormat="1" applyFont="1" applyFill="1" applyBorder="1" applyAlignment="1">
      <alignment horizontal="center" wrapText="1"/>
    </xf>
    <xf numFmtId="0" fontId="37" fillId="0" borderId="26" xfId="0" applyFont="1" applyFill="1" applyBorder="1" applyAlignment="1">
      <alignment horizontal="right"/>
    </xf>
    <xf numFmtId="0" fontId="38" fillId="0" borderId="20" xfId="0" applyNumberFormat="1" applyFont="1" applyFill="1" applyBorder="1" applyAlignment="1">
      <alignment horizontal="center"/>
    </xf>
    <xf numFmtId="0" fontId="38" fillId="0" borderId="24" xfId="0" applyNumberFormat="1" applyFont="1" applyFill="1" applyBorder="1" applyAlignment="1">
      <alignment horizontal="center"/>
    </xf>
    <xf numFmtId="0" fontId="38" fillId="0" borderId="21" xfId="0" applyNumberFormat="1" applyFont="1" applyFill="1" applyBorder="1" applyAlignment="1">
      <alignment horizontal="center"/>
    </xf>
    <xf numFmtId="0" fontId="38" fillId="0" borderId="19" xfId="0" applyFont="1" applyFill="1" applyBorder="1" applyAlignment="1">
      <alignment horizontal="center"/>
    </xf>
    <xf numFmtId="0" fontId="38" fillId="0" borderId="25" xfId="0" applyFont="1" applyFill="1" applyBorder="1" applyAlignment="1">
      <alignment horizontal="center"/>
    </xf>
    <xf numFmtId="0" fontId="40" fillId="0" borderId="0" xfId="0" applyFont="1" applyFill="1" applyAlignment="1">
      <alignment horizontal="center"/>
    </xf>
    <xf numFmtId="0" fontId="38" fillId="0" borderId="19" xfId="395" applyFont="1" applyBorder="1" applyAlignment="1">
      <alignment horizontal="center" vertical="center" wrapText="1"/>
    </xf>
    <xf numFmtId="0" fontId="38" fillId="0" borderId="25" xfId="395" applyFont="1" applyBorder="1" applyAlignment="1">
      <alignment horizontal="center" vertical="center" wrapText="1"/>
    </xf>
    <xf numFmtId="0" fontId="38" fillId="0" borderId="20" xfId="0" applyFont="1" applyFill="1" applyBorder="1" applyAlignment="1">
      <alignment horizontal="center" vertical="center"/>
    </xf>
    <xf numFmtId="0" fontId="38" fillId="0" borderId="24" xfId="0" applyFont="1" applyFill="1" applyBorder="1" applyAlignment="1">
      <alignment horizontal="center" vertical="center"/>
    </xf>
    <xf numFmtId="0" fontId="38" fillId="0" borderId="21" xfId="0" applyFont="1" applyFill="1" applyBorder="1" applyAlignment="1">
      <alignment horizontal="center" vertical="center"/>
    </xf>
    <xf numFmtId="0" fontId="40" fillId="0" borderId="0" xfId="395" applyFont="1" applyFill="1" applyBorder="1" applyAlignment="1">
      <alignment horizontal="center"/>
    </xf>
    <xf numFmtId="0" fontId="42" fillId="0" borderId="0" xfId="394" applyFont="1" applyFill="1" applyBorder="1" applyAlignment="1">
      <alignment horizontal="left" wrapText="1"/>
    </xf>
    <xf numFmtId="0" fontId="40" fillId="0" borderId="0" xfId="0" applyFont="1" applyAlignment="1">
      <alignment horizontal="center"/>
    </xf>
    <xf numFmtId="167" fontId="38" fillId="0" borderId="19" xfId="0" applyNumberFormat="1" applyFont="1" applyBorder="1" applyAlignment="1">
      <alignment horizontal="center" vertical="center" wrapText="1"/>
    </xf>
    <xf numFmtId="0" fontId="36" fillId="0" borderId="17" xfId="0" applyFont="1" applyBorder="1" applyAlignment="1">
      <alignment horizontal="center" vertical="center" wrapText="1"/>
    </xf>
    <xf numFmtId="0" fontId="36" fillId="0" borderId="25" xfId="0" applyFont="1" applyBorder="1" applyAlignment="1">
      <alignment horizontal="center" vertical="center" wrapText="1"/>
    </xf>
    <xf numFmtId="2" fontId="38" fillId="0" borderId="19" xfId="0" applyNumberFormat="1" applyFont="1" applyBorder="1" applyAlignment="1">
      <alignment horizontal="center" vertical="center" wrapText="1"/>
    </xf>
    <xf numFmtId="2" fontId="38" fillId="0" borderId="17" xfId="0" applyNumberFormat="1" applyFont="1" applyBorder="1" applyAlignment="1">
      <alignment horizontal="center" vertical="center" wrapText="1"/>
    </xf>
    <xf numFmtId="2" fontId="38" fillId="0" borderId="25" xfId="0" applyNumberFormat="1" applyFont="1" applyBorder="1" applyAlignment="1">
      <alignment horizontal="center" vertical="center" wrapText="1"/>
    </xf>
    <xf numFmtId="2" fontId="38" fillId="0" borderId="20" xfId="0" applyNumberFormat="1" applyFont="1" applyBorder="1" applyAlignment="1">
      <alignment horizontal="center" vertical="center" wrapText="1"/>
    </xf>
    <xf numFmtId="2" fontId="38" fillId="0" borderId="21" xfId="0" applyNumberFormat="1" applyFont="1" applyBorder="1" applyAlignment="1">
      <alignment horizontal="center" vertical="center" wrapText="1"/>
    </xf>
    <xf numFmtId="2" fontId="38" fillId="0" borderId="24" xfId="0" applyNumberFormat="1" applyFont="1" applyBorder="1" applyAlignment="1">
      <alignment horizontal="center" vertical="center" wrapText="1"/>
    </xf>
    <xf numFmtId="1" fontId="38" fillId="0" borderId="20" xfId="0" applyNumberFormat="1" applyFont="1" applyFill="1" applyBorder="1" applyAlignment="1">
      <alignment horizontal="center" vertical="center" wrapText="1"/>
    </xf>
    <xf numFmtId="1" fontId="38" fillId="0" borderId="21" xfId="0" applyNumberFormat="1" applyFont="1" applyFill="1" applyBorder="1" applyAlignment="1">
      <alignment horizontal="center" vertical="center" wrapText="1"/>
    </xf>
    <xf numFmtId="0" fontId="36" fillId="0" borderId="19" xfId="0" applyFont="1" applyFill="1" applyBorder="1" applyAlignment="1">
      <alignment horizontal="center"/>
    </xf>
    <xf numFmtId="0" fontId="36" fillId="0" borderId="25" xfId="0" applyFont="1" applyFill="1" applyBorder="1" applyAlignment="1">
      <alignment horizontal="center"/>
    </xf>
    <xf numFmtId="0" fontId="38" fillId="0" borderId="18" xfId="0" applyFont="1" applyFill="1" applyBorder="1" applyAlignment="1">
      <alignment horizontal="center" vertical="center"/>
    </xf>
    <xf numFmtId="0" fontId="40" fillId="0" borderId="0" xfId="0" applyFont="1" applyFill="1" applyBorder="1" applyAlignment="1">
      <alignment horizontal="center" wrapText="1"/>
    </xf>
    <xf numFmtId="0" fontId="69" fillId="0" borderId="29" xfId="394" applyFont="1" applyBorder="1" applyAlignment="1">
      <alignment horizontal="center" vertical="center" wrapText="1"/>
    </xf>
    <xf numFmtId="0" fontId="70" fillId="0" borderId="27" xfId="395" applyFont="1" applyBorder="1" applyAlignment="1">
      <alignment horizontal="center" vertical="center"/>
    </xf>
    <xf numFmtId="167" fontId="69" fillId="0" borderId="27" xfId="395" applyNumberFormat="1" applyFont="1" applyFill="1" applyBorder="1" applyAlignment="1">
      <alignment horizontal="center" vertical="center"/>
    </xf>
    <xf numFmtId="167" fontId="69" fillId="0" borderId="30" xfId="395" applyNumberFormat="1" applyFont="1" applyFill="1" applyBorder="1" applyAlignment="1">
      <alignment horizontal="center" vertical="center"/>
    </xf>
    <xf numFmtId="0" fontId="71" fillId="38" borderId="31" xfId="395" applyFont="1" applyFill="1" applyBorder="1" applyAlignment="1">
      <alignment vertical="center" wrapText="1"/>
    </xf>
    <xf numFmtId="0" fontId="71" fillId="0" borderId="31" xfId="395" applyFont="1" applyBorder="1" applyAlignment="1">
      <alignment vertical="center" wrapText="1"/>
    </xf>
    <xf numFmtId="0" fontId="71" fillId="0" borderId="31" xfId="395" applyFont="1" applyFill="1" applyBorder="1" applyAlignment="1">
      <alignment vertical="center" wrapText="1"/>
    </xf>
    <xf numFmtId="0" fontId="70" fillId="0" borderId="22" xfId="395" applyFont="1" applyFill="1" applyBorder="1" applyAlignment="1">
      <alignment horizontal="left" vertical="center" wrapText="1"/>
    </xf>
    <xf numFmtId="168" fontId="71" fillId="38" borderId="0" xfId="395" applyNumberFormat="1" applyFont="1" applyFill="1" applyBorder="1" applyAlignment="1">
      <alignment horizontal="center" vertical="center"/>
    </xf>
    <xf numFmtId="168" fontId="72" fillId="38" borderId="0" xfId="395" applyNumberFormat="1" applyFont="1" applyFill="1" applyBorder="1" applyAlignment="1">
      <alignment horizontal="center" vertical="center"/>
    </xf>
    <xf numFmtId="168" fontId="72" fillId="38" borderId="28" xfId="395" applyNumberFormat="1" applyFont="1" applyFill="1" applyBorder="1" applyAlignment="1">
      <alignment horizontal="center" vertical="center"/>
    </xf>
    <xf numFmtId="168" fontId="71" fillId="0" borderId="0" xfId="395" applyNumberFormat="1" applyFont="1" applyFill="1" applyBorder="1" applyAlignment="1">
      <alignment horizontal="center" vertical="center"/>
    </xf>
    <xf numFmtId="168" fontId="72" fillId="0" borderId="0" xfId="395" applyNumberFormat="1" applyFont="1" applyFill="1" applyBorder="1" applyAlignment="1">
      <alignment horizontal="center" vertical="center"/>
    </xf>
    <xf numFmtId="168" fontId="72" fillId="0" borderId="28" xfId="395" applyNumberFormat="1" applyFont="1" applyFill="1" applyBorder="1" applyAlignment="1">
      <alignment horizontal="center" vertical="center"/>
    </xf>
    <xf numFmtId="3" fontId="70" fillId="0" borderId="26" xfId="395" applyNumberFormat="1" applyFont="1" applyFill="1" applyBorder="1" applyAlignment="1">
      <alignment horizontal="center" vertical="center"/>
    </xf>
    <xf numFmtId="3" fontId="69" fillId="0" borderId="26" xfId="395" applyNumberFormat="1" applyFont="1" applyFill="1" applyBorder="1" applyAlignment="1">
      <alignment horizontal="center" vertical="center"/>
    </xf>
    <xf numFmtId="3" fontId="69" fillId="0" borderId="23" xfId="395" applyNumberFormat="1" applyFont="1" applyFill="1" applyBorder="1" applyAlignment="1">
      <alignment horizontal="center" vertical="center"/>
    </xf>
  </cellXfs>
  <cellStyles count="560">
    <cellStyle name="_Приложение I.13" xfId="1"/>
    <cellStyle name="_Приложение I.13 2" xfId="2"/>
    <cellStyle name="_Приложение I.13_~6498020" xfId="3"/>
    <cellStyle name="_Приложение I.13_~6498020_Книга1" xfId="4"/>
    <cellStyle name="_Приложение I.13_~6498020_Книга1 2" xfId="5"/>
    <cellStyle name="_Приложение I.13_~6498020_Книга1_Прил I )" xfId="6"/>
    <cellStyle name="_Приложение I.13_~6498020_Книга1_Прил I 2015 1 пол" xfId="7"/>
    <cellStyle name="_Приложение I.13_~6498020_Книга1_Приложение I" xfId="8"/>
    <cellStyle name="_Приложение I.13_~6498020_Книга1_Приложение I 2" xfId="447"/>
    <cellStyle name="_Приложение I.13_~6498020_Книга1_Приложение I.9" xfId="9"/>
    <cellStyle name="_Приложение I.13_~6498020_Книга1_Приложение I.9 2" xfId="448"/>
    <cellStyle name="_Приложение I.13_~6498020_Прил I  торговля 9мес 13)" xfId="10"/>
    <cellStyle name="_Приложение I.13_~6498020_Прил I торговля 9м14" xfId="11"/>
    <cellStyle name="_Приложение I.13_~6498020_Прил I торговля 9м14 2" xfId="449"/>
    <cellStyle name="_Приложение I.13_~6498020_Прил I торговля 9м14_Прил I )" xfId="12"/>
    <cellStyle name="_Приложение I.13_Книга1" xfId="13"/>
    <cellStyle name="_Приложение I.13_Книга1_Книга1" xfId="14"/>
    <cellStyle name="_Приложение I.13_Книга1_Книга1 2" xfId="15"/>
    <cellStyle name="_Приложение I.13_Книга1_Книга1_Прил I )" xfId="16"/>
    <cellStyle name="_Приложение I.13_Книга1_Книга1_Прил I 2015 1 пол" xfId="17"/>
    <cellStyle name="_Приложение I.13_Книга1_Книга1_Приложение I" xfId="18"/>
    <cellStyle name="_Приложение I.13_Книга1_Книга1_Приложение I 2" xfId="450"/>
    <cellStyle name="_Приложение I.13_Книга1_Книга1_Приложение I.9" xfId="19"/>
    <cellStyle name="_Приложение I.13_Книга1_Книга1_Приложение I.9 2" xfId="451"/>
    <cellStyle name="_Приложение I.13_Книга1_Прил I  торговля 9мес 13)" xfId="20"/>
    <cellStyle name="_Приложение I.13_Книга1_Прил I торговля 9м14" xfId="21"/>
    <cellStyle name="_Приложение I.13_Книга1_Прил I торговля 9м14 2" xfId="452"/>
    <cellStyle name="_Приложение I.13_Книга1_Прил I торговля 9м14_Прил I )" xfId="22"/>
    <cellStyle name="_Приложение I.13_Прил I  торговля 9мес 13)" xfId="23"/>
    <cellStyle name="_Приложение I.13_рус Приложение 1.5_ услуги" xfId="24"/>
    <cellStyle name="_Приложение I.13_рус Приложение 1.5_ услуги_Книга1" xfId="25"/>
    <cellStyle name="_Приложение I.13_рус Приложение 1.5_ услуги_Книга1 2" xfId="26"/>
    <cellStyle name="_Приложение I.13_рус Приложение 1.5_ услуги_Книга1_Прил I )" xfId="27"/>
    <cellStyle name="_Приложение I.13_рус Приложение 1.5_ услуги_Книга1_Прил I 2015 1 пол" xfId="28"/>
    <cellStyle name="_Приложение I.13_рус Приложение 1.5_ услуги_Книга1_Приложение I" xfId="29"/>
    <cellStyle name="_Приложение I.13_рус Приложение 1.5_ услуги_Книга1_Приложение I 2" xfId="453"/>
    <cellStyle name="_Приложение I.13_рус Приложение 1.5_ услуги_Книга1_Приложение I.9" xfId="30"/>
    <cellStyle name="_Приложение I.13_рус Приложение 1.5_ услуги_Книга1_Приложение I.9 2" xfId="454"/>
    <cellStyle name="_Приложение I.13_рус Приложение 1.5_ услуги_Прил I  торговля 9мес 13)" xfId="31"/>
    <cellStyle name="_Приложение I.13_рус Приложение 1.5_ услуги_Прил I торговля 9м14" xfId="32"/>
    <cellStyle name="_Приложение I.13_рус Приложение 1.5_ услуги_Прил I торговля 9м14 2" xfId="455"/>
    <cellStyle name="_Приложение I.13_рус Приложение 1.5_ услуги_Прил I торговля 9м14_Прил I )" xfId="33"/>
    <cellStyle name="_Приложение I.13_рус Приложение 1.6_усл.по зонам" xfId="34"/>
    <cellStyle name="20% — акцент1" xfId="35" builtinId="30" customBuiltin="1"/>
    <cellStyle name="20% - Акцент1 2" xfId="36"/>
    <cellStyle name="20% - Акцент1 2 2" xfId="37"/>
    <cellStyle name="20% - Акцент1 3" xfId="38"/>
    <cellStyle name="20% - Акцент1 4" xfId="39"/>
    <cellStyle name="20% - Акцент1 5" xfId="40"/>
    <cellStyle name="20% - Акцент1 6" xfId="41"/>
    <cellStyle name="20% - Акцент1 7" xfId="462"/>
    <cellStyle name="20% - Акцент1 8" xfId="516"/>
    <cellStyle name="20% — акцент2" xfId="42" builtinId="34" customBuiltin="1"/>
    <cellStyle name="20% - Акцент2 2" xfId="43"/>
    <cellStyle name="20% - Акцент2 2 2" xfId="44"/>
    <cellStyle name="20% - Акцент2 3" xfId="45"/>
    <cellStyle name="20% - Акцент2 4" xfId="46"/>
    <cellStyle name="20% - Акцент2 5" xfId="47"/>
    <cellStyle name="20% - Акцент2 6" xfId="48"/>
    <cellStyle name="20% - Акцент2 7" xfId="463"/>
    <cellStyle name="20% - Акцент2 8" xfId="517"/>
    <cellStyle name="20% — акцент3" xfId="49" builtinId="38" customBuiltin="1"/>
    <cellStyle name="20% - Акцент3 2" xfId="50"/>
    <cellStyle name="20% - Акцент3 2 2" xfId="51"/>
    <cellStyle name="20% - Акцент3 3" xfId="52"/>
    <cellStyle name="20% - Акцент3 4" xfId="53"/>
    <cellStyle name="20% - Акцент3 5" xfId="54"/>
    <cellStyle name="20% - Акцент3 6" xfId="55"/>
    <cellStyle name="20% - Акцент3 7" xfId="464"/>
    <cellStyle name="20% - Акцент3 8" xfId="518"/>
    <cellStyle name="20% — акцент4" xfId="56" builtinId="42" customBuiltin="1"/>
    <cellStyle name="20% - Акцент4 2" xfId="57"/>
    <cellStyle name="20% - Акцент4 2 2" xfId="58"/>
    <cellStyle name="20% - Акцент4 3" xfId="59"/>
    <cellStyle name="20% - Акцент4 4" xfId="60"/>
    <cellStyle name="20% - Акцент4 5" xfId="61"/>
    <cellStyle name="20% - Акцент4 6" xfId="62"/>
    <cellStyle name="20% - Акцент4 7" xfId="465"/>
    <cellStyle name="20% - Акцент4 8" xfId="519"/>
    <cellStyle name="20% — акцент5" xfId="63" builtinId="46" customBuiltin="1"/>
    <cellStyle name="20% - Акцент5 2" xfId="64"/>
    <cellStyle name="20% - Акцент5 2 2" xfId="65"/>
    <cellStyle name="20% - Акцент5 3" xfId="66"/>
    <cellStyle name="20% - Акцент5 4" xfId="67"/>
    <cellStyle name="20% - Акцент5 5" xfId="68"/>
    <cellStyle name="20% - Акцент5 6" xfId="69"/>
    <cellStyle name="20% - Акцент5 7" xfId="466"/>
    <cellStyle name="20% - Акцент5 8" xfId="520"/>
    <cellStyle name="20% — акцент6" xfId="70" builtinId="50" customBuiltin="1"/>
    <cellStyle name="20% - Акцент6 2" xfId="71"/>
    <cellStyle name="20% - Акцент6 2 2" xfId="72"/>
    <cellStyle name="20% - Акцент6 3" xfId="73"/>
    <cellStyle name="20% - Акцент6 4" xfId="74"/>
    <cellStyle name="20% - Акцент6 5" xfId="75"/>
    <cellStyle name="20% - Акцент6 6" xfId="76"/>
    <cellStyle name="20% - Акцент6 7" xfId="467"/>
    <cellStyle name="20% - Акцент6 8" xfId="521"/>
    <cellStyle name="40% — акцент1" xfId="77" builtinId="31" customBuiltin="1"/>
    <cellStyle name="40% - Акцент1 2" xfId="78"/>
    <cellStyle name="40% - Акцент1 2 2" xfId="79"/>
    <cellStyle name="40% - Акцент1 3" xfId="80"/>
    <cellStyle name="40% - Акцент1 4" xfId="81"/>
    <cellStyle name="40% - Акцент1 5" xfId="82"/>
    <cellStyle name="40% - Акцент1 6" xfId="83"/>
    <cellStyle name="40% - Акцент1 7" xfId="468"/>
    <cellStyle name="40% - Акцент1 8" xfId="522"/>
    <cellStyle name="40% — акцент2" xfId="84" builtinId="35" customBuiltin="1"/>
    <cellStyle name="40% - Акцент2 2" xfId="85"/>
    <cellStyle name="40% - Акцент2 3" xfId="86"/>
    <cellStyle name="40% - Акцент2 4" xfId="87"/>
    <cellStyle name="40% - Акцент2 5" xfId="88"/>
    <cellStyle name="40% - Акцент2 6" xfId="89"/>
    <cellStyle name="40% - Акцент2 7" xfId="469"/>
    <cellStyle name="40% - Акцент2 8" xfId="523"/>
    <cellStyle name="40% — акцент3" xfId="90" builtinId="39" customBuiltin="1"/>
    <cellStyle name="40% - Акцент3 2" xfId="91"/>
    <cellStyle name="40% - Акцент3 2 2" xfId="92"/>
    <cellStyle name="40% - Акцент3 3" xfId="93"/>
    <cellStyle name="40% - Акцент3 4" xfId="94"/>
    <cellStyle name="40% - Акцент3 5" xfId="95"/>
    <cellStyle name="40% - Акцент3 6" xfId="96"/>
    <cellStyle name="40% - Акцент3 7" xfId="470"/>
    <cellStyle name="40% - Акцент3 8" xfId="524"/>
    <cellStyle name="40% — акцент4" xfId="97" builtinId="43" customBuiltin="1"/>
    <cellStyle name="40% - Акцент4 2" xfId="98"/>
    <cellStyle name="40% - Акцент4 2 2" xfId="99"/>
    <cellStyle name="40% - Акцент4 3" xfId="100"/>
    <cellStyle name="40% - Акцент4 4" xfId="101"/>
    <cellStyle name="40% - Акцент4 5" xfId="102"/>
    <cellStyle name="40% - Акцент4 6" xfId="103"/>
    <cellStyle name="40% - Акцент4 7" xfId="471"/>
    <cellStyle name="40% - Акцент4 8" xfId="525"/>
    <cellStyle name="40% — акцент5" xfId="104" builtinId="47" customBuiltin="1"/>
    <cellStyle name="40% - Акцент5 2" xfId="105"/>
    <cellStyle name="40% - Акцент5 2 2" xfId="106"/>
    <cellStyle name="40% - Акцент5 3" xfId="107"/>
    <cellStyle name="40% - Акцент5 4" xfId="108"/>
    <cellStyle name="40% - Акцент5 5" xfId="109"/>
    <cellStyle name="40% - Акцент5 6" xfId="110"/>
    <cellStyle name="40% - Акцент5 7" xfId="472"/>
    <cellStyle name="40% - Акцент5 8" xfId="526"/>
    <cellStyle name="40% — акцент6" xfId="111" builtinId="51" customBuiltin="1"/>
    <cellStyle name="40% - Акцент6 2" xfId="112"/>
    <cellStyle name="40% - Акцент6 2 2" xfId="113"/>
    <cellStyle name="40% - Акцент6 3" xfId="114"/>
    <cellStyle name="40% - Акцент6 4" xfId="115"/>
    <cellStyle name="40% - Акцент6 5" xfId="116"/>
    <cellStyle name="40% - Акцент6 6" xfId="117"/>
    <cellStyle name="40% - Акцент6 7" xfId="473"/>
    <cellStyle name="40% - Акцент6 8" xfId="527"/>
    <cellStyle name="60% — акцент1" xfId="118" builtinId="32" customBuiltin="1"/>
    <cellStyle name="60% - Акцент1 2" xfId="119"/>
    <cellStyle name="60% - Акцент1 2 2" xfId="120"/>
    <cellStyle name="60% - Акцент1 3" xfId="121"/>
    <cellStyle name="60% - Акцент1 4" xfId="122"/>
    <cellStyle name="60% - Акцент1 5" xfId="123"/>
    <cellStyle name="60% - Акцент1 6" xfId="124"/>
    <cellStyle name="60% - Акцент1 7" xfId="474"/>
    <cellStyle name="60% - Акцент1 8" xfId="528"/>
    <cellStyle name="60% — акцент2" xfId="125" builtinId="36" customBuiltin="1"/>
    <cellStyle name="60% - Акцент2 2" xfId="126"/>
    <cellStyle name="60% - Акцент2 3" xfId="127"/>
    <cellStyle name="60% - Акцент2 4" xfId="128"/>
    <cellStyle name="60% - Акцент2 5" xfId="129"/>
    <cellStyle name="60% - Акцент2 6" xfId="130"/>
    <cellStyle name="60% - Акцент2 7" xfId="475"/>
    <cellStyle name="60% - Акцент2 8" xfId="529"/>
    <cellStyle name="60% — акцент3" xfId="131" builtinId="40" customBuiltin="1"/>
    <cellStyle name="60% - Акцент3 2" xfId="132"/>
    <cellStyle name="60% - Акцент3 2 2" xfId="133"/>
    <cellStyle name="60% - Акцент3 3" xfId="134"/>
    <cellStyle name="60% - Акцент3 4" xfId="135"/>
    <cellStyle name="60% - Акцент3 5" xfId="136"/>
    <cellStyle name="60% - Акцент3 6" xfId="137"/>
    <cellStyle name="60% - Акцент3 7" xfId="476"/>
    <cellStyle name="60% - Акцент3 8" xfId="530"/>
    <cellStyle name="60% — акцент4" xfId="138" builtinId="44" customBuiltin="1"/>
    <cellStyle name="60% - Акцент4 2" xfId="139"/>
    <cellStyle name="60% - Акцент4 2 2" xfId="140"/>
    <cellStyle name="60% - Акцент4 3" xfId="141"/>
    <cellStyle name="60% - Акцент4 4" xfId="142"/>
    <cellStyle name="60% - Акцент4 5" xfId="143"/>
    <cellStyle name="60% - Акцент4 6" xfId="144"/>
    <cellStyle name="60% - Акцент4 7" xfId="477"/>
    <cellStyle name="60% - Акцент4 8" xfId="531"/>
    <cellStyle name="60% — акцент5" xfId="145" builtinId="48" customBuiltin="1"/>
    <cellStyle name="60% - Акцент5 2" xfId="146"/>
    <cellStyle name="60% - Акцент5 2 2" xfId="147"/>
    <cellStyle name="60% - Акцент5 3" xfId="148"/>
    <cellStyle name="60% - Акцент5 4" xfId="149"/>
    <cellStyle name="60% - Акцент5 5" xfId="150"/>
    <cellStyle name="60% - Акцент5 6" xfId="151"/>
    <cellStyle name="60% - Акцент5 7" xfId="478"/>
    <cellStyle name="60% - Акцент5 8" xfId="532"/>
    <cellStyle name="60% — акцент6" xfId="152" builtinId="52" customBuiltin="1"/>
    <cellStyle name="60% - Акцент6 2" xfId="153"/>
    <cellStyle name="60% - Акцент6 2 2" xfId="154"/>
    <cellStyle name="60% - Акцент6 3" xfId="155"/>
    <cellStyle name="60% - Акцент6 4" xfId="156"/>
    <cellStyle name="60% - Акцент6 5" xfId="157"/>
    <cellStyle name="60% - Акцент6 6" xfId="158"/>
    <cellStyle name="60% - Акцент6 7" xfId="479"/>
    <cellStyle name="60% - Акцент6 8" xfId="533"/>
    <cellStyle name="Normal_02_Приложение к ТЗ Входные формы" xfId="159"/>
    <cellStyle name="SAPBEXaggData" xfId="160"/>
    <cellStyle name="SAPBEXaggDataEmph" xfId="161"/>
    <cellStyle name="SAPBEXaggItem" xfId="162"/>
    <cellStyle name="SAPBEXaggItemX" xfId="163"/>
    <cellStyle name="SAPBEXchaText" xfId="164"/>
    <cellStyle name="SAPBEXexcBad7" xfId="165"/>
    <cellStyle name="SAPBEXexcBad8" xfId="166"/>
    <cellStyle name="SAPBEXexcBad9" xfId="167"/>
    <cellStyle name="SAPBEXexcCritical4" xfId="168"/>
    <cellStyle name="SAPBEXexcCritical5" xfId="169"/>
    <cellStyle name="SAPBEXexcCritical6" xfId="170"/>
    <cellStyle name="SAPBEXexcGood1" xfId="171"/>
    <cellStyle name="SAPBEXexcGood2" xfId="172"/>
    <cellStyle name="SAPBEXexcGood3" xfId="173"/>
    <cellStyle name="SAPBEXfilterDrill" xfId="174"/>
    <cellStyle name="SAPBEXfilterItem" xfId="175"/>
    <cellStyle name="SAPBEXfilterText" xfId="176"/>
    <cellStyle name="SAPBEXfilterText 2" xfId="177"/>
    <cellStyle name="SAPBEXfilterText 2 2" xfId="178"/>
    <cellStyle name="SAPBEXfilterText 2_Книга1" xfId="179"/>
    <cellStyle name="SAPBEXfilterText_~6498020" xfId="180"/>
    <cellStyle name="SAPBEXformats" xfId="181"/>
    <cellStyle name="SAPBEXheaderItem" xfId="182"/>
    <cellStyle name="SAPBEXheaderItem 2" xfId="183"/>
    <cellStyle name="SAPBEXheaderItem 2 2" xfId="184"/>
    <cellStyle name="SAPBEXheaderItem 2_Книга1" xfId="185"/>
    <cellStyle name="SAPBEXheaderItem_~6498020" xfId="186"/>
    <cellStyle name="SAPBEXheaderText" xfId="187"/>
    <cellStyle name="SAPBEXheaderText 2" xfId="188"/>
    <cellStyle name="SAPBEXheaderText 2 2" xfId="189"/>
    <cellStyle name="SAPBEXheaderText 2_Книга1" xfId="190"/>
    <cellStyle name="SAPBEXheaderText_~6498020" xfId="191"/>
    <cellStyle name="SAPBEXHLevel0" xfId="192"/>
    <cellStyle name="SAPBEXHLevel0 2" xfId="193"/>
    <cellStyle name="SAPBEXHLevel0 2 2" xfId="194"/>
    <cellStyle name="SAPBEXHLevel0 2_Книга1" xfId="195"/>
    <cellStyle name="SAPBEXHLevel0_~6498020" xfId="196"/>
    <cellStyle name="SAPBEXHLevel0X" xfId="197"/>
    <cellStyle name="SAPBEXHLevel0X 2" xfId="198"/>
    <cellStyle name="SAPBEXHLevel0X 2 2" xfId="199"/>
    <cellStyle name="SAPBEXHLevel0X 2_Книга1" xfId="200"/>
    <cellStyle name="SAPBEXHLevel0X_~6498020" xfId="201"/>
    <cellStyle name="SAPBEXHLevel1" xfId="202"/>
    <cellStyle name="SAPBEXHLevel1 2" xfId="203"/>
    <cellStyle name="SAPBEXHLevel1 2 2" xfId="204"/>
    <cellStyle name="SAPBEXHLevel1 2_Книга1" xfId="205"/>
    <cellStyle name="SAPBEXHLevel1_~6498020" xfId="206"/>
    <cellStyle name="SAPBEXHLevel1X" xfId="207"/>
    <cellStyle name="SAPBEXHLevel1X 2" xfId="208"/>
    <cellStyle name="SAPBEXHLevel1X 2 2" xfId="209"/>
    <cellStyle name="SAPBEXHLevel1X 2_Книга1" xfId="210"/>
    <cellStyle name="SAPBEXHLevel1X_~6498020" xfId="211"/>
    <cellStyle name="SAPBEXHLevel2" xfId="212"/>
    <cellStyle name="SAPBEXHLevel2 2" xfId="213"/>
    <cellStyle name="SAPBEXHLevel2 2 2" xfId="214"/>
    <cellStyle name="SAPBEXHLevel2 2_Книга1" xfId="215"/>
    <cellStyle name="SAPBEXHLevel2_~6498020" xfId="216"/>
    <cellStyle name="SAPBEXHLevel2X" xfId="217"/>
    <cellStyle name="SAPBEXHLevel2X 2" xfId="218"/>
    <cellStyle name="SAPBEXHLevel2X 2 2" xfId="219"/>
    <cellStyle name="SAPBEXHLevel2X 2_Книга1" xfId="220"/>
    <cellStyle name="SAPBEXHLevel2X_~6498020" xfId="221"/>
    <cellStyle name="SAPBEXHLevel3" xfId="222"/>
    <cellStyle name="SAPBEXHLevel3 2" xfId="223"/>
    <cellStyle name="SAPBEXHLevel3 2 2" xfId="224"/>
    <cellStyle name="SAPBEXHLevel3 2_Книга1" xfId="225"/>
    <cellStyle name="SAPBEXHLevel3_~6498020" xfId="226"/>
    <cellStyle name="SAPBEXHLevel3X" xfId="227"/>
    <cellStyle name="SAPBEXHLevel3X 2" xfId="228"/>
    <cellStyle name="SAPBEXHLevel3X 2 2" xfId="229"/>
    <cellStyle name="SAPBEXHLevel3X 2_Книга1" xfId="230"/>
    <cellStyle name="SAPBEXHLevel3X_~6498020" xfId="231"/>
    <cellStyle name="SAPBEXresData" xfId="232"/>
    <cellStyle name="SAPBEXresDataEmph" xfId="233"/>
    <cellStyle name="SAPBEXresItem" xfId="234"/>
    <cellStyle name="SAPBEXresItemX" xfId="235"/>
    <cellStyle name="SAPBEXstdData" xfId="236"/>
    <cellStyle name="SAPBEXstdDataEmph" xfId="237"/>
    <cellStyle name="SAPBEXstdItem" xfId="238"/>
    <cellStyle name="SAPBEXstdItemX" xfId="239"/>
    <cellStyle name="SAPBEXtitle" xfId="240"/>
    <cellStyle name="SAPBEXtitle 2" xfId="241"/>
    <cellStyle name="SAPBEXtitle 2 2" xfId="242"/>
    <cellStyle name="SAPBEXtitle 2_Книга1" xfId="243"/>
    <cellStyle name="SAPBEXtitle_~6498020" xfId="244"/>
    <cellStyle name="SAPBEXundefined" xfId="245"/>
    <cellStyle name="Акцент1" xfId="246" builtinId="29" customBuiltin="1"/>
    <cellStyle name="Акцент1 2" xfId="247"/>
    <cellStyle name="Акцент1 2 2" xfId="248"/>
    <cellStyle name="Акцент1 3" xfId="249"/>
    <cellStyle name="Акцент1 4" xfId="250"/>
    <cellStyle name="Акцент1 5" xfId="251"/>
    <cellStyle name="Акцент1 6" xfId="252"/>
    <cellStyle name="Акцент1 7" xfId="480"/>
    <cellStyle name="Акцент1 8" xfId="534"/>
    <cellStyle name="Акцент2" xfId="253" builtinId="33" customBuiltin="1"/>
    <cellStyle name="Акцент2 2" xfId="254"/>
    <cellStyle name="Акцент2 3" xfId="255"/>
    <cellStyle name="Акцент2 4" xfId="256"/>
    <cellStyle name="Акцент2 5" xfId="257"/>
    <cellStyle name="Акцент2 6" xfId="258"/>
    <cellStyle name="Акцент2 7" xfId="481"/>
    <cellStyle name="Акцент2 8" xfId="535"/>
    <cellStyle name="Акцент3" xfId="259" builtinId="37" customBuiltin="1"/>
    <cellStyle name="Акцент3 2" xfId="260"/>
    <cellStyle name="Акцент3 3" xfId="261"/>
    <cellStyle name="Акцент3 4" xfId="262"/>
    <cellStyle name="Акцент3 5" xfId="263"/>
    <cellStyle name="Акцент3 6" xfId="264"/>
    <cellStyle name="Акцент3 7" xfId="482"/>
    <cellStyle name="Акцент3 8" xfId="536"/>
    <cellStyle name="Акцент4" xfId="265" builtinId="41" customBuiltin="1"/>
    <cellStyle name="Акцент4 2" xfId="266"/>
    <cellStyle name="Акцент4 2 2" xfId="267"/>
    <cellStyle name="Акцент4 3" xfId="268"/>
    <cellStyle name="Акцент4 4" xfId="269"/>
    <cellStyle name="Акцент4 5" xfId="270"/>
    <cellStyle name="Акцент4 6" xfId="271"/>
    <cellStyle name="Акцент4 7" xfId="483"/>
    <cellStyle name="Акцент4 8" xfId="537"/>
    <cellStyle name="Акцент5" xfId="272" builtinId="45" customBuiltin="1"/>
    <cellStyle name="Акцент5 2" xfId="273"/>
    <cellStyle name="Акцент5 3" xfId="274"/>
    <cellStyle name="Акцент5 4" xfId="275"/>
    <cellStyle name="Акцент5 5" xfId="276"/>
    <cellStyle name="Акцент5 6" xfId="277"/>
    <cellStyle name="Акцент5 7" xfId="484"/>
    <cellStyle name="Акцент5 8" xfId="538"/>
    <cellStyle name="Акцент6" xfId="278" builtinId="49" customBuiltin="1"/>
    <cellStyle name="Акцент6 2" xfId="279"/>
    <cellStyle name="Акцент6 2 2" xfId="280"/>
    <cellStyle name="Акцент6 3" xfId="281"/>
    <cellStyle name="Акцент6 4" xfId="282"/>
    <cellStyle name="Акцент6 5" xfId="283"/>
    <cellStyle name="Акцент6 6" xfId="284"/>
    <cellStyle name="Акцент6 7" xfId="485"/>
    <cellStyle name="Акцент6 8" xfId="539"/>
    <cellStyle name="Ввод " xfId="285" builtinId="20" customBuiltin="1"/>
    <cellStyle name="Ввод  2" xfId="286"/>
    <cellStyle name="Ввод  3" xfId="287"/>
    <cellStyle name="Ввод  4" xfId="288"/>
    <cellStyle name="Ввод  5" xfId="289"/>
    <cellStyle name="Ввод  6" xfId="290"/>
    <cellStyle name="Ввод  7" xfId="486"/>
    <cellStyle name="Ввод  8" xfId="540"/>
    <cellStyle name="Вывод" xfId="291" builtinId="21" customBuiltin="1"/>
    <cellStyle name="Вывод 2" xfId="292"/>
    <cellStyle name="Вывод 2 2" xfId="293"/>
    <cellStyle name="Вывод 2_Приложение I.8. Баланс вторичных доходов" xfId="294"/>
    <cellStyle name="Вывод 3" xfId="295"/>
    <cellStyle name="Вывод 4" xfId="296"/>
    <cellStyle name="Вывод 5" xfId="297"/>
    <cellStyle name="Вывод 6" xfId="298"/>
    <cellStyle name="Вывод 7" xfId="487"/>
    <cellStyle name="Вывод 8" xfId="541"/>
    <cellStyle name="Вычисление" xfId="299" builtinId="22" customBuiltin="1"/>
    <cellStyle name="Вычисление 2" xfId="300"/>
    <cellStyle name="Вычисление 2 2" xfId="301"/>
    <cellStyle name="Вычисление 2_Приложение I.8. Баланс вторичных доходов" xfId="302"/>
    <cellStyle name="Вычисление 3" xfId="303"/>
    <cellStyle name="Вычисление 4" xfId="304"/>
    <cellStyle name="Вычисление 5" xfId="305"/>
    <cellStyle name="Вычисление 6" xfId="306"/>
    <cellStyle name="Вычисление 7" xfId="488"/>
    <cellStyle name="Вычисление 8" xfId="542"/>
    <cellStyle name="Гиперссылка" xfId="559" builtinId="8"/>
    <cellStyle name="Заголовок 1" xfId="307" builtinId="16" customBuiltin="1"/>
    <cellStyle name="Заголовок 1 2" xfId="308"/>
    <cellStyle name="Заголовок 1 2 2" xfId="309"/>
    <cellStyle name="Заголовок 1 2_Приложение I.8. Баланс вторичных доходов" xfId="310"/>
    <cellStyle name="Заголовок 1 3" xfId="311"/>
    <cellStyle name="Заголовок 1 4" xfId="312"/>
    <cellStyle name="Заголовок 1 5" xfId="313"/>
    <cellStyle name="Заголовок 1 6" xfId="314"/>
    <cellStyle name="Заголовок 1 7" xfId="489"/>
    <cellStyle name="Заголовок 1 8" xfId="543"/>
    <cellStyle name="Заголовок 2" xfId="315" builtinId="17" customBuiltin="1"/>
    <cellStyle name="Заголовок 2 2" xfId="316"/>
    <cellStyle name="Заголовок 2 2 2" xfId="317"/>
    <cellStyle name="Заголовок 2 2_Приложение I.8. Баланс вторичных доходов" xfId="318"/>
    <cellStyle name="Заголовок 2 3" xfId="319"/>
    <cellStyle name="Заголовок 2 4" xfId="320"/>
    <cellStyle name="Заголовок 2 5" xfId="321"/>
    <cellStyle name="Заголовок 2 6" xfId="322"/>
    <cellStyle name="Заголовок 2 7" xfId="490"/>
    <cellStyle name="Заголовок 2 8" xfId="544"/>
    <cellStyle name="Заголовок 3" xfId="323" builtinId="18" customBuiltin="1"/>
    <cellStyle name="Заголовок 3 2" xfId="324"/>
    <cellStyle name="Заголовок 3 2 2" xfId="325"/>
    <cellStyle name="Заголовок 3 2_Приложение I.8. Баланс вторичных доходов" xfId="326"/>
    <cellStyle name="Заголовок 3 3" xfId="327"/>
    <cellStyle name="Заголовок 3 4" xfId="328"/>
    <cellStyle name="Заголовок 3 5" xfId="329"/>
    <cellStyle name="Заголовок 3 6" xfId="330"/>
    <cellStyle name="Заголовок 3 7" xfId="491"/>
    <cellStyle name="Заголовок 3 8" xfId="545"/>
    <cellStyle name="Заголовок 4" xfId="331" builtinId="19" customBuiltin="1"/>
    <cellStyle name="Заголовок 4 2" xfId="332"/>
    <cellStyle name="Заголовок 4 2 2" xfId="333"/>
    <cellStyle name="Заголовок 4 3" xfId="334"/>
    <cellStyle name="Заголовок 4 4" xfId="335"/>
    <cellStyle name="Заголовок 4 5" xfId="336"/>
    <cellStyle name="Заголовок 4 6" xfId="337"/>
    <cellStyle name="Заголовок 4 7" xfId="492"/>
    <cellStyle name="Заголовок 4 8" xfId="546"/>
    <cellStyle name="Итог" xfId="338" builtinId="25" customBuiltin="1"/>
    <cellStyle name="Итог 2" xfId="339"/>
    <cellStyle name="Итог 2 2" xfId="340"/>
    <cellStyle name="Итог 2_Приложение I.8. Баланс вторичных доходов" xfId="341"/>
    <cellStyle name="Итог 3" xfId="342"/>
    <cellStyle name="Итог 4" xfId="343"/>
    <cellStyle name="Итог 5" xfId="344"/>
    <cellStyle name="Итог 6" xfId="345"/>
    <cellStyle name="Итог 7" xfId="493"/>
    <cellStyle name="Итог 8" xfId="547"/>
    <cellStyle name="Контрольная ячейка" xfId="346" builtinId="23" customBuiltin="1"/>
    <cellStyle name="Контрольная ячейка 2" xfId="347"/>
    <cellStyle name="Контрольная ячейка 3" xfId="348"/>
    <cellStyle name="Контрольная ячейка 4" xfId="349"/>
    <cellStyle name="Контрольная ячейка 5" xfId="350"/>
    <cellStyle name="Контрольная ячейка 6" xfId="351"/>
    <cellStyle name="Контрольная ячейка 7" xfId="494"/>
    <cellStyle name="Контрольная ячейка 8" xfId="548"/>
    <cellStyle name="Название" xfId="352" builtinId="15" customBuiltin="1"/>
    <cellStyle name="Название 2" xfId="353"/>
    <cellStyle name="Название 2 2" xfId="354"/>
    <cellStyle name="Название 3" xfId="355"/>
    <cellStyle name="Название 4" xfId="356"/>
    <cellStyle name="Название 5" xfId="357"/>
    <cellStyle name="Название 6" xfId="358"/>
    <cellStyle name="Название 7" xfId="497"/>
    <cellStyle name="Название 8" xfId="549"/>
    <cellStyle name="Нейтральный" xfId="359" builtinId="28" customBuiltin="1"/>
    <cellStyle name="Нейтральный 2" xfId="360"/>
    <cellStyle name="Нейтральный 2 2" xfId="361"/>
    <cellStyle name="Нейтральный 3" xfId="362"/>
    <cellStyle name="Нейтральный 4" xfId="363"/>
    <cellStyle name="Нейтральный 5" xfId="364"/>
    <cellStyle name="Нейтральный 6" xfId="365"/>
    <cellStyle name="Нейтральный 7" xfId="500"/>
    <cellStyle name="Нейтральный 8" xfId="550"/>
    <cellStyle name="Обычный" xfId="0" builtinId="0"/>
    <cellStyle name="Обычный 10" xfId="460"/>
    <cellStyle name="Обычный 10 2" xfId="511"/>
    <cellStyle name="Обычный 11" xfId="512"/>
    <cellStyle name="Обычный 2" xfId="366"/>
    <cellStyle name="Обычный 2 2" xfId="367"/>
    <cellStyle name="Обычный 2 2 2" xfId="499"/>
    <cellStyle name="Обычный 2 2 3" xfId="513"/>
    <cellStyle name="Обычный 2 3" xfId="368"/>
    <cellStyle name="Обычный 2 4" xfId="369"/>
    <cellStyle name="Обычный 2 5" xfId="370"/>
    <cellStyle name="Обычный 2_~6498020" xfId="371"/>
    <cellStyle name="Обычный 3" xfId="372"/>
    <cellStyle name="Обычный 3 2" xfId="373"/>
    <cellStyle name="Обычный 3 3" xfId="374"/>
    <cellStyle name="Обычный 3 3 2" xfId="375"/>
    <cellStyle name="Обычный 3 3 2 2" xfId="456"/>
    <cellStyle name="Обычный 3 4" xfId="376"/>
    <cellStyle name="Обычный 3 5" xfId="377"/>
    <cellStyle name="Обычный 3 5 2" xfId="501"/>
    <cellStyle name="Обычный 3 5 2 2" xfId="551"/>
    <cellStyle name="Обычный 3 5 3" xfId="552"/>
    <cellStyle name="Обычный 3 6" xfId="378"/>
    <cellStyle name="Обычный 3 6 2" xfId="457"/>
    <cellStyle name="Обычный 3 7" xfId="514"/>
    <cellStyle name="Обычный 3 8" xfId="515"/>
    <cellStyle name="Обычный 4" xfId="379"/>
    <cellStyle name="Обычный 4 2" xfId="498"/>
    <cellStyle name="Обычный 5" xfId="380"/>
    <cellStyle name="Обычный 5 2" xfId="381"/>
    <cellStyle name="Обычный 5 3" xfId="382"/>
    <cellStyle name="Обычный 5 4" xfId="383"/>
    <cellStyle name="Обычный 5_~6498020" xfId="384"/>
    <cellStyle name="Обычный 6" xfId="385"/>
    <cellStyle name="Обычный 6 2" xfId="386"/>
    <cellStyle name="Обычный 6 3" xfId="387"/>
    <cellStyle name="Обычный 6 4" xfId="388"/>
    <cellStyle name="Обычный 6_~6498020" xfId="389"/>
    <cellStyle name="Обычный 7" xfId="390"/>
    <cellStyle name="Обычный 7 2" xfId="391"/>
    <cellStyle name="Обычный 7 3" xfId="392"/>
    <cellStyle name="Обычный 7 4" xfId="461"/>
    <cellStyle name="Обычный 8" xfId="393"/>
    <cellStyle name="Обычный 9" xfId="459"/>
    <cellStyle name="Обычный 9 2" xfId="510"/>
    <cellStyle name="Обычный_4" xfId="394"/>
    <cellStyle name="Обычный_Книга1" xfId="395"/>
    <cellStyle name="Плохой" xfId="396" builtinId="27" customBuiltin="1"/>
    <cellStyle name="Плохой 2" xfId="397"/>
    <cellStyle name="Плохой 2 2" xfId="398"/>
    <cellStyle name="Плохой 3" xfId="399"/>
    <cellStyle name="Плохой 4" xfId="400"/>
    <cellStyle name="Плохой 5" xfId="401"/>
    <cellStyle name="Плохой 6" xfId="402"/>
    <cellStyle name="Плохой 7" xfId="502"/>
    <cellStyle name="Плохой 8" xfId="553"/>
    <cellStyle name="Пояснение" xfId="403" builtinId="53" customBuiltin="1"/>
    <cellStyle name="Пояснение 2" xfId="404"/>
    <cellStyle name="Пояснение 3" xfId="405"/>
    <cellStyle name="Пояснение 4" xfId="406"/>
    <cellStyle name="Пояснение 5" xfId="407"/>
    <cellStyle name="Пояснение 6" xfId="408"/>
    <cellStyle name="Пояснение 7" xfId="503"/>
    <cellStyle name="Пояснение 8" xfId="554"/>
    <cellStyle name="Примечание" xfId="409" builtinId="10" customBuiltin="1"/>
    <cellStyle name="Примечание 2" xfId="410"/>
    <cellStyle name="Примечание 2 2" xfId="411"/>
    <cellStyle name="Примечание 2 3" xfId="495"/>
    <cellStyle name="Примечание 2_Приложение I.8. Баланс вторичных доходов" xfId="412"/>
    <cellStyle name="Примечание 3" xfId="413"/>
    <cellStyle name="Примечание 3 2" xfId="496"/>
    <cellStyle name="Примечание 4" xfId="414"/>
    <cellStyle name="Примечание 5" xfId="415"/>
    <cellStyle name="Примечание 6" xfId="416"/>
    <cellStyle name="Примечание 7" xfId="504"/>
    <cellStyle name="Примечание 8" xfId="555"/>
    <cellStyle name="Связанная ячейка" xfId="417" builtinId="24" customBuiltin="1"/>
    <cellStyle name="Связанная ячейка 2" xfId="418"/>
    <cellStyle name="Связанная ячейка 2 2" xfId="419"/>
    <cellStyle name="Связанная ячейка 2_Приложение I.8. Баланс вторичных доходов" xfId="420"/>
    <cellStyle name="Связанная ячейка 3" xfId="421"/>
    <cellStyle name="Связанная ячейка 4" xfId="422"/>
    <cellStyle name="Связанная ячейка 5" xfId="423"/>
    <cellStyle name="Связанная ячейка 6" xfId="424"/>
    <cellStyle name="Связанная ячейка 7" xfId="505"/>
    <cellStyle name="Связанная ячейка 8" xfId="556"/>
    <cellStyle name="Стиль 1" xfId="425"/>
    <cellStyle name="Стиль 1 2" xfId="426"/>
    <cellStyle name="Стиль 1_Приложение 1.6_усл.по зонам" xfId="427"/>
    <cellStyle name="Стиль 2" xfId="428"/>
    <cellStyle name="Текст предупреждения" xfId="429" builtinId="11" customBuiltin="1"/>
    <cellStyle name="Текст предупреждения 2" xfId="430"/>
    <cellStyle name="Текст предупреждения 3" xfId="431"/>
    <cellStyle name="Текст предупреждения 4" xfId="432"/>
    <cellStyle name="Текст предупреждения 5" xfId="433"/>
    <cellStyle name="Текст предупреждения 6" xfId="434"/>
    <cellStyle name="Текст предупреждения 7" xfId="506"/>
    <cellStyle name="Текст предупреждения 8" xfId="557"/>
    <cellStyle name="Тысячи [0]_Модуль2" xfId="435"/>
    <cellStyle name="Тысячи_Модуль2" xfId="436"/>
    <cellStyle name="Финансовый 2" xfId="437"/>
    <cellStyle name="Финансовый 2 2" xfId="438"/>
    <cellStyle name="Финансовый 2 2 2" xfId="507"/>
    <cellStyle name="Финансовый 2 3" xfId="458"/>
    <cellStyle name="Финансовый 3" xfId="439"/>
    <cellStyle name="Финансовый 3 2" xfId="508"/>
    <cellStyle name="Хороший" xfId="440" builtinId="26" customBuiltin="1"/>
    <cellStyle name="Хороший 2" xfId="441"/>
    <cellStyle name="Хороший 2 2" xfId="442"/>
    <cellStyle name="Хороший 3" xfId="443"/>
    <cellStyle name="Хороший 4" xfId="444"/>
    <cellStyle name="Хороший 5" xfId="445"/>
    <cellStyle name="Хороший 6" xfId="446"/>
    <cellStyle name="Хороший 7" xfId="509"/>
    <cellStyle name="Хороший 8" xfId="5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igul_b\zapiska%2011\&#1052;&#1086;&#1080;%20&#1076;&#1086;&#1082;&#1091;&#1084;&#1077;&#1085;&#1090;&#1099;\&#1042;&#1044;\2008\&#1042;&#1044;%20&#1087;&#1086;%20&#1089;&#1088;&#1086;&#1082;&#1072;&#1084;%202-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
      <sheetName val="STable 3.1"/>
      <sheetName val="Table 3 (Y)"/>
      <sheetName val="ED-stand"/>
      <sheetName val="банки"/>
      <sheetName val="баланс"/>
      <sheetName val="прочие"/>
      <sheetName val="прочие-ЦБ"/>
      <sheetName val="interest"/>
      <sheetName val="по годам"/>
      <sheetName val="ED-прогноз"/>
      <sheetName val="Диаграмма1"/>
      <sheetName val="Диаграмма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 val="Таблица 5.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Тема Office">
  <a:themeElements>
    <a:clrScheme name="Брендбук">
      <a:dk1>
        <a:sysClr val="windowText" lastClr="000000"/>
      </a:dk1>
      <a:lt1>
        <a:sysClr val="window" lastClr="FFFFFF"/>
      </a:lt1>
      <a:dk2>
        <a:srgbClr val="4B3E3B"/>
      </a:dk2>
      <a:lt2>
        <a:srgbClr val="E6E6E6"/>
      </a:lt2>
      <a:accent1>
        <a:srgbClr val="CCCCCC"/>
      </a:accent1>
      <a:accent2>
        <a:srgbClr val="275C1A"/>
      </a:accent2>
      <a:accent3>
        <a:srgbClr val="67995A"/>
      </a:accent3>
      <a:accent4>
        <a:srgbClr val="9C7C07"/>
      </a:accent4>
      <a:accent5>
        <a:srgbClr val="F1C94D"/>
      </a:accent5>
      <a:accent6>
        <a:srgbClr val="BC1E28"/>
      </a:accent6>
      <a:hlink>
        <a:srgbClr val="275C1A"/>
      </a:hlink>
      <a:folHlink>
        <a:srgbClr val="80727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13"/>
  <sheetViews>
    <sheetView tabSelected="1" workbookViewId="0">
      <selection activeCell="D23" sqref="D23"/>
    </sheetView>
  </sheetViews>
  <sheetFormatPr defaultColWidth="8.85546875" defaultRowHeight="12.75" x14ac:dyDescent="0.2"/>
  <cols>
    <col min="1" max="1" width="7.42578125" style="75" customWidth="1"/>
    <col min="2" max="2" width="8.42578125" style="75" customWidth="1"/>
    <col min="3" max="3" width="8.85546875" style="75"/>
    <col min="4" max="4" width="100.140625" style="75" customWidth="1"/>
    <col min="5" max="16384" width="8.85546875" style="75"/>
  </cols>
  <sheetData>
    <row r="3" spans="3:4" x14ac:dyDescent="0.2">
      <c r="C3" s="88"/>
      <c r="D3" s="88"/>
    </row>
    <row r="4" spans="3:4" ht="18" x14ac:dyDescent="0.25">
      <c r="C4" s="76" t="s">
        <v>36</v>
      </c>
      <c r="D4" s="88"/>
    </row>
    <row r="5" spans="3:4" ht="18" x14ac:dyDescent="0.25">
      <c r="C5" s="76"/>
      <c r="D5" s="88"/>
    </row>
    <row r="6" spans="3:4" ht="14.25" x14ac:dyDescent="0.2">
      <c r="C6" s="77" t="s">
        <v>37</v>
      </c>
      <c r="D6" s="88"/>
    </row>
    <row r="7" spans="3:4" x14ac:dyDescent="0.2">
      <c r="C7" s="78" t="s">
        <v>38</v>
      </c>
      <c r="D7" s="79" t="s">
        <v>200</v>
      </c>
    </row>
    <row r="8" spans="3:4" x14ac:dyDescent="0.2">
      <c r="C8" s="78" t="s">
        <v>39</v>
      </c>
      <c r="D8" s="79" t="s">
        <v>40</v>
      </c>
    </row>
    <row r="9" spans="3:4" x14ac:dyDescent="0.2">
      <c r="C9" s="78" t="s">
        <v>41</v>
      </c>
      <c r="D9" s="79" t="s">
        <v>42</v>
      </c>
    </row>
    <row r="10" spans="3:4" x14ac:dyDescent="0.2">
      <c r="C10" s="78" t="s">
        <v>43</v>
      </c>
      <c r="D10" s="79" t="s">
        <v>44</v>
      </c>
    </row>
    <row r="11" spans="3:4" x14ac:dyDescent="0.2">
      <c r="C11" s="88"/>
      <c r="D11" s="88"/>
    </row>
    <row r="12" spans="3:4" x14ac:dyDescent="0.2">
      <c r="C12" s="88"/>
      <c r="D12" s="88"/>
    </row>
    <row r="13" spans="3:4" x14ac:dyDescent="0.2">
      <c r="D13" s="80"/>
    </row>
  </sheetData>
  <hyperlinks>
    <hyperlink ref="D8" location="'2. Commodity structure'!A1" display="Structure of exports and imports according to official statistics data"/>
    <hyperlink ref="D9" location="'3. Export of certain goods'!Область_печати" display="Analysis of price and quantity of supplies for export of certain goods according to official statistics data"/>
    <hyperlink ref="D10" location="'4. Geographical structure'!A1" display="Geographical structure of foreign trade according to official statistics data"/>
    <hyperlink ref="D7" location="'1. Trade turnover'!A1" display="Foreign trade turnover of the Republic of Kazakhstan for 2022-20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zoomScale="90" zoomScaleNormal="90" workbookViewId="0">
      <pane xSplit="1" ySplit="5" topLeftCell="B6" activePane="bottomRight" state="frozen"/>
      <selection pane="topRight" activeCell="B1" sqref="B1"/>
      <selection pane="bottomLeft" activeCell="A6" sqref="A6"/>
      <selection pane="bottomRight" activeCell="R37" sqref="R37"/>
    </sheetView>
  </sheetViews>
  <sheetFormatPr defaultColWidth="9.140625" defaultRowHeight="12.75" x14ac:dyDescent="0.2"/>
  <cols>
    <col min="1" max="1" width="45.85546875" style="45" customWidth="1"/>
    <col min="2" max="2" width="11" style="43" customWidth="1" collapsed="1"/>
    <col min="3" max="7" width="11" style="43" customWidth="1"/>
    <col min="8" max="11" width="11" style="11" customWidth="1"/>
    <col min="12" max="12" width="11.42578125" style="11" customWidth="1"/>
    <col min="13" max="13" width="11.140625" style="11" customWidth="1"/>
    <col min="14" max="15" width="10.85546875" style="41" customWidth="1"/>
    <col min="16" max="18" width="12.42578125" style="41" customWidth="1"/>
    <col min="19" max="16384" width="9.140625" style="41"/>
  </cols>
  <sheetData>
    <row r="1" spans="1:18" ht="16.5" customHeight="1" x14ac:dyDescent="0.2">
      <c r="A1" s="148" t="s">
        <v>200</v>
      </c>
      <c r="B1" s="148"/>
      <c r="C1" s="148"/>
      <c r="D1" s="148"/>
      <c r="E1" s="148"/>
      <c r="F1" s="148"/>
      <c r="G1" s="148"/>
      <c r="H1" s="148"/>
      <c r="I1" s="148"/>
      <c r="J1" s="148"/>
      <c r="K1" s="148"/>
      <c r="L1" s="148"/>
      <c r="M1" s="148"/>
      <c r="N1" s="148"/>
      <c r="O1" s="148"/>
      <c r="P1" s="148"/>
      <c r="Q1" s="148"/>
      <c r="R1" s="148"/>
    </row>
    <row r="2" spans="1:18" x14ac:dyDescent="0.2">
      <c r="A2" s="42"/>
      <c r="B2" s="42"/>
      <c r="C2" s="42"/>
      <c r="D2" s="58"/>
      <c r="E2" s="58"/>
      <c r="F2" s="42"/>
      <c r="G2" s="83"/>
      <c r="H2" s="83"/>
      <c r="I2" s="83"/>
      <c r="J2" s="83"/>
      <c r="K2" s="83"/>
      <c r="L2" s="42"/>
      <c r="M2" s="54"/>
    </row>
    <row r="3" spans="1:18" x14ac:dyDescent="0.2">
      <c r="A3" s="142" t="s">
        <v>66</v>
      </c>
      <c r="B3" s="142"/>
      <c r="C3" s="142"/>
      <c r="D3" s="142"/>
      <c r="E3" s="142"/>
      <c r="F3" s="142"/>
      <c r="G3" s="142"/>
      <c r="H3" s="142"/>
      <c r="I3" s="142"/>
      <c r="J3" s="142"/>
      <c r="K3" s="142"/>
      <c r="L3" s="142"/>
      <c r="M3" s="142"/>
      <c r="N3" s="142"/>
      <c r="O3" s="142"/>
      <c r="P3" s="142"/>
      <c r="Q3" s="142"/>
      <c r="R3" s="142"/>
    </row>
    <row r="4" spans="1:18" ht="15.75" customHeight="1" x14ac:dyDescent="0.2">
      <c r="A4" s="146"/>
      <c r="B4" s="143" t="s">
        <v>72</v>
      </c>
      <c r="C4" s="144"/>
      <c r="D4" s="144"/>
      <c r="E4" s="144"/>
      <c r="F4" s="144"/>
      <c r="G4" s="145"/>
      <c r="H4" s="143" t="s">
        <v>179</v>
      </c>
      <c r="I4" s="144"/>
      <c r="J4" s="144"/>
      <c r="K4" s="145"/>
      <c r="L4" s="140" t="s">
        <v>180</v>
      </c>
      <c r="M4" s="140" t="s">
        <v>202</v>
      </c>
      <c r="N4" s="140" t="s">
        <v>184</v>
      </c>
      <c r="O4" s="140" t="s">
        <v>183</v>
      </c>
      <c r="P4" s="140" t="s">
        <v>203</v>
      </c>
      <c r="Q4" s="140" t="s">
        <v>189</v>
      </c>
      <c r="R4" s="140" t="s">
        <v>201</v>
      </c>
    </row>
    <row r="5" spans="1:18" ht="22.5" customHeight="1" x14ac:dyDescent="0.2">
      <c r="A5" s="147"/>
      <c r="B5" s="47" t="s">
        <v>67</v>
      </c>
      <c r="C5" s="47" t="s">
        <v>68</v>
      </c>
      <c r="D5" s="47" t="s">
        <v>69</v>
      </c>
      <c r="E5" s="47" t="s">
        <v>186</v>
      </c>
      <c r="F5" s="47" t="s">
        <v>70</v>
      </c>
      <c r="G5" s="47" t="s">
        <v>71</v>
      </c>
      <c r="H5" s="55" t="s">
        <v>67</v>
      </c>
      <c r="I5" s="47" t="s">
        <v>68</v>
      </c>
      <c r="J5" s="47" t="s">
        <v>69</v>
      </c>
      <c r="K5" s="47" t="s">
        <v>186</v>
      </c>
      <c r="L5" s="141"/>
      <c r="M5" s="141" t="s">
        <v>35</v>
      </c>
      <c r="N5" s="141" t="s">
        <v>35</v>
      </c>
      <c r="O5" s="141" t="s">
        <v>35</v>
      </c>
      <c r="P5" s="141" t="s">
        <v>187</v>
      </c>
      <c r="Q5" s="141" t="s">
        <v>188</v>
      </c>
      <c r="R5" s="141" t="s">
        <v>182</v>
      </c>
    </row>
    <row r="6" spans="1:18" s="44" customFormat="1" ht="12.75" customHeight="1" x14ac:dyDescent="0.2">
      <c r="A6" s="116" t="s">
        <v>46</v>
      </c>
      <c r="B6" s="28">
        <f>B10-B22</f>
        <v>5677.2118531118176</v>
      </c>
      <c r="C6" s="28">
        <f>C10-C22</f>
        <v>5395.2397017767362</v>
      </c>
      <c r="D6" s="28">
        <f>D10-D22</f>
        <v>3742.8161769986909</v>
      </c>
      <c r="E6" s="28">
        <f xml:space="preserve"> B6+C6+D6</f>
        <v>14815.267731887245</v>
      </c>
      <c r="F6" s="28">
        <f>F10-F22</f>
        <v>2398.7729585658381</v>
      </c>
      <c r="G6" s="28">
        <f>B6+C6+D6+F6</f>
        <v>17214.040690453083</v>
      </c>
      <c r="H6" s="28">
        <f>H10-H22</f>
        <v>5116.6334636486736</v>
      </c>
      <c r="I6" s="28">
        <f>I10-I22</f>
        <v>2819.3096025830018</v>
      </c>
      <c r="J6" s="28">
        <f>J10-J22</f>
        <v>3214.1076437791417</v>
      </c>
      <c r="K6" s="28">
        <f xml:space="preserve"> H6+I6+J6</f>
        <v>11150.050710010817</v>
      </c>
      <c r="L6" s="28"/>
      <c r="M6" s="28"/>
      <c r="N6" s="28"/>
      <c r="O6" s="28"/>
      <c r="P6" s="28"/>
      <c r="Q6" s="28"/>
      <c r="R6" s="28"/>
    </row>
    <row r="7" spans="1:18" x14ac:dyDescent="0.2">
      <c r="A7" s="117" t="s">
        <v>47</v>
      </c>
      <c r="B7" s="29">
        <f>B12-B24</f>
        <v>5576.231105040024</v>
      </c>
      <c r="C7" s="29">
        <f>C12-C24</f>
        <v>5676.0281412100157</v>
      </c>
      <c r="D7" s="29">
        <f>D12-D24</f>
        <v>5438.673881620005</v>
      </c>
      <c r="E7" s="29">
        <f xml:space="preserve"> B7+C7+D7</f>
        <v>16690.933127870045</v>
      </c>
      <c r="F7" s="29">
        <f>F12-F24</f>
        <v>4585.150532070038</v>
      </c>
      <c r="G7" s="29">
        <f>B7+C7+D7+F7</f>
        <v>21276.083659940083</v>
      </c>
      <c r="H7" s="29">
        <f>H12-H24</f>
        <v>3517.1381314399987</v>
      </c>
      <c r="I7" s="29">
        <f>I12-I24</f>
        <v>4171.8313009300455</v>
      </c>
      <c r="J7" s="29">
        <f>J12-J24</f>
        <v>3904.54051935998</v>
      </c>
      <c r="K7" s="29">
        <f t="shared" ref="K7" si="0" xml:space="preserve"> H7+I7+J7</f>
        <v>11593.509951730024</v>
      </c>
      <c r="L7" s="112"/>
      <c r="M7" s="112"/>
      <c r="N7" s="112"/>
      <c r="O7" s="112"/>
      <c r="P7" s="112"/>
      <c r="Q7" s="112"/>
      <c r="R7" s="112"/>
    </row>
    <row r="8" spans="1:18" x14ac:dyDescent="0.2">
      <c r="A8" s="118" t="s">
        <v>48</v>
      </c>
      <c r="B8" s="28">
        <f>B14-B26</f>
        <v>-486.44399899999991</v>
      </c>
      <c r="C8" s="28">
        <f>C14-C26</f>
        <v>-641.45583699999997</v>
      </c>
      <c r="D8" s="28">
        <f>D14-D26</f>
        <v>-768.42095400000017</v>
      </c>
      <c r="E8" s="28">
        <f xml:space="preserve"> B8+C8+D8</f>
        <v>-1896.32079</v>
      </c>
      <c r="F8" s="28">
        <f>F14-F26</f>
        <v>-728.41624300000001</v>
      </c>
      <c r="G8" s="28">
        <f>B8+C8+D8+F8</f>
        <v>-2624.7370329999999</v>
      </c>
      <c r="H8" s="28">
        <f>H14-H26</f>
        <v>-546.85729000000003</v>
      </c>
      <c r="I8" s="28">
        <f>I14-I26</f>
        <v>-648.16650300000003</v>
      </c>
      <c r="J8" s="28">
        <f>J14-J26</f>
        <v>-772.67403499999989</v>
      </c>
      <c r="K8" s="28">
        <f xml:space="preserve"> H8+I8+J8</f>
        <v>-1967.6978279999998</v>
      </c>
      <c r="L8" s="28"/>
      <c r="M8" s="28"/>
      <c r="N8" s="28"/>
      <c r="O8" s="28"/>
      <c r="P8" s="28"/>
      <c r="Q8" s="28"/>
      <c r="R8" s="28"/>
    </row>
    <row r="9" spans="1:18" x14ac:dyDescent="0.2">
      <c r="A9" s="119"/>
      <c r="B9" s="112"/>
      <c r="C9" s="112"/>
      <c r="D9" s="112"/>
      <c r="E9" s="112"/>
      <c r="F9" s="112"/>
      <c r="G9" s="112"/>
      <c r="H9" s="112"/>
      <c r="I9" s="112"/>
      <c r="J9" s="112"/>
      <c r="K9" s="112"/>
      <c r="L9" s="29"/>
      <c r="M9" s="29"/>
      <c r="N9" s="29"/>
      <c r="O9" s="29"/>
      <c r="P9" s="29"/>
      <c r="Q9" s="29"/>
      <c r="R9" s="29"/>
    </row>
    <row r="10" spans="1:18" s="44" customFormat="1" ht="16.5" customHeight="1" x14ac:dyDescent="0.2">
      <c r="A10" s="116" t="s">
        <v>49</v>
      </c>
      <c r="B10" s="111">
        <v>18912.454401020033</v>
      </c>
      <c r="C10" s="111">
        <v>20999.249502621758</v>
      </c>
      <c r="D10" s="111">
        <v>19785.830661332646</v>
      </c>
      <c r="E10" s="111">
        <f t="shared" ref="E10:E25" si="1" xml:space="preserve"> B10+C10+D10</f>
        <v>59697.534564974441</v>
      </c>
      <c r="F10" s="111">
        <v>19281.860024536752</v>
      </c>
      <c r="G10" s="111">
        <f t="shared" ref="G10:G32" si="2">B10+C10+D10+F10</f>
        <v>78979.394589511197</v>
      </c>
      <c r="H10" s="111">
        <v>18415.179578114934</v>
      </c>
      <c r="I10" s="111">
        <v>19456.929223453593</v>
      </c>
      <c r="J10" s="111">
        <v>20377.673926737531</v>
      </c>
      <c r="K10" s="111">
        <f xml:space="preserve"> H10+I10+J10</f>
        <v>58249.782728306054</v>
      </c>
      <c r="L10" s="113">
        <f>H10/B10*100</f>
        <v>97.370648926041667</v>
      </c>
      <c r="M10" s="113">
        <f>H10/F10*100</f>
        <v>95.5052031011586</v>
      </c>
      <c r="N10" s="113">
        <f>I10/C10*100</f>
        <v>92.655355235549692</v>
      </c>
      <c r="O10" s="113">
        <f>I10/H10*100</f>
        <v>105.65701594665251</v>
      </c>
      <c r="P10" s="113">
        <f>J10/D10*100</f>
        <v>102.99124800740118</v>
      </c>
      <c r="Q10" s="113">
        <f>J10/I10*100</f>
        <v>104.73222003693195</v>
      </c>
      <c r="R10" s="113">
        <f>K10/E10*100</f>
        <v>97.574854896071699</v>
      </c>
    </row>
    <row r="11" spans="1:18" s="44" customFormat="1" ht="16.5" customHeight="1" x14ac:dyDescent="0.2">
      <c r="A11" s="120" t="s">
        <v>50</v>
      </c>
      <c r="B11" s="114">
        <v>18834.381661579999</v>
      </c>
      <c r="C11" s="114">
        <v>20743.617861340023</v>
      </c>
      <c r="D11" s="114">
        <v>19731.237212068059</v>
      </c>
      <c r="E11" s="114">
        <f t="shared" si="1"/>
        <v>59309.236734988081</v>
      </c>
      <c r="F11" s="114">
        <v>19083.595372556752</v>
      </c>
      <c r="G11" s="114">
        <f t="shared" si="2"/>
        <v>78392.832107544833</v>
      </c>
      <c r="H11" s="114">
        <v>18266.755343354933</v>
      </c>
      <c r="I11" s="114">
        <v>19296.295035793595</v>
      </c>
      <c r="J11" s="114">
        <v>20201.493129367529</v>
      </c>
      <c r="K11" s="114">
        <f xml:space="preserve"> H11+I11+J11</f>
        <v>57764.543508516057</v>
      </c>
      <c r="L11" s="115"/>
      <c r="M11" s="115"/>
      <c r="N11" s="115"/>
      <c r="O11" s="115"/>
      <c r="P11" s="115"/>
      <c r="Q11" s="115"/>
      <c r="R11" s="115"/>
    </row>
    <row r="12" spans="1:18" x14ac:dyDescent="0.2">
      <c r="A12" s="118" t="s">
        <v>51</v>
      </c>
      <c r="B12" s="28">
        <v>18614.48997044003</v>
      </c>
      <c r="C12" s="28">
        <v>21031.853965470018</v>
      </c>
      <c r="D12" s="28">
        <v>20962.661816180007</v>
      </c>
      <c r="E12" s="28">
        <f t="shared" si="1"/>
        <v>60609.005752090052</v>
      </c>
      <c r="F12" s="28">
        <v>21065.04729181002</v>
      </c>
      <c r="G12" s="28">
        <f t="shared" si="2"/>
        <v>81674.053043900072</v>
      </c>
      <c r="H12" s="28">
        <v>16448.02408779</v>
      </c>
      <c r="I12" s="28">
        <v>20528.61791637</v>
      </c>
      <c r="J12" s="28">
        <v>20523.715847399988</v>
      </c>
      <c r="K12" s="28">
        <f xml:space="preserve"> H12+I12+J12</f>
        <v>57500.357851559987</v>
      </c>
      <c r="L12" s="28">
        <f>H12/B12*100</f>
        <v>88.361400789973843</v>
      </c>
      <c r="M12" s="28">
        <f>H12/F12*100</f>
        <v>78.082065802837789</v>
      </c>
      <c r="N12" s="28">
        <f>I12/C12*100</f>
        <v>97.607267291194461</v>
      </c>
      <c r="O12" s="28">
        <f>I12/H12*100</f>
        <v>124.80902147759609</v>
      </c>
      <c r="P12" s="28">
        <f>J12/D12*100</f>
        <v>97.906058053938466</v>
      </c>
      <c r="Q12" s="28">
        <f>J12/I12*100</f>
        <v>99.976120803699587</v>
      </c>
      <c r="R12" s="28">
        <f>K12/E12*100</f>
        <v>94.870980208377915</v>
      </c>
    </row>
    <row r="13" spans="1:18" ht="24" customHeight="1" x14ac:dyDescent="0.2">
      <c r="A13" s="121" t="s">
        <v>52</v>
      </c>
      <c r="B13" s="29">
        <f>B11-B12</f>
        <v>219.89169113996832</v>
      </c>
      <c r="C13" s="29">
        <f>C11-C12</f>
        <v>-288.23610412999551</v>
      </c>
      <c r="D13" s="29">
        <f>D11-D12</f>
        <v>-1231.4246041119477</v>
      </c>
      <c r="E13" s="29">
        <f t="shared" si="1"/>
        <v>-1299.7690171019749</v>
      </c>
      <c r="F13" s="29">
        <f>F11-F12</f>
        <v>-1981.451919253268</v>
      </c>
      <c r="G13" s="29">
        <f t="shared" si="2"/>
        <v>-3281.2209363552429</v>
      </c>
      <c r="H13" s="29">
        <f>H11-H12</f>
        <v>1818.7312555649332</v>
      </c>
      <c r="I13" s="29">
        <f>I11-I12</f>
        <v>-1232.3228805764047</v>
      </c>
      <c r="J13" s="29">
        <f>J11-J12</f>
        <v>-322.22271803245894</v>
      </c>
      <c r="K13" s="29">
        <f xml:space="preserve"> H13+I13+J13</f>
        <v>264.18565695606958</v>
      </c>
      <c r="L13" s="29"/>
      <c r="M13" s="29"/>
      <c r="N13" s="29"/>
      <c r="O13" s="29"/>
      <c r="P13" s="29"/>
      <c r="Q13" s="29"/>
      <c r="R13" s="29"/>
    </row>
    <row r="14" spans="1:18" x14ac:dyDescent="0.2">
      <c r="A14" s="122" t="s">
        <v>48</v>
      </c>
      <c r="B14" s="28">
        <v>58.365425999999999</v>
      </c>
      <c r="C14" s="28">
        <v>86.602887999999993</v>
      </c>
      <c r="D14" s="28">
        <v>117.65751599999999</v>
      </c>
      <c r="E14" s="28">
        <f t="shared" si="1"/>
        <v>262.62582999999995</v>
      </c>
      <c r="F14" s="28">
        <v>72.680841999999998</v>
      </c>
      <c r="G14" s="28">
        <f t="shared" si="2"/>
        <v>335.30667199999993</v>
      </c>
      <c r="H14" s="28">
        <v>60.601334999999992</v>
      </c>
      <c r="I14" s="28">
        <v>97.584367</v>
      </c>
      <c r="J14" s="28">
        <v>122.49395499999999</v>
      </c>
      <c r="K14" s="28">
        <f t="shared" ref="K14:K32" si="3" xml:space="preserve"> H14+I14+J14</f>
        <v>280.67965699999996</v>
      </c>
      <c r="L14" s="28">
        <f>H14/B14*100</f>
        <v>103.83087926060884</v>
      </c>
      <c r="M14" s="28">
        <f>H14/F14*100</f>
        <v>83.380067336038834</v>
      </c>
      <c r="N14" s="28">
        <f>I14/C14*100</f>
        <v>112.68026881505384</v>
      </c>
      <c r="O14" s="28">
        <f>I14/H14*100</f>
        <v>161.02676120913839</v>
      </c>
      <c r="P14" s="28">
        <f>J14/D14*100</f>
        <v>104.11060777451735</v>
      </c>
      <c r="Q14" s="28">
        <f>J14/I14*100</f>
        <v>125.52620749182088</v>
      </c>
      <c r="R14" s="28">
        <f>K14/E14*100</f>
        <v>106.87435314340559</v>
      </c>
    </row>
    <row r="15" spans="1:18" x14ac:dyDescent="0.2">
      <c r="A15" s="123" t="s">
        <v>53</v>
      </c>
      <c r="B15" s="114">
        <v>115.18730999999998</v>
      </c>
      <c r="C15" s="114">
        <v>115.74258999999999</v>
      </c>
      <c r="D15" s="114">
        <v>113.29425000000002</v>
      </c>
      <c r="E15" s="114">
        <f t="shared" si="1"/>
        <v>344.22415000000001</v>
      </c>
      <c r="F15" s="114">
        <v>109.69887</v>
      </c>
      <c r="G15" s="114">
        <f t="shared" si="2"/>
        <v>453.92302000000001</v>
      </c>
      <c r="H15" s="114">
        <v>99.070769999999996</v>
      </c>
      <c r="I15" s="114">
        <v>116.48774</v>
      </c>
      <c r="J15" s="114">
        <v>125.11143</v>
      </c>
      <c r="K15" s="114">
        <f t="shared" si="3"/>
        <v>340.66994</v>
      </c>
      <c r="L15" s="114"/>
      <c r="M15" s="114"/>
      <c r="N15" s="114"/>
      <c r="O15" s="114"/>
      <c r="P15" s="114"/>
      <c r="Q15" s="114"/>
      <c r="R15" s="114"/>
    </row>
    <row r="16" spans="1:18" x14ac:dyDescent="0.2">
      <c r="A16" s="122" t="s">
        <v>54</v>
      </c>
      <c r="B16" s="28">
        <v>-138.43164999999999</v>
      </c>
      <c r="C16" s="28">
        <v>-114.54505</v>
      </c>
      <c r="D16" s="28">
        <v>-93.456379999999996</v>
      </c>
      <c r="E16" s="28">
        <f t="shared" si="1"/>
        <v>-346.43308000000002</v>
      </c>
      <c r="F16" s="28">
        <v>-129.91660999999999</v>
      </c>
      <c r="G16" s="28">
        <f t="shared" si="2"/>
        <v>-476.34969000000001</v>
      </c>
      <c r="H16" s="28">
        <v>-69.457259999999991</v>
      </c>
      <c r="I16" s="28">
        <v>-169.84139000000002</v>
      </c>
      <c r="J16" s="28">
        <v>-132.80027999999999</v>
      </c>
      <c r="K16" s="28">
        <f t="shared" si="3"/>
        <v>-372.09893</v>
      </c>
      <c r="L16" s="28"/>
      <c r="M16" s="28"/>
      <c r="N16" s="28"/>
      <c r="O16" s="28"/>
      <c r="P16" s="28"/>
      <c r="Q16" s="28"/>
      <c r="R16" s="28"/>
    </row>
    <row r="17" spans="1:18" x14ac:dyDescent="0.2">
      <c r="A17" s="123" t="s">
        <v>55</v>
      </c>
      <c r="B17" s="114">
        <f>B13-SUM(B14:B16)</f>
        <v>184.77060513996832</v>
      </c>
      <c r="C17" s="114">
        <f>C13-SUM(C14:C16)</f>
        <v>-376.03653212999552</v>
      </c>
      <c r="D17" s="114">
        <f>D13-SUM(D14:D16)</f>
        <v>-1368.9199901119478</v>
      </c>
      <c r="E17" s="114">
        <f t="shared" si="1"/>
        <v>-1560.1859171019751</v>
      </c>
      <c r="F17" s="114">
        <f>F13-SUM(F14:F16)</f>
        <v>-2033.9150212532679</v>
      </c>
      <c r="G17" s="114">
        <f t="shared" si="2"/>
        <v>-3594.1009383552428</v>
      </c>
      <c r="H17" s="114">
        <f>H13-SUM(H14:H16)</f>
        <v>1728.5164105649333</v>
      </c>
      <c r="I17" s="114">
        <f>I13-SUM(I14:I16)</f>
        <v>-1276.5535975764046</v>
      </c>
      <c r="J17" s="114">
        <f>J13-SUM(J14:J16)</f>
        <v>-437.02782303245897</v>
      </c>
      <c r="K17" s="114">
        <f t="shared" si="3"/>
        <v>14.934989956069671</v>
      </c>
      <c r="L17" s="114"/>
      <c r="M17" s="114"/>
      <c r="N17" s="114"/>
      <c r="O17" s="114"/>
      <c r="P17" s="114"/>
      <c r="Q17" s="114"/>
      <c r="R17" s="114"/>
    </row>
    <row r="18" spans="1:18" x14ac:dyDescent="0.2">
      <c r="A18" s="124" t="s">
        <v>56</v>
      </c>
      <c r="B18" s="28">
        <v>5.0254600000000664</v>
      </c>
      <c r="C18" s="28">
        <v>141.53066831173379</v>
      </c>
      <c r="D18" s="28">
        <v>-51.536815805417007</v>
      </c>
      <c r="E18" s="28">
        <f t="shared" si="1"/>
        <v>95.019312506316851</v>
      </c>
      <c r="F18" s="28">
        <v>71.146999999999991</v>
      </c>
      <c r="G18" s="28">
        <f t="shared" si="2"/>
        <v>166.16631250631684</v>
      </c>
      <c r="H18" s="28">
        <v>30.525079999999988</v>
      </c>
      <c r="I18" s="28">
        <v>24.432520000000011</v>
      </c>
      <c r="J18" s="28">
        <v>31.745402000000027</v>
      </c>
      <c r="K18" s="28">
        <f t="shared" si="3"/>
        <v>86.703002000000026</v>
      </c>
      <c r="L18" s="28"/>
      <c r="M18" s="28"/>
      <c r="N18" s="28"/>
      <c r="O18" s="28"/>
      <c r="P18" s="28"/>
      <c r="Q18" s="28"/>
      <c r="R18" s="28"/>
    </row>
    <row r="19" spans="1:18" ht="25.5" x14ac:dyDescent="0.2">
      <c r="A19" s="125" t="s">
        <v>57</v>
      </c>
      <c r="B19" s="114">
        <v>-496.95567999999997</v>
      </c>
      <c r="C19" s="114">
        <v>-297.03356832622069</v>
      </c>
      <c r="D19" s="114">
        <v>-280.39419526782547</v>
      </c>
      <c r="E19" s="114">
        <f t="shared" si="1"/>
        <v>-1074.3834435940462</v>
      </c>
      <c r="F19" s="114">
        <v>-242.08841000000001</v>
      </c>
      <c r="G19" s="114">
        <f t="shared" si="2"/>
        <v>-1316.4718535940463</v>
      </c>
      <c r="H19" s="114">
        <v>-110.60328</v>
      </c>
      <c r="I19" s="114">
        <v>-170.49881999999999</v>
      </c>
      <c r="J19" s="114">
        <v>-107.79022999999999</v>
      </c>
      <c r="K19" s="114">
        <f t="shared" si="3"/>
        <v>-388.89233000000002</v>
      </c>
      <c r="L19" s="114"/>
      <c r="M19" s="114"/>
      <c r="N19" s="114"/>
      <c r="O19" s="114"/>
      <c r="P19" s="114"/>
      <c r="Q19" s="114"/>
      <c r="R19" s="114"/>
    </row>
    <row r="20" spans="1:18" x14ac:dyDescent="0.2">
      <c r="A20" s="126" t="s">
        <v>58</v>
      </c>
      <c r="B20" s="28">
        <v>501.98114000000004</v>
      </c>
      <c r="C20" s="28">
        <v>438.56423663795448</v>
      </c>
      <c r="D20" s="28">
        <v>228.85737946240846</v>
      </c>
      <c r="E20" s="28">
        <f t="shared" si="1"/>
        <v>1169.4027561003629</v>
      </c>
      <c r="F20" s="28">
        <v>313.23541</v>
      </c>
      <c r="G20" s="28">
        <f t="shared" si="2"/>
        <v>1482.6381661003629</v>
      </c>
      <c r="H20" s="28">
        <v>141.12835999999999</v>
      </c>
      <c r="I20" s="28">
        <v>194.93134000000001</v>
      </c>
      <c r="J20" s="28">
        <v>139.53563200000002</v>
      </c>
      <c r="K20" s="28">
        <f t="shared" si="3"/>
        <v>475.59533200000004</v>
      </c>
      <c r="L20" s="28"/>
      <c r="M20" s="28"/>
      <c r="N20" s="28"/>
      <c r="O20" s="28"/>
      <c r="P20" s="28"/>
      <c r="Q20" s="28"/>
      <c r="R20" s="28"/>
    </row>
    <row r="21" spans="1:18" x14ac:dyDescent="0.2">
      <c r="A21" s="127" t="s">
        <v>59</v>
      </c>
      <c r="B21" s="114">
        <v>73.047279439999997</v>
      </c>
      <c r="C21" s="114">
        <v>114.10097296999999</v>
      </c>
      <c r="D21" s="114">
        <v>106.13026507000001</v>
      </c>
      <c r="E21" s="114">
        <f t="shared" si="1"/>
        <v>293.27851748</v>
      </c>
      <c r="F21" s="114">
        <v>127.11765197999999</v>
      </c>
      <c r="G21" s="114">
        <f t="shared" si="2"/>
        <v>420.39616946000001</v>
      </c>
      <c r="H21" s="114">
        <v>117.89915476000002</v>
      </c>
      <c r="I21" s="114">
        <v>136.20166766</v>
      </c>
      <c r="J21" s="114">
        <v>144.43539536999998</v>
      </c>
      <c r="K21" s="114">
        <f t="shared" si="3"/>
        <v>398.53621779000002</v>
      </c>
      <c r="L21" s="114"/>
      <c r="M21" s="114"/>
      <c r="N21" s="114"/>
      <c r="O21" s="114"/>
      <c r="P21" s="114"/>
      <c r="Q21" s="114"/>
      <c r="R21" s="114"/>
    </row>
    <row r="22" spans="1:18" s="44" customFormat="1" x14ac:dyDescent="0.2">
      <c r="A22" s="116" t="s">
        <v>60</v>
      </c>
      <c r="B22" s="111">
        <v>13235.242547908216</v>
      </c>
      <c r="C22" s="111">
        <v>15604.009800845022</v>
      </c>
      <c r="D22" s="111">
        <v>16043.014484333955</v>
      </c>
      <c r="E22" s="111">
        <f t="shared" si="1"/>
        <v>44882.266833087197</v>
      </c>
      <c r="F22" s="111">
        <v>16883.087065970914</v>
      </c>
      <c r="G22" s="111">
        <f t="shared" si="2"/>
        <v>61765.353899058115</v>
      </c>
      <c r="H22" s="111">
        <v>13298.54611446626</v>
      </c>
      <c r="I22" s="111">
        <v>16637.619620870591</v>
      </c>
      <c r="J22" s="111">
        <v>17163.566282958389</v>
      </c>
      <c r="K22" s="111">
        <f t="shared" si="3"/>
        <v>47099.732018295239</v>
      </c>
      <c r="L22" s="113">
        <f>H22/B22*100</f>
        <v>100.47829547761518</v>
      </c>
      <c r="M22" s="113">
        <f>H22/F22*100</f>
        <v>78.768450713438796</v>
      </c>
      <c r="N22" s="113">
        <f>I22/C22*100</f>
        <v>106.62400135104757</v>
      </c>
      <c r="O22" s="113">
        <f>I22/H22*100</f>
        <v>125.10856057243778</v>
      </c>
      <c r="P22" s="113">
        <f>J22/D22*100</f>
        <v>106.98467111476249</v>
      </c>
      <c r="Q22" s="113">
        <f>J22/I22*100</f>
        <v>103.16118936526254</v>
      </c>
      <c r="R22" s="113">
        <f>K22/E22*100</f>
        <v>104.9406265362099</v>
      </c>
    </row>
    <row r="23" spans="1:18" s="44" customFormat="1" ht="17.25" customHeight="1" x14ac:dyDescent="0.2">
      <c r="A23" s="120" t="s">
        <v>50</v>
      </c>
      <c r="B23" s="114">
        <v>13195.734087318217</v>
      </c>
      <c r="C23" s="114">
        <v>15396.875429145022</v>
      </c>
      <c r="D23" s="114">
        <v>15895.159215223955</v>
      </c>
      <c r="E23" s="114">
        <f t="shared" si="1"/>
        <v>44487.768731687196</v>
      </c>
      <c r="F23" s="114">
        <v>16736.238755690916</v>
      </c>
      <c r="G23" s="114">
        <f t="shared" si="2"/>
        <v>61224.007487378112</v>
      </c>
      <c r="H23" s="114">
        <v>13292.487842066261</v>
      </c>
      <c r="I23" s="114">
        <v>16604.291103950593</v>
      </c>
      <c r="J23" s="114">
        <v>16847.602024088388</v>
      </c>
      <c r="K23" s="114">
        <f t="shared" si="3"/>
        <v>46744.380970105238</v>
      </c>
      <c r="L23" s="115"/>
      <c r="M23" s="115"/>
      <c r="N23" s="115"/>
      <c r="O23" s="115"/>
      <c r="P23" s="115"/>
      <c r="Q23" s="115"/>
      <c r="R23" s="115"/>
    </row>
    <row r="24" spans="1:18" x14ac:dyDescent="0.2">
      <c r="A24" s="118" t="s">
        <v>61</v>
      </c>
      <c r="B24" s="28">
        <v>13038.258865400006</v>
      </c>
      <c r="C24" s="28">
        <v>15355.825824260002</v>
      </c>
      <c r="D24" s="28">
        <v>15523.987934560002</v>
      </c>
      <c r="E24" s="28">
        <f t="shared" si="1"/>
        <v>43918.072624220011</v>
      </c>
      <c r="F24" s="28">
        <v>16479.896759739982</v>
      </c>
      <c r="G24" s="28">
        <f t="shared" si="2"/>
        <v>60397.969383959993</v>
      </c>
      <c r="H24" s="28">
        <v>12930.885956350001</v>
      </c>
      <c r="I24" s="28">
        <v>16356.786615439954</v>
      </c>
      <c r="J24" s="28">
        <v>16619.175328040008</v>
      </c>
      <c r="K24" s="28">
        <f xml:space="preserve"> H24+I24+J24</f>
        <v>45906.847899829962</v>
      </c>
      <c r="L24" s="28">
        <f>H24/B24*100</f>
        <v>99.176478162011776</v>
      </c>
      <c r="M24" s="28">
        <f>H24/F24*100</f>
        <v>78.464605360513332</v>
      </c>
      <c r="N24" s="28">
        <f>I24/C24*100</f>
        <v>106.51844324515962</v>
      </c>
      <c r="O24" s="28">
        <f>I24/H24*100</f>
        <v>126.49393607409853</v>
      </c>
      <c r="P24" s="28">
        <f>J24/D24*100</f>
        <v>107.05480703860806</v>
      </c>
      <c r="Q24" s="28">
        <f>J24/I24*100</f>
        <v>101.60415807070792</v>
      </c>
      <c r="R24" s="28">
        <f>K24/E24*100</f>
        <v>104.52837557928983</v>
      </c>
    </row>
    <row r="25" spans="1:18" ht="28.5" customHeight="1" x14ac:dyDescent="0.2">
      <c r="A25" s="121" t="s">
        <v>52</v>
      </c>
      <c r="B25" s="27">
        <f>B23-B24</f>
        <v>157.47522191821008</v>
      </c>
      <c r="C25" s="27">
        <f>C23-C24</f>
        <v>41.049604885020017</v>
      </c>
      <c r="D25" s="27">
        <f>D23-D24</f>
        <v>371.17128066395344</v>
      </c>
      <c r="E25" s="27">
        <f t="shared" si="1"/>
        <v>569.69610746718354</v>
      </c>
      <c r="F25" s="27">
        <f>F23-F24</f>
        <v>256.34199595093378</v>
      </c>
      <c r="G25" s="27">
        <f t="shared" si="2"/>
        <v>826.03810341811732</v>
      </c>
      <c r="H25" s="27">
        <f>H23-H24</f>
        <v>361.60188571625986</v>
      </c>
      <c r="I25" s="27">
        <f>I23-I24</f>
        <v>247.50448851063811</v>
      </c>
      <c r="J25" s="27">
        <f>J23-J24</f>
        <v>228.42669604838011</v>
      </c>
      <c r="K25" s="27">
        <f t="shared" si="3"/>
        <v>837.53307027527808</v>
      </c>
      <c r="L25" s="29"/>
      <c r="M25" s="29"/>
      <c r="N25" s="29"/>
      <c r="O25" s="29"/>
      <c r="P25" s="29"/>
      <c r="Q25" s="29"/>
      <c r="R25" s="29"/>
    </row>
    <row r="26" spans="1:18" x14ac:dyDescent="0.2">
      <c r="A26" s="128" t="s">
        <v>48</v>
      </c>
      <c r="B26" s="28">
        <v>544.80942499999992</v>
      </c>
      <c r="C26" s="28">
        <v>728.05872499999998</v>
      </c>
      <c r="D26" s="28">
        <v>886.07847000000015</v>
      </c>
      <c r="E26" s="28">
        <f t="shared" ref="E26:E36" si="4" xml:space="preserve"> B26+C26+D26</f>
        <v>2158.9466199999997</v>
      </c>
      <c r="F26" s="28">
        <v>801.09708499999999</v>
      </c>
      <c r="G26" s="28">
        <f t="shared" si="2"/>
        <v>2960.0437049999996</v>
      </c>
      <c r="H26" s="28">
        <v>607.45862499999998</v>
      </c>
      <c r="I26" s="28">
        <v>745.75087000000008</v>
      </c>
      <c r="J26" s="28">
        <v>895.16798999999992</v>
      </c>
      <c r="K26" s="28">
        <f t="shared" si="3"/>
        <v>2248.377485</v>
      </c>
      <c r="L26" s="28">
        <f>H26/B26*100</f>
        <v>111.49928711310383</v>
      </c>
      <c r="M26" s="28">
        <f>H26/F26*100</f>
        <v>75.828340456388005</v>
      </c>
      <c r="N26" s="28">
        <f>I26/C26*100</f>
        <v>102.43004367539173</v>
      </c>
      <c r="O26" s="28">
        <f>I26/H26*100</f>
        <v>122.76570605940447</v>
      </c>
      <c r="P26" s="28">
        <f>J26/D26*100</f>
        <v>101.02581433899414</v>
      </c>
      <c r="Q26" s="28">
        <f>J26/I26*100</f>
        <v>120.0357956002116</v>
      </c>
      <c r="R26" s="28">
        <f>K26/E26*100</f>
        <v>104.14233794256573</v>
      </c>
    </row>
    <row r="27" spans="1:18" x14ac:dyDescent="0.2">
      <c r="A27" s="129" t="s">
        <v>53</v>
      </c>
      <c r="B27" s="29">
        <v>38.978730000000006</v>
      </c>
      <c r="C27" s="29">
        <v>25.525559999999999</v>
      </c>
      <c r="D27" s="29">
        <v>33.234839999999998</v>
      </c>
      <c r="E27" s="29">
        <f t="shared" si="4"/>
        <v>97.739129999999989</v>
      </c>
      <c r="F27" s="29">
        <v>30.684039999999996</v>
      </c>
      <c r="G27" s="29">
        <f t="shared" si="2"/>
        <v>128.42316999999997</v>
      </c>
      <c r="H27" s="29">
        <v>31.140819999999998</v>
      </c>
      <c r="I27" s="29">
        <v>32.630050000000004</v>
      </c>
      <c r="J27" s="29">
        <v>41.778880000000001</v>
      </c>
      <c r="K27" s="29">
        <f t="shared" si="3"/>
        <v>105.54975</v>
      </c>
      <c r="L27" s="29"/>
      <c r="M27" s="29"/>
      <c r="N27" s="29"/>
      <c r="O27" s="29"/>
      <c r="P27" s="29"/>
      <c r="Q27" s="29"/>
      <c r="R27" s="29"/>
    </row>
    <row r="28" spans="1:18" x14ac:dyDescent="0.2">
      <c r="A28" s="128" t="s">
        <v>54</v>
      </c>
      <c r="B28" s="28">
        <v>-92.76230000000001</v>
      </c>
      <c r="C28" s="28">
        <v>-118.71293</v>
      </c>
      <c r="D28" s="28">
        <v>-102.06874999999999</v>
      </c>
      <c r="E28" s="28">
        <f t="shared" si="4"/>
        <v>-313.54398000000003</v>
      </c>
      <c r="F28" s="28">
        <v>-125.51978</v>
      </c>
      <c r="G28" s="28">
        <f t="shared" si="2"/>
        <v>-439.06376</v>
      </c>
      <c r="H28" s="28">
        <v>-64.127690000000001</v>
      </c>
      <c r="I28" s="28">
        <v>-116.44746000000001</v>
      </c>
      <c r="J28" s="28">
        <v>-121.17314999999999</v>
      </c>
      <c r="K28" s="28">
        <f t="shared" si="3"/>
        <v>-301.74829999999997</v>
      </c>
      <c r="L28" s="28"/>
      <c r="M28" s="28"/>
      <c r="N28" s="28"/>
      <c r="O28" s="28"/>
      <c r="P28" s="28"/>
      <c r="Q28" s="28"/>
      <c r="R28" s="28"/>
    </row>
    <row r="29" spans="1:18" x14ac:dyDescent="0.2">
      <c r="A29" s="129" t="s">
        <v>62</v>
      </c>
      <c r="B29" s="29">
        <v>-588.74381062398197</v>
      </c>
      <c r="C29" s="29">
        <v>-702.44123836775395</v>
      </c>
      <c r="D29" s="29">
        <v>-635.75942380182096</v>
      </c>
      <c r="E29" s="29">
        <f t="shared" si="4"/>
        <v>-1926.944472793557</v>
      </c>
      <c r="F29" s="29">
        <v>-687.24256342927197</v>
      </c>
      <c r="G29" s="29">
        <f t="shared" si="2"/>
        <v>-2614.1870362228292</v>
      </c>
      <c r="H29" s="29">
        <v>-562.27941156831184</v>
      </c>
      <c r="I29" s="29">
        <v>-676.34221043745401</v>
      </c>
      <c r="J29" s="29">
        <v>-643.33610271763791</v>
      </c>
      <c r="K29" s="29">
        <f t="shared" si="3"/>
        <v>-1881.9577247234038</v>
      </c>
      <c r="L29" s="29"/>
      <c r="M29" s="29"/>
      <c r="N29" s="29"/>
      <c r="O29" s="29"/>
      <c r="P29" s="29"/>
      <c r="Q29" s="29"/>
      <c r="R29" s="29"/>
    </row>
    <row r="30" spans="1:18" ht="25.5" x14ac:dyDescent="0.2">
      <c r="A30" s="128" t="s">
        <v>63</v>
      </c>
      <c r="B30" s="28">
        <v>295.38521694219202</v>
      </c>
      <c r="C30" s="28">
        <v>317.05553280277195</v>
      </c>
      <c r="D30" s="28">
        <v>339.24191874577514</v>
      </c>
      <c r="E30" s="28">
        <f xml:space="preserve"> B30+C30+D30</f>
        <v>951.68266849073916</v>
      </c>
      <c r="F30" s="28">
        <v>385.51578806020763</v>
      </c>
      <c r="G30" s="28">
        <f t="shared" si="2"/>
        <v>1337.1984565509467</v>
      </c>
      <c r="H30" s="28">
        <v>355.93969208457003</v>
      </c>
      <c r="I30" s="28">
        <v>363.85558321809259</v>
      </c>
      <c r="J30" s="28">
        <v>372.7815338860168</v>
      </c>
      <c r="K30" s="28">
        <f t="shared" si="3"/>
        <v>1092.5768091886794</v>
      </c>
      <c r="L30" s="28"/>
      <c r="M30" s="28"/>
      <c r="N30" s="28"/>
      <c r="O30" s="28"/>
      <c r="P30" s="28"/>
      <c r="Q30" s="28"/>
      <c r="R30" s="28"/>
    </row>
    <row r="31" spans="1:18" x14ac:dyDescent="0.2">
      <c r="A31" s="129" t="s">
        <v>64</v>
      </c>
      <c r="B31" s="29">
        <f>B25-SUM(B26:B30)</f>
        <v>-40.192039399999942</v>
      </c>
      <c r="C31" s="29">
        <f>C25-SUM(C26:C30)</f>
        <v>-208.43604454999797</v>
      </c>
      <c r="D31" s="29">
        <f>D25-SUM(D26:D30)</f>
        <v>-149.55577428000083</v>
      </c>
      <c r="E31" s="29">
        <f t="shared" si="4"/>
        <v>-398.18385822999875</v>
      </c>
      <c r="F31" s="29">
        <f>F25-SUM(F26:F30)</f>
        <v>-148.19257368000189</v>
      </c>
      <c r="G31" s="29">
        <f t="shared" si="2"/>
        <v>-546.37643191000063</v>
      </c>
      <c r="H31" s="29">
        <f>H25-SUM(H26:H30)</f>
        <v>-6.5301497999982416</v>
      </c>
      <c r="I31" s="29">
        <f>I25-SUM(I26:I30)</f>
        <v>-101.94234427000055</v>
      </c>
      <c r="J31" s="29">
        <f>J25-SUM(J26:J30)</f>
        <v>-316.79245511999875</v>
      </c>
      <c r="K31" s="29">
        <f xml:space="preserve"> H31+I31+J31</f>
        <v>-425.26494918999754</v>
      </c>
      <c r="L31" s="112"/>
      <c r="M31" s="112"/>
      <c r="N31" s="112"/>
      <c r="O31" s="112"/>
      <c r="P31" s="112"/>
      <c r="Q31" s="112"/>
      <c r="R31" s="112"/>
    </row>
    <row r="32" spans="1:18" x14ac:dyDescent="0.2">
      <c r="A32" s="124" t="s">
        <v>59</v>
      </c>
      <c r="B32" s="28">
        <v>39.508460589999999</v>
      </c>
      <c r="C32" s="28">
        <v>207.1343717</v>
      </c>
      <c r="D32" s="28">
        <v>147.85526910999999</v>
      </c>
      <c r="E32" s="28">
        <f t="shared" si="4"/>
        <v>394.4981014</v>
      </c>
      <c r="F32" s="28">
        <v>146.84831027999999</v>
      </c>
      <c r="G32" s="28">
        <f t="shared" si="2"/>
        <v>541.34641167999996</v>
      </c>
      <c r="H32" s="28">
        <v>6.0582723999999999</v>
      </c>
      <c r="I32" s="28">
        <v>33.328516919999984</v>
      </c>
      <c r="J32" s="28">
        <v>315.96425886999998</v>
      </c>
      <c r="K32" s="28">
        <f t="shared" si="3"/>
        <v>355.35104818999997</v>
      </c>
      <c r="L32" s="28"/>
      <c r="M32" s="28"/>
      <c r="N32" s="28"/>
      <c r="O32" s="28"/>
      <c r="P32" s="28"/>
      <c r="Q32" s="28"/>
      <c r="R32" s="28"/>
    </row>
    <row r="33" spans="1:18" x14ac:dyDescent="0.2">
      <c r="A33" s="130"/>
      <c r="B33" s="32"/>
      <c r="C33" s="32"/>
      <c r="D33" s="32"/>
      <c r="E33" s="32"/>
      <c r="F33" s="32"/>
      <c r="G33" s="32"/>
      <c r="H33" s="32"/>
      <c r="I33" s="32"/>
      <c r="J33" s="32"/>
      <c r="K33" s="32"/>
      <c r="L33" s="32"/>
      <c r="M33" s="32"/>
      <c r="N33" s="32"/>
      <c r="O33" s="32"/>
      <c r="P33" s="32"/>
      <c r="Q33" s="32"/>
      <c r="R33" s="32"/>
    </row>
    <row r="34" spans="1:18" x14ac:dyDescent="0.2">
      <c r="A34" s="116" t="s">
        <v>65</v>
      </c>
      <c r="B34" s="28">
        <f>B10+B22</f>
        <v>32147.696948928249</v>
      </c>
      <c r="C34" s="28">
        <f>C10+C22</f>
        <v>36603.259303466781</v>
      </c>
      <c r="D34" s="28">
        <f>D10+D22</f>
        <v>35828.845145666601</v>
      </c>
      <c r="E34" s="28">
        <f t="shared" si="4"/>
        <v>104579.80139806162</v>
      </c>
      <c r="F34" s="28">
        <f>F10+F22</f>
        <v>36164.947090507667</v>
      </c>
      <c r="G34" s="28">
        <f>G10+G22</f>
        <v>140744.74848856931</v>
      </c>
      <c r="H34" s="28">
        <f>H10+H22</f>
        <v>31713.725692581196</v>
      </c>
      <c r="I34" s="28">
        <f>I10+I22</f>
        <v>36094.548844324185</v>
      </c>
      <c r="J34" s="28">
        <f>J10+J22</f>
        <v>37541.240209695919</v>
      </c>
      <c r="K34" s="28">
        <f xml:space="preserve"> H34+I34+J34</f>
        <v>105349.51474660129</v>
      </c>
      <c r="L34" s="28">
        <f>H34/B34*100</f>
        <v>98.650070463720979</v>
      </c>
      <c r="M34" s="28">
        <f>H34/F34*100</f>
        <v>87.691890197470258</v>
      </c>
      <c r="N34" s="28">
        <f>I34/C34*100</f>
        <v>98.610204476806203</v>
      </c>
      <c r="O34" s="28">
        <f>I34/H34*100</f>
        <v>113.81365026048577</v>
      </c>
      <c r="P34" s="28">
        <f>J34/D34*100</f>
        <v>104.77937554801827</v>
      </c>
      <c r="Q34" s="28">
        <f>J34/I34*100</f>
        <v>104.00806052906026</v>
      </c>
      <c r="R34" s="28">
        <f>K34/E34*100</f>
        <v>100.73600574704659</v>
      </c>
    </row>
    <row r="35" spans="1:18" x14ac:dyDescent="0.2">
      <c r="A35" s="117" t="s">
        <v>47</v>
      </c>
      <c r="B35" s="29">
        <f>B12+B24</f>
        <v>31652.748835840037</v>
      </c>
      <c r="C35" s="29">
        <f>C12+C24</f>
        <v>36387.67978973002</v>
      </c>
      <c r="D35" s="29">
        <f>D12+D24</f>
        <v>36486.649750740005</v>
      </c>
      <c r="E35" s="29">
        <f t="shared" si="4"/>
        <v>104527.07837631006</v>
      </c>
      <c r="F35" s="29">
        <f>F12+F24</f>
        <v>37544.944051550003</v>
      </c>
      <c r="G35" s="29">
        <f>G12+G24</f>
        <v>142072.02242786007</v>
      </c>
      <c r="H35" s="29">
        <f>H12+H24</f>
        <v>29378.910044140001</v>
      </c>
      <c r="I35" s="29">
        <f>I12+I24</f>
        <v>36885.404531809952</v>
      </c>
      <c r="J35" s="29">
        <f>J12+J24</f>
        <v>37142.891175439996</v>
      </c>
      <c r="K35" s="29">
        <f xml:space="preserve"> H35+I35+J35</f>
        <v>103407.20575138993</v>
      </c>
      <c r="L35" s="29">
        <f>H35/B35*100</f>
        <v>92.81629913568392</v>
      </c>
      <c r="M35" s="29">
        <f>H35/F35*100</f>
        <v>78.249976891168444</v>
      </c>
      <c r="N35" s="29">
        <f>I35/C35*100</f>
        <v>101.36783863372463</v>
      </c>
      <c r="O35" s="29">
        <f>I35/H35*100</f>
        <v>125.5506227984357</v>
      </c>
      <c r="P35" s="29">
        <f>J35/D35*100</f>
        <v>101.79857956042314</v>
      </c>
      <c r="Q35" s="29">
        <f>J35/I35*100</f>
        <v>100.69807189835207</v>
      </c>
      <c r="R35" s="29">
        <f>K35/E35*100</f>
        <v>98.92862917215723</v>
      </c>
    </row>
    <row r="36" spans="1:18" x14ac:dyDescent="0.2">
      <c r="A36" s="118" t="s">
        <v>48</v>
      </c>
      <c r="B36" s="28">
        <f>B14+B26</f>
        <v>603.17485099999988</v>
      </c>
      <c r="C36" s="28">
        <f>C14+C26</f>
        <v>814.66161299999999</v>
      </c>
      <c r="D36" s="28">
        <f>D14+D26</f>
        <v>1003.7359860000001</v>
      </c>
      <c r="E36" s="28">
        <f t="shared" si="4"/>
        <v>2421.5724500000001</v>
      </c>
      <c r="F36" s="28">
        <f>F14+F26</f>
        <v>873.77792699999998</v>
      </c>
      <c r="G36" s="28">
        <f>G14+G26</f>
        <v>3295.3503769999998</v>
      </c>
      <c r="H36" s="28">
        <f>H14+H26</f>
        <v>668.05995999999993</v>
      </c>
      <c r="I36" s="28">
        <f>I14+I26</f>
        <v>843.33523700000012</v>
      </c>
      <c r="J36" s="28">
        <f>J14+J26</f>
        <v>1017.6619449999999</v>
      </c>
      <c r="K36" s="28">
        <f xml:space="preserve"> H36+I36+J36</f>
        <v>2529.0571420000001</v>
      </c>
      <c r="L36" s="28">
        <f>H36/B36*100</f>
        <v>110.75726365123271</v>
      </c>
      <c r="M36" s="28">
        <f>H36/F36*100</f>
        <v>76.456493046659432</v>
      </c>
      <c r="N36" s="28">
        <f>I36/C36*100</f>
        <v>103.51969744768128</v>
      </c>
      <c r="O36" s="28">
        <f>I36/H36*100</f>
        <v>126.23645892503423</v>
      </c>
      <c r="P36" s="28">
        <f>J36/D36*100</f>
        <v>101.38741254615134</v>
      </c>
      <c r="Q36" s="28">
        <f>J36/I36*100</f>
        <v>120.67110448510761</v>
      </c>
      <c r="R36" s="28">
        <f>K36/E36*100</f>
        <v>104.43863209626456</v>
      </c>
    </row>
    <row r="37" spans="1:18" s="46" customFormat="1" ht="13.5" customHeight="1" x14ac:dyDescent="0.2">
      <c r="A37" s="49"/>
      <c r="B37" s="52"/>
      <c r="C37" s="52"/>
      <c r="D37" s="52"/>
      <c r="E37" s="52"/>
      <c r="F37" s="52"/>
      <c r="G37" s="52"/>
      <c r="H37" s="52"/>
      <c r="I37" s="52"/>
      <c r="J37" s="52"/>
      <c r="K37" s="52"/>
      <c r="L37" s="49"/>
      <c r="M37" s="49"/>
    </row>
    <row r="38" spans="1:18" ht="27" customHeight="1" x14ac:dyDescent="0.2">
      <c r="A38" s="139" t="s">
        <v>45</v>
      </c>
      <c r="B38" s="139"/>
      <c r="C38" s="139"/>
      <c r="D38" s="139"/>
      <c r="E38" s="139"/>
      <c r="F38" s="139"/>
      <c r="G38" s="139"/>
      <c r="H38" s="139"/>
      <c r="I38" s="139"/>
      <c r="J38" s="139"/>
      <c r="K38" s="139"/>
      <c r="L38" s="139"/>
      <c r="M38" s="139"/>
      <c r="N38" s="139"/>
      <c r="O38" s="139"/>
      <c r="P38" s="139"/>
      <c r="Q38" s="139"/>
      <c r="R38" s="139"/>
    </row>
    <row r="39" spans="1:18" x14ac:dyDescent="0.2">
      <c r="B39" s="53"/>
      <c r="C39" s="53"/>
      <c r="D39" s="53"/>
      <c r="E39" s="53"/>
      <c r="F39" s="53"/>
      <c r="G39" s="53"/>
      <c r="H39" s="53"/>
      <c r="I39" s="53"/>
      <c r="J39" s="53"/>
      <c r="K39" s="53"/>
    </row>
    <row r="40" spans="1:18" x14ac:dyDescent="0.2">
      <c r="B40" s="53"/>
      <c r="C40" s="53"/>
      <c r="D40" s="53"/>
      <c r="E40" s="53"/>
      <c r="F40" s="53"/>
      <c r="G40" s="53"/>
      <c r="H40" s="53"/>
      <c r="I40" s="53"/>
      <c r="J40" s="53"/>
      <c r="K40" s="53"/>
    </row>
    <row r="41" spans="1:18" x14ac:dyDescent="0.2">
      <c r="B41" s="82"/>
      <c r="C41" s="82"/>
      <c r="D41" s="82"/>
      <c r="E41" s="82"/>
      <c r="F41" s="82"/>
      <c r="G41" s="82"/>
      <c r="H41" s="82"/>
      <c r="I41" s="82"/>
      <c r="J41" s="82"/>
      <c r="K41" s="82"/>
    </row>
    <row r="42" spans="1:18" x14ac:dyDescent="0.2">
      <c r="B42" s="53"/>
      <c r="C42" s="53"/>
      <c r="D42" s="53"/>
      <c r="E42" s="53"/>
      <c r="F42" s="53"/>
    </row>
    <row r="43" spans="1:18" x14ac:dyDescent="0.2">
      <c r="B43" s="53"/>
      <c r="C43" s="53"/>
      <c r="D43" s="53"/>
      <c r="E43" s="53"/>
      <c r="F43" s="53"/>
    </row>
    <row r="44" spans="1:18" x14ac:dyDescent="0.2">
      <c r="B44" s="53"/>
      <c r="C44" s="53"/>
      <c r="D44" s="53"/>
      <c r="E44" s="53"/>
      <c r="F44" s="53"/>
    </row>
  </sheetData>
  <mergeCells count="13">
    <mergeCell ref="A1:R1"/>
    <mergeCell ref="A38:R38"/>
    <mergeCell ref="Q4:Q5"/>
    <mergeCell ref="R4:R5"/>
    <mergeCell ref="A3:R3"/>
    <mergeCell ref="N4:N5"/>
    <mergeCell ref="O4:O5"/>
    <mergeCell ref="P4:P5"/>
    <mergeCell ref="B4:G4"/>
    <mergeCell ref="M4:M5"/>
    <mergeCell ref="A4:A5"/>
    <mergeCell ref="L4:L5"/>
    <mergeCell ref="H4:K4"/>
  </mergeCells>
  <printOptions horizontalCentered="1"/>
  <pageMargins left="0.19685039370078741" right="0.31496062992125984" top="0.31496062992125984" bottom="0.27559055118110237" header="0.31496062992125984" footer="0.31496062992125984"/>
  <pageSetup paperSize="9" scale="72" orientation="landscape" r:id="rId1"/>
  <ignoredErrors>
    <ignoredError sqref="B4 H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zoomScale="80" zoomScaleNormal="80" zoomScaleSheetLayoutView="100" workbookViewId="0">
      <selection activeCell="S13" sqref="S13"/>
    </sheetView>
  </sheetViews>
  <sheetFormatPr defaultRowHeight="12.75" x14ac:dyDescent="0.2"/>
  <cols>
    <col min="1" max="1" width="52.28515625" style="2" customWidth="1"/>
    <col min="2" max="2" width="11.7109375" style="2" customWidth="1"/>
    <col min="3" max="3" width="8.7109375" style="2" customWidth="1"/>
    <col min="4" max="4" width="11.7109375" style="2" customWidth="1"/>
    <col min="5" max="5" width="8.7109375" style="2" customWidth="1"/>
    <col min="6" max="6" width="11.7109375" style="2" customWidth="1"/>
    <col min="7" max="7" width="8.7109375" style="2" customWidth="1"/>
    <col min="8" max="9" width="11.7109375" style="2" customWidth="1"/>
    <col min="10" max="10" width="8.7109375" style="2" customWidth="1"/>
    <col min="11" max="11" width="11.7109375" style="2" customWidth="1"/>
    <col min="12" max="12" width="8.7109375" style="2" customWidth="1"/>
    <col min="13" max="13" width="11.7109375" style="2" customWidth="1"/>
    <col min="14" max="14" width="8.7109375" style="2" customWidth="1"/>
    <col min="15" max="15" width="11.7109375" style="2" customWidth="1"/>
    <col min="16" max="16384" width="9.140625" style="2"/>
  </cols>
  <sheetData>
    <row r="1" spans="1:16" ht="21.75" customHeight="1" x14ac:dyDescent="0.2">
      <c r="A1" s="154" t="s">
        <v>40</v>
      </c>
      <c r="B1" s="154"/>
      <c r="C1" s="154"/>
      <c r="D1" s="154"/>
      <c r="E1" s="154"/>
      <c r="F1" s="154"/>
      <c r="G1" s="154"/>
      <c r="H1" s="154"/>
      <c r="I1" s="154"/>
      <c r="J1" s="154"/>
      <c r="K1" s="154"/>
      <c r="L1" s="154"/>
      <c r="M1" s="154"/>
      <c r="N1" s="154"/>
      <c r="O1" s="154"/>
    </row>
    <row r="2" spans="1:16" ht="14.25" x14ac:dyDescent="0.2">
      <c r="A2" s="13"/>
      <c r="B2" s="1"/>
      <c r="C2" s="1"/>
      <c r="D2" s="1"/>
      <c r="E2" s="1"/>
      <c r="F2" s="1"/>
      <c r="G2" s="1"/>
      <c r="H2" s="1"/>
      <c r="I2" s="1"/>
      <c r="J2" s="1"/>
      <c r="K2" s="1"/>
      <c r="L2" s="1"/>
      <c r="M2" s="1"/>
      <c r="N2" s="1"/>
    </row>
    <row r="3" spans="1:16" x14ac:dyDescent="0.2">
      <c r="E3" s="3"/>
      <c r="F3" s="3"/>
      <c r="G3" s="3"/>
      <c r="H3" s="3"/>
      <c r="M3" s="3"/>
      <c r="N3" s="3"/>
      <c r="O3" s="3" t="s">
        <v>66</v>
      </c>
    </row>
    <row r="4" spans="1:16" ht="15" customHeight="1" x14ac:dyDescent="0.2">
      <c r="A4" s="149" t="s">
        <v>73</v>
      </c>
      <c r="B4" s="151" t="s">
        <v>190</v>
      </c>
      <c r="C4" s="152"/>
      <c r="D4" s="152"/>
      <c r="E4" s="152"/>
      <c r="F4" s="152"/>
      <c r="G4" s="152"/>
      <c r="H4" s="153"/>
      <c r="I4" s="151" t="s">
        <v>191</v>
      </c>
      <c r="J4" s="152"/>
      <c r="K4" s="152"/>
      <c r="L4" s="152"/>
      <c r="M4" s="152"/>
      <c r="N4" s="152"/>
      <c r="O4" s="153"/>
    </row>
    <row r="5" spans="1:16" ht="28.5" customHeight="1" x14ac:dyDescent="0.2">
      <c r="A5" s="150"/>
      <c r="B5" s="14" t="s">
        <v>74</v>
      </c>
      <c r="C5" s="15" t="s">
        <v>1</v>
      </c>
      <c r="D5" s="16" t="s">
        <v>75</v>
      </c>
      <c r="E5" s="15" t="s">
        <v>1</v>
      </c>
      <c r="F5" s="48" t="s">
        <v>76</v>
      </c>
      <c r="G5" s="35" t="s">
        <v>1</v>
      </c>
      <c r="H5" s="35" t="s">
        <v>77</v>
      </c>
      <c r="I5" s="14" t="s">
        <v>74</v>
      </c>
      <c r="J5" s="15" t="s">
        <v>1</v>
      </c>
      <c r="K5" s="16" t="s">
        <v>75</v>
      </c>
      <c r="L5" s="15" t="s">
        <v>1</v>
      </c>
      <c r="M5" s="48" t="s">
        <v>76</v>
      </c>
      <c r="N5" s="35" t="s">
        <v>1</v>
      </c>
      <c r="O5" s="35" t="s">
        <v>77</v>
      </c>
    </row>
    <row r="6" spans="1:16" ht="29.25" customHeight="1" x14ac:dyDescent="0.2">
      <c r="A6" s="172" t="s">
        <v>78</v>
      </c>
      <c r="B6" s="173"/>
      <c r="C6" s="174">
        <v>66.880553883922786</v>
      </c>
      <c r="D6" s="173"/>
      <c r="E6" s="174">
        <v>34.92155407615077</v>
      </c>
      <c r="F6" s="174"/>
      <c r="G6" s="174">
        <v>45.3832292373299</v>
      </c>
      <c r="H6" s="174"/>
      <c r="I6" s="173"/>
      <c r="J6" s="174">
        <v>64.738896871249082</v>
      </c>
      <c r="K6" s="173"/>
      <c r="L6" s="174">
        <v>35.652928557552109</v>
      </c>
      <c r="M6" s="174"/>
      <c r="N6" s="174">
        <v>43.531131847280996</v>
      </c>
      <c r="O6" s="175"/>
    </row>
    <row r="7" spans="1:16" ht="26.1" customHeight="1" x14ac:dyDescent="0.2">
      <c r="A7" s="176" t="s">
        <v>79</v>
      </c>
      <c r="B7" s="180">
        <v>303.91792509999999</v>
      </c>
      <c r="C7" s="181">
        <f t="shared" ref="C7:C27" si="0">B7/B$28*100</f>
        <v>0.50144020899072417</v>
      </c>
      <c r="D7" s="180">
        <v>709.43307949999996</v>
      </c>
      <c r="E7" s="181">
        <f>D7/D$28*100</f>
        <v>1.6153556774641538</v>
      </c>
      <c r="F7" s="181">
        <f t="shared" ref="F7:F28" si="1">B7+D7</f>
        <v>1013.3510045999999</v>
      </c>
      <c r="G7" s="181">
        <f t="shared" ref="G7:G13" si="2">F7/F$28*100</f>
        <v>0.96946266977154749</v>
      </c>
      <c r="H7" s="181">
        <f t="shared" ref="H7:H28" si="3">B7-D7</f>
        <v>-405.51515439999997</v>
      </c>
      <c r="I7" s="180">
        <v>325.1540938</v>
      </c>
      <c r="J7" s="181">
        <f>I7/I$28*100</f>
        <v>0.56548186125766875</v>
      </c>
      <c r="K7" s="180">
        <v>827.95048780000002</v>
      </c>
      <c r="L7" s="181">
        <f>K7/K$28*100</f>
        <v>1.803544624983934</v>
      </c>
      <c r="M7" s="181">
        <f t="shared" ref="M7:M28" si="4">I7+K7</f>
        <v>1153.1045816000001</v>
      </c>
      <c r="N7" s="181">
        <f>M7/M$28*100</f>
        <v>1.1151104734304265</v>
      </c>
      <c r="O7" s="182">
        <f>I7-K7</f>
        <v>-502.79639400000002</v>
      </c>
    </row>
    <row r="8" spans="1:16" ht="26.1" customHeight="1" x14ac:dyDescent="0.2">
      <c r="A8" s="177" t="s">
        <v>80</v>
      </c>
      <c r="B8" s="183">
        <v>1832.5494590000001</v>
      </c>
      <c r="C8" s="184">
        <f t="shared" si="0"/>
        <v>3.0235596778454004</v>
      </c>
      <c r="D8" s="183">
        <v>1332.326174</v>
      </c>
      <c r="E8" s="184">
        <f t="shared" ref="E8:G23" si="5">D8/D$28*100</f>
        <v>3.033662668960722</v>
      </c>
      <c r="F8" s="184">
        <f t="shared" si="1"/>
        <v>3164.8756330000001</v>
      </c>
      <c r="G8" s="184">
        <f t="shared" si="2"/>
        <v>3.0278045482120177</v>
      </c>
      <c r="H8" s="184">
        <f t="shared" si="3"/>
        <v>500.22328500000003</v>
      </c>
      <c r="I8" s="183">
        <v>2409.9640129999998</v>
      </c>
      <c r="J8" s="184">
        <f t="shared" ref="J8:J27" si="6">I8/I$28*100</f>
        <v>4.1912156777994722</v>
      </c>
      <c r="K8" s="183">
        <v>1124.7303429999999</v>
      </c>
      <c r="L8" s="184">
        <f t="shared" ref="L8:L27" si="7">K8/K$28*100</f>
        <v>2.4500273803377381</v>
      </c>
      <c r="M8" s="184">
        <f t="shared" si="4"/>
        <v>3534.694356</v>
      </c>
      <c r="N8" s="184">
        <f t="shared" ref="N8:N27" si="8">M8/M$28*100</f>
        <v>3.4182282853146333</v>
      </c>
      <c r="O8" s="185">
        <f>I8-K8</f>
        <v>1285.2336699999998</v>
      </c>
    </row>
    <row r="9" spans="1:16" ht="26.1" customHeight="1" x14ac:dyDescent="0.2">
      <c r="A9" s="176" t="s">
        <v>81</v>
      </c>
      <c r="B9" s="180">
        <v>351.20101549999998</v>
      </c>
      <c r="C9" s="181">
        <f t="shared" si="0"/>
        <v>0.57945351710376802</v>
      </c>
      <c r="D9" s="180">
        <v>173.3880887</v>
      </c>
      <c r="E9" s="181">
        <f t="shared" si="5"/>
        <v>0.39479894803270627</v>
      </c>
      <c r="F9" s="181">
        <f t="shared" si="1"/>
        <v>524.58910419999995</v>
      </c>
      <c r="G9" s="181">
        <f t="shared" si="2"/>
        <v>0.5018690968698889</v>
      </c>
      <c r="H9" s="181">
        <f t="shared" si="3"/>
        <v>177.81292679999999</v>
      </c>
      <c r="I9" s="180">
        <v>606.43085810000002</v>
      </c>
      <c r="J9" s="181">
        <f t="shared" si="6"/>
        <v>1.0546557982856102</v>
      </c>
      <c r="K9" s="180">
        <v>278.66688740000001</v>
      </c>
      <c r="L9" s="181">
        <f t="shared" si="7"/>
        <v>0.60702683836413007</v>
      </c>
      <c r="M9" s="181">
        <f t="shared" si="4"/>
        <v>885.09774549999997</v>
      </c>
      <c r="N9" s="181">
        <f t="shared" si="8"/>
        <v>0.85593430272145232</v>
      </c>
      <c r="O9" s="182">
        <f t="shared" ref="O9:O28" si="9">I9-K9</f>
        <v>327.76397070000002</v>
      </c>
    </row>
    <row r="10" spans="1:16" ht="26.1" customHeight="1" x14ac:dyDescent="0.2">
      <c r="A10" s="177" t="s">
        <v>82</v>
      </c>
      <c r="B10" s="183">
        <v>986.07944559999999</v>
      </c>
      <c r="C10" s="184">
        <f t="shared" si="0"/>
        <v>1.6269520237097768</v>
      </c>
      <c r="D10" s="183">
        <v>2763.3238719999999</v>
      </c>
      <c r="E10" s="184">
        <f t="shared" si="5"/>
        <v>6.2919971372823875</v>
      </c>
      <c r="F10" s="184">
        <f t="shared" si="1"/>
        <v>3749.4033175999998</v>
      </c>
      <c r="G10" s="184">
        <f t="shared" si="2"/>
        <v>3.5870162794831399</v>
      </c>
      <c r="H10" s="184">
        <f t="shared" si="3"/>
        <v>-1777.2444264000001</v>
      </c>
      <c r="I10" s="183">
        <v>1455.211497</v>
      </c>
      <c r="J10" s="184">
        <f t="shared" si="6"/>
        <v>2.5307868531812971</v>
      </c>
      <c r="K10" s="183">
        <v>3023.8991839999999</v>
      </c>
      <c r="L10" s="184">
        <f t="shared" si="7"/>
        <v>6.5870329206375322</v>
      </c>
      <c r="M10" s="184">
        <f t="shared" si="4"/>
        <v>4479.1106810000001</v>
      </c>
      <c r="N10" s="184">
        <f t="shared" si="8"/>
        <v>4.33152665572341</v>
      </c>
      <c r="O10" s="185">
        <f t="shared" si="9"/>
        <v>-1568.6876869999999</v>
      </c>
    </row>
    <row r="11" spans="1:16" ht="26.1" customHeight="1" x14ac:dyDescent="0.2">
      <c r="A11" s="176" t="s">
        <v>83</v>
      </c>
      <c r="B11" s="180">
        <v>39331.820780000002</v>
      </c>
      <c r="C11" s="181">
        <f t="shared" si="0"/>
        <v>64.894350754136894</v>
      </c>
      <c r="D11" s="180">
        <v>2280.026828</v>
      </c>
      <c r="E11" s="181">
        <f t="shared" si="5"/>
        <v>5.1915457395589142</v>
      </c>
      <c r="F11" s="181">
        <f t="shared" si="1"/>
        <v>41611.847608000004</v>
      </c>
      <c r="G11" s="181">
        <f t="shared" si="2"/>
        <v>39.809634265969201</v>
      </c>
      <c r="H11" s="181">
        <f t="shared" si="3"/>
        <v>37051.793952</v>
      </c>
      <c r="I11" s="180">
        <v>35979.105190000002</v>
      </c>
      <c r="J11" s="181">
        <f t="shared" si="6"/>
        <v>62.571967436894838</v>
      </c>
      <c r="K11" s="180">
        <v>2504.8247110000002</v>
      </c>
      <c r="L11" s="181">
        <f t="shared" si="7"/>
        <v>5.4563204087902539</v>
      </c>
      <c r="M11" s="181">
        <f t="shared" si="4"/>
        <v>38483.929901000003</v>
      </c>
      <c r="N11" s="181">
        <f t="shared" si="8"/>
        <v>37.215907365333685</v>
      </c>
      <c r="O11" s="182">
        <f t="shared" si="9"/>
        <v>33474.280479000001</v>
      </c>
      <c r="P11" s="81"/>
    </row>
    <row r="12" spans="1:16" ht="26.1" customHeight="1" x14ac:dyDescent="0.2">
      <c r="A12" s="177" t="s">
        <v>84</v>
      </c>
      <c r="B12" s="183">
        <v>4516.9734230000004</v>
      </c>
      <c r="C12" s="184">
        <f t="shared" si="0"/>
        <v>7.4526439876470025</v>
      </c>
      <c r="D12" s="183">
        <v>4780.342979</v>
      </c>
      <c r="E12" s="184">
        <f t="shared" si="5"/>
        <v>10.884682987711678</v>
      </c>
      <c r="F12" s="184">
        <f t="shared" si="1"/>
        <v>9297.3164020000004</v>
      </c>
      <c r="G12" s="184">
        <f t="shared" si="2"/>
        <v>8.8946486852811475</v>
      </c>
      <c r="H12" s="184">
        <f t="shared" si="3"/>
        <v>-263.36955599999965</v>
      </c>
      <c r="I12" s="183">
        <v>4284.3690079999997</v>
      </c>
      <c r="J12" s="184">
        <f t="shared" si="6"/>
        <v>7.4510301643279249</v>
      </c>
      <c r="K12" s="183">
        <v>5274.4674770000001</v>
      </c>
      <c r="L12" s="184">
        <f t="shared" si="7"/>
        <v>11.489500408500056</v>
      </c>
      <c r="M12" s="184">
        <f t="shared" si="4"/>
        <v>9558.8364849999998</v>
      </c>
      <c r="N12" s="184">
        <f t="shared" si="8"/>
        <v>9.2438785243938373</v>
      </c>
      <c r="O12" s="185">
        <f t="shared" si="9"/>
        <v>-990.09846900000048</v>
      </c>
    </row>
    <row r="13" spans="1:16" ht="26.1" customHeight="1" x14ac:dyDescent="0.2">
      <c r="A13" s="176" t="s">
        <v>85</v>
      </c>
      <c r="B13" s="180">
        <v>424.93626970000003</v>
      </c>
      <c r="C13" s="181">
        <f t="shared" si="0"/>
        <v>0.70111077461454652</v>
      </c>
      <c r="D13" s="180">
        <v>2293.6144589999999</v>
      </c>
      <c r="E13" s="181">
        <f t="shared" si="5"/>
        <v>5.2224843263169589</v>
      </c>
      <c r="F13" s="181">
        <f t="shared" si="1"/>
        <v>2718.5507287</v>
      </c>
      <c r="G13" s="181">
        <f t="shared" si="2"/>
        <v>2.6008100208034159</v>
      </c>
      <c r="H13" s="181">
        <f t="shared" si="3"/>
        <v>-1868.6781892999998</v>
      </c>
      <c r="I13" s="180">
        <v>486.7915926</v>
      </c>
      <c r="J13" s="181">
        <f t="shared" si="6"/>
        <v>0.84658880535993053</v>
      </c>
      <c r="K13" s="180">
        <v>2363.8891859999999</v>
      </c>
      <c r="L13" s="181">
        <f t="shared" si="7"/>
        <v>5.149317137062682</v>
      </c>
      <c r="M13" s="181">
        <f t="shared" si="4"/>
        <v>2850.6807785999999</v>
      </c>
      <c r="N13" s="181">
        <f t="shared" si="8"/>
        <v>2.7567525472952839</v>
      </c>
      <c r="O13" s="182">
        <f t="shared" si="9"/>
        <v>-1877.0975933999998</v>
      </c>
    </row>
    <row r="14" spans="1:16" ht="26.1" customHeight="1" x14ac:dyDescent="0.2">
      <c r="A14" s="177" t="s">
        <v>86</v>
      </c>
      <c r="B14" s="183">
        <v>14.14928894</v>
      </c>
      <c r="C14" s="184">
        <f t="shared" si="0"/>
        <v>2.3345192294298607E-2</v>
      </c>
      <c r="D14" s="183">
        <v>122.3820805</v>
      </c>
      <c r="E14" s="184">
        <f t="shared" si="5"/>
        <v>0.27865995295127777</v>
      </c>
      <c r="F14" s="184">
        <f t="shared" si="1"/>
        <v>136.53136943999999</v>
      </c>
      <c r="G14" s="184">
        <f t="shared" si="5"/>
        <v>0.13061818197645658</v>
      </c>
      <c r="H14" s="184">
        <f t="shared" si="3"/>
        <v>-108.23279156</v>
      </c>
      <c r="I14" s="183">
        <v>17.532568950000002</v>
      </c>
      <c r="J14" s="184">
        <f t="shared" si="6"/>
        <v>3.0491234499334517E-2</v>
      </c>
      <c r="K14" s="183">
        <v>175.4693015</v>
      </c>
      <c r="L14" s="184">
        <f t="shared" si="7"/>
        <v>0.38222903450532925</v>
      </c>
      <c r="M14" s="184">
        <f t="shared" si="4"/>
        <v>193.00187045000001</v>
      </c>
      <c r="N14" s="184">
        <f t="shared" si="8"/>
        <v>0.18664257393880893</v>
      </c>
      <c r="O14" s="185">
        <f t="shared" si="9"/>
        <v>-157.93673254999999</v>
      </c>
    </row>
    <row r="15" spans="1:16" ht="26.1" customHeight="1" x14ac:dyDescent="0.2">
      <c r="A15" s="176" t="s">
        <v>87</v>
      </c>
      <c r="B15" s="180">
        <v>80.307497679999997</v>
      </c>
      <c r="C15" s="181">
        <f t="shared" si="0"/>
        <v>0.13250093230575721</v>
      </c>
      <c r="D15" s="180">
        <v>478.38771509999998</v>
      </c>
      <c r="E15" s="181">
        <f t="shared" si="5"/>
        <v>1.0892730180562282</v>
      </c>
      <c r="F15" s="181">
        <f t="shared" si="1"/>
        <v>558.69521278000002</v>
      </c>
      <c r="G15" s="181">
        <f t="shared" si="5"/>
        <v>0.53449806642672737</v>
      </c>
      <c r="H15" s="181">
        <f t="shared" si="3"/>
        <v>-398.08021742</v>
      </c>
      <c r="I15" s="180">
        <v>54.068169900000001</v>
      </c>
      <c r="J15" s="181">
        <f t="shared" si="6"/>
        <v>9.4031014626111575E-2</v>
      </c>
      <c r="K15" s="180">
        <v>502.74770969999997</v>
      </c>
      <c r="L15" s="181">
        <f t="shared" si="7"/>
        <v>1.0951475274345726</v>
      </c>
      <c r="M15" s="181">
        <f t="shared" si="4"/>
        <v>556.81587960000002</v>
      </c>
      <c r="N15" s="181">
        <f t="shared" si="8"/>
        <v>0.5384691284920442</v>
      </c>
      <c r="O15" s="182">
        <f t="shared" si="9"/>
        <v>-448.67953979999999</v>
      </c>
    </row>
    <row r="16" spans="1:16" ht="26.1" customHeight="1" x14ac:dyDescent="0.2">
      <c r="A16" s="177" t="s">
        <v>88</v>
      </c>
      <c r="B16" s="183">
        <v>72.034181110000006</v>
      </c>
      <c r="C16" s="184">
        <f t="shared" si="0"/>
        <v>0.11885062330031705</v>
      </c>
      <c r="D16" s="183">
        <v>506.42555440000001</v>
      </c>
      <c r="E16" s="184">
        <f t="shared" si="5"/>
        <v>1.153114251578921</v>
      </c>
      <c r="F16" s="184">
        <f t="shared" si="1"/>
        <v>578.45973550999997</v>
      </c>
      <c r="G16" s="184">
        <f t="shared" si="5"/>
        <v>0.55340658567189216</v>
      </c>
      <c r="H16" s="184">
        <f t="shared" si="3"/>
        <v>-434.39137328999999</v>
      </c>
      <c r="I16" s="183">
        <v>60.921754720000003</v>
      </c>
      <c r="J16" s="184">
        <f t="shared" si="6"/>
        <v>0.10595021839503213</v>
      </c>
      <c r="K16" s="183">
        <v>502.6251785</v>
      </c>
      <c r="L16" s="184">
        <f t="shared" si="7"/>
        <v>1.0948806147502887</v>
      </c>
      <c r="M16" s="184">
        <f t="shared" si="4"/>
        <v>563.54693322000003</v>
      </c>
      <c r="N16" s="184">
        <f t="shared" si="8"/>
        <v>0.54497839791014768</v>
      </c>
      <c r="O16" s="185">
        <f t="shared" si="9"/>
        <v>-441.70342377999998</v>
      </c>
    </row>
    <row r="17" spans="1:16" ht="26.1" customHeight="1" x14ac:dyDescent="0.2">
      <c r="A17" s="176" t="s">
        <v>89</v>
      </c>
      <c r="B17" s="180">
        <v>264.1783375</v>
      </c>
      <c r="C17" s="181">
        <f t="shared" si="0"/>
        <v>0.43587307567737166</v>
      </c>
      <c r="D17" s="180">
        <v>2596.1190769999998</v>
      </c>
      <c r="E17" s="181">
        <f t="shared" si="5"/>
        <v>5.911277344665951</v>
      </c>
      <c r="F17" s="181">
        <f t="shared" si="1"/>
        <v>2860.2974144999998</v>
      </c>
      <c r="G17" s="181">
        <f t="shared" si="5"/>
        <v>2.7364176432591507</v>
      </c>
      <c r="H17" s="181">
        <f t="shared" si="3"/>
        <v>-2331.9407394999998</v>
      </c>
      <c r="I17" s="180">
        <v>190.80186309999999</v>
      </c>
      <c r="J17" s="181">
        <f t="shared" si="6"/>
        <v>0.3318272620106833</v>
      </c>
      <c r="K17" s="180">
        <v>2232.609852</v>
      </c>
      <c r="L17" s="181">
        <f t="shared" si="7"/>
        <v>4.8633481803484919</v>
      </c>
      <c r="M17" s="181">
        <f t="shared" si="4"/>
        <v>2423.4117151</v>
      </c>
      <c r="N17" s="181">
        <f t="shared" si="8"/>
        <v>2.3435617445837424</v>
      </c>
      <c r="O17" s="182">
        <f t="shared" si="9"/>
        <v>-2041.8079889000001</v>
      </c>
    </row>
    <row r="18" spans="1:16" ht="26.1" customHeight="1" x14ac:dyDescent="0.2">
      <c r="A18" s="177" t="s">
        <v>90</v>
      </c>
      <c r="B18" s="183">
        <v>24.608972680000001</v>
      </c>
      <c r="C18" s="184">
        <f t="shared" si="0"/>
        <v>4.0602831832462459E-2</v>
      </c>
      <c r="D18" s="183">
        <v>593.34969760000001</v>
      </c>
      <c r="E18" s="184">
        <f t="shared" si="5"/>
        <v>1.3510376530726727</v>
      </c>
      <c r="F18" s="184">
        <f t="shared" si="1"/>
        <v>617.95867027999998</v>
      </c>
      <c r="G18" s="184">
        <f t="shared" si="5"/>
        <v>0.59119481756926096</v>
      </c>
      <c r="H18" s="184">
        <f t="shared" si="3"/>
        <v>-568.74072492000005</v>
      </c>
      <c r="I18" s="183">
        <v>29.046582010000002</v>
      </c>
      <c r="J18" s="184">
        <f t="shared" si="6"/>
        <v>5.0515480418005777E-2</v>
      </c>
      <c r="K18" s="183">
        <v>275.29566929999999</v>
      </c>
      <c r="L18" s="184">
        <f t="shared" si="7"/>
        <v>0.59968323222644948</v>
      </c>
      <c r="M18" s="184">
        <f t="shared" si="4"/>
        <v>304.34225130999999</v>
      </c>
      <c r="N18" s="184">
        <f t="shared" si="8"/>
        <v>0.29431435566084818</v>
      </c>
      <c r="O18" s="185">
        <f t="shared" si="9"/>
        <v>-246.24908728999998</v>
      </c>
    </row>
    <row r="19" spans="1:16" ht="26.1" customHeight="1" x14ac:dyDescent="0.2">
      <c r="A19" s="176" t="s">
        <v>91</v>
      </c>
      <c r="B19" s="180">
        <v>101.3064315</v>
      </c>
      <c r="C19" s="181">
        <f t="shared" si="0"/>
        <v>0.16714748946364297</v>
      </c>
      <c r="D19" s="180">
        <v>755.67424979999998</v>
      </c>
      <c r="E19" s="181">
        <f t="shared" si="5"/>
        <v>1.7206452941103587</v>
      </c>
      <c r="F19" s="181">
        <f t="shared" si="1"/>
        <v>856.98068130000001</v>
      </c>
      <c r="G19" s="181">
        <f t="shared" si="5"/>
        <v>0.81986476103971873</v>
      </c>
      <c r="H19" s="181">
        <f t="shared" si="3"/>
        <v>-654.36781829999995</v>
      </c>
      <c r="I19" s="180">
        <v>115.3852552</v>
      </c>
      <c r="J19" s="181">
        <f t="shared" si="6"/>
        <v>0.20066876018581159</v>
      </c>
      <c r="K19" s="180">
        <v>737.61811569999998</v>
      </c>
      <c r="L19" s="181">
        <f t="shared" si="7"/>
        <v>1.6067714283210455</v>
      </c>
      <c r="M19" s="181">
        <f t="shared" si="4"/>
        <v>853.00337089999994</v>
      </c>
      <c r="N19" s="181">
        <f t="shared" si="8"/>
        <v>0.82489741862113897</v>
      </c>
      <c r="O19" s="182">
        <f t="shared" si="9"/>
        <v>-622.23286050000002</v>
      </c>
    </row>
    <row r="20" spans="1:16" ht="26.1" customHeight="1" x14ac:dyDescent="0.2">
      <c r="A20" s="177" t="s">
        <v>92</v>
      </c>
      <c r="B20" s="183">
        <v>738.16455199999996</v>
      </c>
      <c r="C20" s="184">
        <f t="shared" si="0"/>
        <v>1.2179123265027327</v>
      </c>
      <c r="D20" s="183">
        <v>529.23142259999997</v>
      </c>
      <c r="E20" s="184">
        <f t="shared" si="5"/>
        <v>1.2050424598072902</v>
      </c>
      <c r="F20" s="184">
        <f t="shared" si="1"/>
        <v>1267.3959746</v>
      </c>
      <c r="G20" s="184">
        <f t="shared" si="5"/>
        <v>1.2125049263442835</v>
      </c>
      <c r="H20" s="184">
        <f t="shared" si="3"/>
        <v>208.93312939999998</v>
      </c>
      <c r="I20" s="183">
        <v>960.51228309999999</v>
      </c>
      <c r="J20" s="184">
        <f t="shared" si="6"/>
        <v>1.670445748538937</v>
      </c>
      <c r="K20" s="183">
        <v>539.16053260000001</v>
      </c>
      <c r="L20" s="184">
        <f t="shared" si="7"/>
        <v>1.1744664625514398</v>
      </c>
      <c r="M20" s="184">
        <f t="shared" si="4"/>
        <v>1499.6728157</v>
      </c>
      <c r="N20" s="184">
        <f t="shared" si="8"/>
        <v>1.450259490934944</v>
      </c>
      <c r="O20" s="185">
        <f t="shared" si="9"/>
        <v>421.35175049999998</v>
      </c>
    </row>
    <row r="21" spans="1:16" ht="26.1" customHeight="1" x14ac:dyDescent="0.2">
      <c r="A21" s="176" t="s">
        <v>93</v>
      </c>
      <c r="B21" s="180">
        <v>8001.009798</v>
      </c>
      <c r="C21" s="181">
        <f>B21/B$28*100</f>
        <v>13.201024664556554</v>
      </c>
      <c r="D21" s="180">
        <v>4373.7442920000003</v>
      </c>
      <c r="E21" s="181">
        <f t="shared" si="5"/>
        <v>9.9588712142349927</v>
      </c>
      <c r="F21" s="181">
        <f t="shared" si="1"/>
        <v>12374.75409</v>
      </c>
      <c r="G21" s="181">
        <f t="shared" si="5"/>
        <v>11.838802234762969</v>
      </c>
      <c r="H21" s="181">
        <f t="shared" si="3"/>
        <v>3627.2655059999997</v>
      </c>
      <c r="I21" s="180">
        <v>7619.8476819999996</v>
      </c>
      <c r="J21" s="181">
        <f t="shared" si="6"/>
        <v>13.251826539719524</v>
      </c>
      <c r="K21" s="180">
        <v>4477.4713629999997</v>
      </c>
      <c r="L21" s="181">
        <f t="shared" si="7"/>
        <v>9.7533844465936408</v>
      </c>
      <c r="M21" s="181">
        <f t="shared" si="4"/>
        <v>12097.319045</v>
      </c>
      <c r="N21" s="181">
        <f t="shared" si="8"/>
        <v>11.698719598174618</v>
      </c>
      <c r="O21" s="182">
        <f t="shared" si="9"/>
        <v>3142.376319</v>
      </c>
      <c r="P21" s="4"/>
    </row>
    <row r="22" spans="1:16" ht="26.1" customHeight="1" x14ac:dyDescent="0.2">
      <c r="A22" s="177" t="s">
        <v>94</v>
      </c>
      <c r="B22" s="183">
        <v>2280.476369</v>
      </c>
      <c r="C22" s="184">
        <f t="shared" si="0"/>
        <v>3.7626031656194923</v>
      </c>
      <c r="D22" s="183">
        <v>10822.285620000001</v>
      </c>
      <c r="E22" s="184">
        <f t="shared" si="5"/>
        <v>24.641986713851381</v>
      </c>
      <c r="F22" s="184">
        <f t="shared" si="1"/>
        <v>13102.761989000001</v>
      </c>
      <c r="G22" s="184">
        <f t="shared" si="5"/>
        <v>12.535280037790269</v>
      </c>
      <c r="H22" s="184">
        <f t="shared" si="3"/>
        <v>-8541.8092510000006</v>
      </c>
      <c r="I22" s="183">
        <v>2230.597471</v>
      </c>
      <c r="J22" s="184">
        <f t="shared" si="6"/>
        <v>3.8792758069765649</v>
      </c>
      <c r="K22" s="183">
        <v>11946.69579</v>
      </c>
      <c r="L22" s="184">
        <f t="shared" si="7"/>
        <v>26.023777141100553</v>
      </c>
      <c r="M22" s="184">
        <f t="shared" si="4"/>
        <v>14177.293260999999</v>
      </c>
      <c r="N22" s="184">
        <f t="shared" si="8"/>
        <v>13.710159904402985</v>
      </c>
      <c r="O22" s="185">
        <f t="shared" si="9"/>
        <v>-9716.0983190000006</v>
      </c>
    </row>
    <row r="23" spans="1:16" ht="26.1" customHeight="1" x14ac:dyDescent="0.2">
      <c r="A23" s="176" t="s">
        <v>95</v>
      </c>
      <c r="B23" s="180">
        <v>1065.7606470000001</v>
      </c>
      <c r="C23" s="181">
        <f t="shared" si="0"/>
        <v>1.7584196173684965</v>
      </c>
      <c r="D23" s="180">
        <v>6719.3470589999997</v>
      </c>
      <c r="E23" s="181">
        <f t="shared" si="5"/>
        <v>15.299731199816028</v>
      </c>
      <c r="F23" s="181">
        <f t="shared" si="1"/>
        <v>7785.1077059999998</v>
      </c>
      <c r="G23" s="181">
        <f t="shared" si="5"/>
        <v>7.4479339013405159</v>
      </c>
      <c r="H23" s="181">
        <f t="shared" si="3"/>
        <v>-5653.5864119999997</v>
      </c>
      <c r="I23" s="180">
        <v>412.494238</v>
      </c>
      <c r="J23" s="181">
        <f t="shared" si="6"/>
        <v>0.71737681889922356</v>
      </c>
      <c r="K23" s="180">
        <v>6712.9299380000002</v>
      </c>
      <c r="L23" s="181">
        <f t="shared" si="7"/>
        <v>14.622938069333225</v>
      </c>
      <c r="M23" s="181">
        <f t="shared" si="4"/>
        <v>7125.4241760000004</v>
      </c>
      <c r="N23" s="181">
        <f t="shared" si="8"/>
        <v>6.8906456995140308</v>
      </c>
      <c r="O23" s="182">
        <f t="shared" si="9"/>
        <v>-6300.4357</v>
      </c>
    </row>
    <row r="24" spans="1:16" ht="26.1" customHeight="1" x14ac:dyDescent="0.2">
      <c r="A24" s="177" t="s">
        <v>96</v>
      </c>
      <c r="B24" s="183">
        <v>146.90724900000001</v>
      </c>
      <c r="C24" s="184">
        <f>B24/B$28*100</f>
        <v>0.24238518217237051</v>
      </c>
      <c r="D24" s="183">
        <v>1089.5921530000001</v>
      </c>
      <c r="E24" s="184">
        <f t="shared" ref="E24:G27" si="10">D24/D$28*100</f>
        <v>2.4809653247483521</v>
      </c>
      <c r="F24" s="184">
        <f t="shared" si="1"/>
        <v>1236.4994020000001</v>
      </c>
      <c r="G24" s="184">
        <f t="shared" si="10"/>
        <v>1.1829464874384972</v>
      </c>
      <c r="H24" s="184">
        <f t="shared" si="3"/>
        <v>-942.68490400000007</v>
      </c>
      <c r="I24" s="183">
        <v>132.0922826</v>
      </c>
      <c r="J24" s="184">
        <f t="shared" si="6"/>
        <v>0.22972427918550772</v>
      </c>
      <c r="K24" s="183">
        <v>1274.6916550000001</v>
      </c>
      <c r="L24" s="184">
        <f t="shared" si="7"/>
        <v>2.7766917427584916</v>
      </c>
      <c r="M24" s="184">
        <f t="shared" si="4"/>
        <v>1406.7839376000002</v>
      </c>
      <c r="N24" s="184">
        <f t="shared" si="8"/>
        <v>1.3604312459627603</v>
      </c>
      <c r="O24" s="185">
        <f t="shared" si="9"/>
        <v>-1142.5993724</v>
      </c>
    </row>
    <row r="25" spans="1:16" ht="26.1" customHeight="1" x14ac:dyDescent="0.2">
      <c r="A25" s="176" t="s">
        <v>97</v>
      </c>
      <c r="B25" s="180">
        <v>66.21494826</v>
      </c>
      <c r="C25" s="181">
        <f t="shared" si="0"/>
        <v>0.10924935567021739</v>
      </c>
      <c r="D25" s="180">
        <v>965.27904379999995</v>
      </c>
      <c r="E25" s="181">
        <f t="shared" si="10"/>
        <v>2.1979084832616684</v>
      </c>
      <c r="F25" s="181">
        <f t="shared" si="1"/>
        <v>1031.49399206</v>
      </c>
      <c r="G25" s="181">
        <f t="shared" si="10"/>
        <v>0.98681988260378461</v>
      </c>
      <c r="H25" s="181">
        <f t="shared" si="3"/>
        <v>-899.06409553999993</v>
      </c>
      <c r="I25" s="180">
        <v>120.8995729</v>
      </c>
      <c r="J25" s="181">
        <f t="shared" si="6"/>
        <v>0.2102588182414242</v>
      </c>
      <c r="K25" s="180">
        <v>1065.7688430000001</v>
      </c>
      <c r="L25" s="181">
        <f t="shared" si="7"/>
        <v>2.3215901150991463</v>
      </c>
      <c r="M25" s="181">
        <f t="shared" si="4"/>
        <v>1186.6684159000001</v>
      </c>
      <c r="N25" s="181">
        <f t="shared" si="8"/>
        <v>1.1475683994101158</v>
      </c>
      <c r="O25" s="182">
        <f t="shared" si="9"/>
        <v>-944.86927010000011</v>
      </c>
    </row>
    <row r="26" spans="1:16" ht="26.1" customHeight="1" x14ac:dyDescent="0.2">
      <c r="A26" s="178" t="s">
        <v>98</v>
      </c>
      <c r="B26" s="183">
        <v>0.21159317999999999</v>
      </c>
      <c r="C26" s="184">
        <f t="shared" si="0"/>
        <v>3.4911178195659478E-4</v>
      </c>
      <c r="D26" s="183">
        <v>2.64575614</v>
      </c>
      <c r="E26" s="184">
        <f t="shared" si="10"/>
        <v>6.0242992967663618E-3</v>
      </c>
      <c r="F26" s="184">
        <f t="shared" si="1"/>
        <v>2.85734932</v>
      </c>
      <c r="G26" s="184">
        <f t="shared" si="10"/>
        <v>2.7335972310310731E-3</v>
      </c>
      <c r="H26" s="184">
        <f t="shared" si="3"/>
        <v>-2.4341629600000001</v>
      </c>
      <c r="I26" s="183">
        <v>0.17962464</v>
      </c>
      <c r="J26" s="184">
        <f t="shared" si="6"/>
        <v>3.1238873411637384E-4</v>
      </c>
      <c r="K26" s="183">
        <v>35.97517448</v>
      </c>
      <c r="L26" s="184">
        <f t="shared" si="7"/>
        <v>7.8365594950813425E-2</v>
      </c>
      <c r="M26" s="184">
        <f t="shared" si="4"/>
        <v>36.15479912</v>
      </c>
      <c r="N26" s="184">
        <f t="shared" si="8"/>
        <v>3.4963520054307244E-2</v>
      </c>
      <c r="O26" s="185">
        <f t="shared" si="9"/>
        <v>-35.79554984</v>
      </c>
    </row>
    <row r="27" spans="1:16" ht="26.1" customHeight="1" x14ac:dyDescent="0.2">
      <c r="A27" s="176" t="s">
        <v>99</v>
      </c>
      <c r="B27" s="180">
        <v>6.1975706600000002</v>
      </c>
      <c r="C27" s="181">
        <f t="shared" si="0"/>
        <v>1.0225494682364099E-2</v>
      </c>
      <c r="D27" s="180">
        <v>31.153425380000002</v>
      </c>
      <c r="E27" s="181">
        <f t="shared" si="10"/>
        <v>7.0935320066420532E-2</v>
      </c>
      <c r="F27" s="181">
        <f t="shared" si="1"/>
        <v>37.350996039999998</v>
      </c>
      <c r="G27" s="181">
        <f t="shared" si="10"/>
        <v>3.5733320611704755E-2</v>
      </c>
      <c r="H27" s="181">
        <f t="shared" si="3"/>
        <v>-24.955854720000001</v>
      </c>
      <c r="I27" s="180">
        <v>8.9522539200000004</v>
      </c>
      <c r="J27" s="181">
        <f t="shared" si="6"/>
        <v>1.5569040358589699E-2</v>
      </c>
      <c r="K27" s="180">
        <v>29.360500250000001</v>
      </c>
      <c r="L27" s="181">
        <f t="shared" si="7"/>
        <v>6.3956689672871228E-2</v>
      </c>
      <c r="M27" s="181">
        <f t="shared" si="4"/>
        <v>38.312754170000005</v>
      </c>
      <c r="N27" s="181">
        <f t="shared" si="8"/>
        <v>3.7050371772568674E-2</v>
      </c>
      <c r="O27" s="182">
        <f t="shared" si="9"/>
        <v>-20.408246330000001</v>
      </c>
    </row>
    <row r="28" spans="1:16" ht="26.1" customHeight="1" x14ac:dyDescent="0.2">
      <c r="A28" s="179" t="s">
        <v>71</v>
      </c>
      <c r="B28" s="186">
        <v>60609.005749999997</v>
      </c>
      <c r="C28" s="187">
        <f>B28/B$28*100</f>
        <v>100</v>
      </c>
      <c r="D28" s="186">
        <v>43918.072619999999</v>
      </c>
      <c r="E28" s="187">
        <f>D28/D$28*100</f>
        <v>100</v>
      </c>
      <c r="F28" s="187">
        <f t="shared" si="1"/>
        <v>104527.07837</v>
      </c>
      <c r="G28" s="187">
        <f>F28/F$28*100</f>
        <v>100</v>
      </c>
      <c r="H28" s="187">
        <f t="shared" si="3"/>
        <v>16690.933129999998</v>
      </c>
      <c r="I28" s="186">
        <v>57500.35785</v>
      </c>
      <c r="J28" s="187">
        <f>I28/I$28*100</f>
        <v>100</v>
      </c>
      <c r="K28" s="186">
        <v>45906.847900000001</v>
      </c>
      <c r="L28" s="187">
        <f>K28/K$28*100</f>
        <v>100</v>
      </c>
      <c r="M28" s="187">
        <f t="shared" si="4"/>
        <v>103407.20574999999</v>
      </c>
      <c r="N28" s="187">
        <f>M28/M$28*100</f>
        <v>100</v>
      </c>
      <c r="O28" s="188">
        <f t="shared" si="9"/>
        <v>11593.50995</v>
      </c>
    </row>
    <row r="29" spans="1:16" x14ac:dyDescent="0.2">
      <c r="C29" s="4"/>
      <c r="D29" s="4"/>
      <c r="E29" s="4"/>
      <c r="F29" s="4"/>
      <c r="G29" s="4"/>
      <c r="H29" s="4"/>
      <c r="J29" s="4"/>
      <c r="K29" s="4"/>
      <c r="L29" s="4"/>
      <c r="M29" s="4"/>
      <c r="N29" s="4"/>
    </row>
    <row r="30" spans="1:16" s="5" customFormat="1" ht="19.5" customHeight="1" x14ac:dyDescent="0.2">
      <c r="A30" s="155" t="s">
        <v>181</v>
      </c>
      <c r="B30" s="155"/>
      <c r="C30" s="155"/>
      <c r="D30" s="155"/>
      <c r="E30" s="155"/>
      <c r="F30" s="155"/>
      <c r="G30" s="155"/>
      <c r="H30" s="155"/>
      <c r="I30" s="155"/>
      <c r="J30" s="155"/>
      <c r="K30" s="155"/>
      <c r="L30" s="155"/>
      <c r="M30" s="155"/>
      <c r="N30" s="155"/>
      <c r="O30" s="155"/>
    </row>
    <row r="31" spans="1:16" x14ac:dyDescent="0.2">
      <c r="A31" s="95"/>
      <c r="E31" s="96"/>
      <c r="F31" s="96"/>
      <c r="G31" s="96"/>
      <c r="H31" s="96"/>
      <c r="I31" s="96"/>
      <c r="J31" s="6"/>
      <c r="K31" s="6"/>
    </row>
  </sheetData>
  <mergeCells count="5">
    <mergeCell ref="A4:A5"/>
    <mergeCell ref="B4:H4"/>
    <mergeCell ref="I4:O4"/>
    <mergeCell ref="A1:O1"/>
    <mergeCell ref="A30:O30"/>
  </mergeCells>
  <phoneticPr fontId="5" type="noConversion"/>
  <printOptions horizontalCentered="1"/>
  <pageMargins left="0.35433070866141736" right="0.27559055118110237" top="0.31496062992125984" bottom="0.27559055118110237" header="0.39370078740157483" footer="0.27559055118110237"/>
  <pageSetup paperSize="9" scale="84" orientation="landscape" r:id="rId1"/>
  <ignoredErrors>
    <ignoredError sqref="M2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zoomScale="90" zoomScaleNormal="90" workbookViewId="0">
      <pane xSplit="2" ySplit="8" topLeftCell="C9" activePane="bottomRight" state="frozen"/>
      <selection pane="topRight" activeCell="C1" sqref="C1"/>
      <selection pane="bottomLeft" activeCell="A10" sqref="A10"/>
      <selection pane="bottomRight" activeCell="F36" sqref="F36"/>
    </sheetView>
  </sheetViews>
  <sheetFormatPr defaultRowHeight="12.75" x14ac:dyDescent="0.2"/>
  <cols>
    <col min="1" max="1" width="13.7109375" customWidth="1"/>
    <col min="2" max="2" width="36.85546875" customWidth="1"/>
    <col min="3" max="3" width="16.140625" customWidth="1"/>
    <col min="4" max="4" width="15.28515625" customWidth="1"/>
    <col min="5" max="5" width="17.42578125" customWidth="1"/>
    <col min="6" max="6" width="18.28515625" customWidth="1"/>
    <col min="7" max="7" width="15" customWidth="1"/>
    <col min="8" max="8" width="13.7109375" customWidth="1"/>
  </cols>
  <sheetData>
    <row r="1" spans="1:9" ht="18.75" customHeight="1" x14ac:dyDescent="0.2">
      <c r="A1" s="156" t="s">
        <v>101</v>
      </c>
      <c r="B1" s="156"/>
      <c r="C1" s="156"/>
      <c r="D1" s="156"/>
      <c r="E1" s="156"/>
      <c r="F1" s="156"/>
      <c r="G1" s="156"/>
      <c r="H1" s="156"/>
    </row>
    <row r="2" spans="1:9" x14ac:dyDescent="0.2">
      <c r="A2" s="7"/>
      <c r="B2" s="7"/>
      <c r="C2" s="7"/>
      <c r="D2" s="7"/>
      <c r="E2" s="7"/>
      <c r="F2" s="7"/>
      <c r="G2" s="7"/>
      <c r="H2" s="7"/>
    </row>
    <row r="3" spans="1:9" x14ac:dyDescent="0.2">
      <c r="A3" s="7"/>
      <c r="B3" s="7"/>
      <c r="C3" s="7"/>
      <c r="D3" s="7"/>
      <c r="E3" s="7"/>
      <c r="F3" s="7"/>
      <c r="G3" s="7"/>
      <c r="H3" s="94" t="s">
        <v>66</v>
      </c>
    </row>
    <row r="4" spans="1:9" ht="38.25" customHeight="1" x14ac:dyDescent="0.2">
      <c r="A4" s="157" t="s">
        <v>102</v>
      </c>
      <c r="B4" s="160" t="s">
        <v>103</v>
      </c>
      <c r="C4" s="166" t="s">
        <v>192</v>
      </c>
      <c r="D4" s="167"/>
      <c r="E4" s="97" t="s">
        <v>193</v>
      </c>
      <c r="F4" s="160" t="s">
        <v>194</v>
      </c>
      <c r="G4" s="163" t="s">
        <v>104</v>
      </c>
      <c r="H4" s="164"/>
    </row>
    <row r="5" spans="1:9" ht="12.75" customHeight="1" x14ac:dyDescent="0.2">
      <c r="A5" s="158"/>
      <c r="B5" s="158"/>
      <c r="C5" s="163" t="s">
        <v>105</v>
      </c>
      <c r="D5" s="165"/>
      <c r="E5" s="164"/>
      <c r="F5" s="161"/>
      <c r="G5" s="160" t="s">
        <v>106</v>
      </c>
      <c r="H5" s="160" t="s">
        <v>107</v>
      </c>
    </row>
    <row r="6" spans="1:9" ht="27" customHeight="1" x14ac:dyDescent="0.2">
      <c r="A6" s="158"/>
      <c r="B6" s="158"/>
      <c r="C6" s="17" t="s">
        <v>2</v>
      </c>
      <c r="D6" s="8" t="s">
        <v>3</v>
      </c>
      <c r="E6" s="8" t="s">
        <v>4</v>
      </c>
      <c r="F6" s="162"/>
      <c r="G6" s="162"/>
      <c r="H6" s="162"/>
    </row>
    <row r="7" spans="1:9" x14ac:dyDescent="0.2">
      <c r="A7" s="159"/>
      <c r="B7" s="159"/>
      <c r="C7" s="18" t="s">
        <v>5</v>
      </c>
      <c r="D7" s="19" t="s">
        <v>6</v>
      </c>
      <c r="E7" s="20" t="s">
        <v>7</v>
      </c>
      <c r="F7" s="9" t="s">
        <v>28</v>
      </c>
      <c r="G7" s="9" t="s">
        <v>29</v>
      </c>
      <c r="H7" s="10" t="s">
        <v>30</v>
      </c>
    </row>
    <row r="8" spans="1:9" x14ac:dyDescent="0.2">
      <c r="A8" s="21"/>
      <c r="B8" s="22" t="s">
        <v>108</v>
      </c>
      <c r="C8" s="111">
        <v>57500.35785</v>
      </c>
      <c r="D8" s="111"/>
      <c r="E8" s="111">
        <v>60609.005749999997</v>
      </c>
      <c r="F8" s="111">
        <f>C8-E8</f>
        <v>-3108.6478999999963</v>
      </c>
      <c r="G8" s="23"/>
      <c r="H8" s="24"/>
    </row>
    <row r="9" spans="1:9" ht="26.25" customHeight="1" x14ac:dyDescent="0.2">
      <c r="A9" s="25" t="s">
        <v>0</v>
      </c>
      <c r="B9" s="26" t="s">
        <v>185</v>
      </c>
      <c r="C9" s="27"/>
      <c r="D9" s="27"/>
      <c r="E9" s="27"/>
      <c r="F9" s="34"/>
      <c r="G9" s="27"/>
      <c r="H9" s="27"/>
    </row>
    <row r="10" spans="1:9" ht="12.75" customHeight="1" x14ac:dyDescent="0.2">
      <c r="A10" s="21" t="s">
        <v>8</v>
      </c>
      <c r="B10" s="37" t="s">
        <v>109</v>
      </c>
      <c r="C10" s="28">
        <v>194.29154869999999</v>
      </c>
      <c r="D10" s="28">
        <v>212.87716789999999</v>
      </c>
      <c r="E10" s="28">
        <v>156.86628870000001</v>
      </c>
      <c r="F10" s="28">
        <f t="shared" ref="F10:F31" si="0">C10-E10</f>
        <v>37.42525999999998</v>
      </c>
      <c r="G10" s="28">
        <f t="shared" ref="G10:G28" si="1">C10-D10</f>
        <v>-18.585619199999996</v>
      </c>
      <c r="H10" s="28">
        <f t="shared" ref="H10:H28" si="2">D10-E10</f>
        <v>56.010879199999977</v>
      </c>
    </row>
    <row r="11" spans="1:9" ht="12.75" customHeight="1" x14ac:dyDescent="0.2">
      <c r="A11" s="25" t="s">
        <v>9</v>
      </c>
      <c r="B11" s="31" t="s">
        <v>110</v>
      </c>
      <c r="C11" s="29">
        <v>1410.2531409999999</v>
      </c>
      <c r="D11" s="29">
        <v>1399.670936</v>
      </c>
      <c r="E11" s="29">
        <v>967.06572730000005</v>
      </c>
      <c r="F11" s="29">
        <f t="shared" si="0"/>
        <v>443.18741369999987</v>
      </c>
      <c r="G11" s="29">
        <f t="shared" si="1"/>
        <v>10.582204999999931</v>
      </c>
      <c r="H11" s="29">
        <f t="shared" si="2"/>
        <v>432.60520869999993</v>
      </c>
      <c r="I11" s="88"/>
    </row>
    <row r="12" spans="1:9" ht="12.75" customHeight="1" x14ac:dyDescent="0.2">
      <c r="A12" s="21" t="s">
        <v>10</v>
      </c>
      <c r="B12" s="37" t="s">
        <v>111</v>
      </c>
      <c r="C12" s="28">
        <v>331.20021969999999</v>
      </c>
      <c r="D12" s="28">
        <v>357.22116390000002</v>
      </c>
      <c r="E12" s="28">
        <v>364.00515389999998</v>
      </c>
      <c r="F12" s="28">
        <f t="shared" si="0"/>
        <v>-32.804934199999991</v>
      </c>
      <c r="G12" s="28">
        <f t="shared" si="1"/>
        <v>-26.020944200000031</v>
      </c>
      <c r="H12" s="28">
        <f t="shared" si="2"/>
        <v>-6.7839899999999602</v>
      </c>
      <c r="I12" s="88"/>
    </row>
    <row r="13" spans="1:9" ht="12.75" customHeight="1" x14ac:dyDescent="0.2">
      <c r="A13" s="25" t="s">
        <v>11</v>
      </c>
      <c r="B13" s="31" t="s">
        <v>112</v>
      </c>
      <c r="C13" s="29">
        <v>507.2806089</v>
      </c>
      <c r="D13" s="29">
        <v>586.32533269999999</v>
      </c>
      <c r="E13" s="29">
        <v>621.13360009999997</v>
      </c>
      <c r="F13" s="29">
        <f t="shared" si="0"/>
        <v>-113.85299119999996</v>
      </c>
      <c r="G13" s="29">
        <f t="shared" si="1"/>
        <v>-79.044723799999986</v>
      </c>
      <c r="H13" s="29">
        <f t="shared" si="2"/>
        <v>-34.808267399999977</v>
      </c>
      <c r="I13" s="88"/>
    </row>
    <row r="14" spans="1:9" ht="12.75" customHeight="1" x14ac:dyDescent="0.2">
      <c r="A14" s="21" t="s">
        <v>12</v>
      </c>
      <c r="B14" s="37" t="s">
        <v>113</v>
      </c>
      <c r="C14" s="28">
        <v>46.172995030000003</v>
      </c>
      <c r="D14" s="28">
        <v>50.23845523</v>
      </c>
      <c r="E14" s="28">
        <v>94.033856349999994</v>
      </c>
      <c r="F14" s="28">
        <f t="shared" si="0"/>
        <v>-47.860861319999991</v>
      </c>
      <c r="G14" s="28">
        <f t="shared" si="1"/>
        <v>-4.0654601999999969</v>
      </c>
      <c r="H14" s="28">
        <f t="shared" si="2"/>
        <v>-43.795401119999994</v>
      </c>
      <c r="I14" s="88"/>
    </row>
    <row r="15" spans="1:9" ht="12.75" customHeight="1" x14ac:dyDescent="0.2">
      <c r="A15" s="25" t="s">
        <v>13</v>
      </c>
      <c r="B15" s="31" t="s">
        <v>114</v>
      </c>
      <c r="C15" s="29">
        <v>428.31683249999998</v>
      </c>
      <c r="D15" s="29">
        <v>431.28343890000002</v>
      </c>
      <c r="E15" s="29">
        <v>406.6610513</v>
      </c>
      <c r="F15" s="29">
        <f t="shared" si="0"/>
        <v>21.655781199999979</v>
      </c>
      <c r="G15" s="29">
        <f t="shared" si="1"/>
        <v>-2.9666064000000461</v>
      </c>
      <c r="H15" s="29">
        <f t="shared" si="2"/>
        <v>24.622387600000025</v>
      </c>
      <c r="I15" s="88"/>
    </row>
    <row r="16" spans="1:9" ht="12.75" customHeight="1" x14ac:dyDescent="0.2">
      <c r="A16" s="21" t="s">
        <v>14</v>
      </c>
      <c r="B16" s="37" t="s">
        <v>115</v>
      </c>
      <c r="C16" s="28">
        <v>29706.153190000001</v>
      </c>
      <c r="D16" s="28">
        <v>34201.898330000004</v>
      </c>
      <c r="E16" s="28">
        <v>32840.286419999997</v>
      </c>
      <c r="F16" s="28">
        <f t="shared" si="0"/>
        <v>-3134.1332299999958</v>
      </c>
      <c r="G16" s="28">
        <f t="shared" si="1"/>
        <v>-4495.7451400000027</v>
      </c>
      <c r="H16" s="28">
        <f t="shared" si="2"/>
        <v>1361.6119100000069</v>
      </c>
      <c r="I16" s="88"/>
    </row>
    <row r="17" spans="1:9" ht="12.75" customHeight="1" x14ac:dyDescent="0.2">
      <c r="A17" s="25" t="s">
        <v>15</v>
      </c>
      <c r="B17" s="31" t="s">
        <v>116</v>
      </c>
      <c r="C17" s="29">
        <v>592.72685320000005</v>
      </c>
      <c r="D17" s="29">
        <v>602.42462439999997</v>
      </c>
      <c r="E17" s="29">
        <v>658.35345110000003</v>
      </c>
      <c r="F17" s="29">
        <f t="shared" si="0"/>
        <v>-65.626597899999979</v>
      </c>
      <c r="G17" s="29">
        <f t="shared" si="1"/>
        <v>-9.6977711999999201</v>
      </c>
      <c r="H17" s="29">
        <f t="shared" si="2"/>
        <v>-55.928826700000059</v>
      </c>
      <c r="I17" s="88"/>
    </row>
    <row r="18" spans="1:9" ht="12.75" customHeight="1" x14ac:dyDescent="0.2">
      <c r="A18" s="21" t="s">
        <v>16</v>
      </c>
      <c r="B18" s="37" t="s">
        <v>117</v>
      </c>
      <c r="C18" s="28">
        <v>719.64057509999998</v>
      </c>
      <c r="D18" s="28">
        <v>855.23434359999999</v>
      </c>
      <c r="E18" s="28">
        <v>865.25401720000002</v>
      </c>
      <c r="F18" s="28">
        <f t="shared" si="0"/>
        <v>-145.61344210000004</v>
      </c>
      <c r="G18" s="28">
        <f t="shared" si="1"/>
        <v>-135.59376850000001</v>
      </c>
      <c r="H18" s="28">
        <f t="shared" si="2"/>
        <v>-10.019673600000033</v>
      </c>
      <c r="I18" s="88"/>
    </row>
    <row r="19" spans="1:9" ht="12.75" customHeight="1" x14ac:dyDescent="0.2">
      <c r="A19" s="25" t="s">
        <v>17</v>
      </c>
      <c r="B19" s="31" t="s">
        <v>118</v>
      </c>
      <c r="C19" s="29">
        <v>201.84807420000001</v>
      </c>
      <c r="D19" s="29">
        <v>195.24997949999999</v>
      </c>
      <c r="E19" s="29">
        <v>183.25813020000001</v>
      </c>
      <c r="F19" s="29">
        <f t="shared" si="0"/>
        <v>18.589944000000003</v>
      </c>
      <c r="G19" s="29">
        <f t="shared" si="1"/>
        <v>6.5980947000000185</v>
      </c>
      <c r="H19" s="29">
        <f t="shared" si="2"/>
        <v>11.991849299999984</v>
      </c>
      <c r="I19" s="88"/>
    </row>
    <row r="20" spans="1:9" ht="12.75" customHeight="1" x14ac:dyDescent="0.2">
      <c r="A20" s="21" t="s">
        <v>18</v>
      </c>
      <c r="B20" s="37" t="s">
        <v>119</v>
      </c>
      <c r="C20" s="28">
        <v>342.86847870000003</v>
      </c>
      <c r="D20" s="28">
        <v>329.88870859999997</v>
      </c>
      <c r="E20" s="28">
        <v>322.91244840000002</v>
      </c>
      <c r="F20" s="28">
        <f t="shared" si="0"/>
        <v>19.956030300000009</v>
      </c>
      <c r="G20" s="28">
        <f t="shared" si="1"/>
        <v>12.979770100000053</v>
      </c>
      <c r="H20" s="28">
        <f t="shared" si="2"/>
        <v>6.9762601999999561</v>
      </c>
      <c r="I20" s="88"/>
    </row>
    <row r="21" spans="1:9" ht="24.95" customHeight="1" x14ac:dyDescent="0.2">
      <c r="A21" s="30">
        <v>2844</v>
      </c>
      <c r="B21" s="31" t="s">
        <v>120</v>
      </c>
      <c r="C21" s="29">
        <v>2781.3034929999999</v>
      </c>
      <c r="D21" s="29">
        <v>3221.6711460000001</v>
      </c>
      <c r="E21" s="29">
        <v>3117.2559120000001</v>
      </c>
      <c r="F21" s="29">
        <f t="shared" si="0"/>
        <v>-335.95241900000019</v>
      </c>
      <c r="G21" s="29">
        <f t="shared" si="1"/>
        <v>-440.36765300000025</v>
      </c>
      <c r="H21" s="29">
        <f t="shared" si="2"/>
        <v>104.41523400000005</v>
      </c>
      <c r="I21" s="88"/>
    </row>
    <row r="22" spans="1:9" ht="12.75" customHeight="1" x14ac:dyDescent="0.2">
      <c r="A22" s="21" t="s">
        <v>19</v>
      </c>
      <c r="B22" s="37" t="s">
        <v>121</v>
      </c>
      <c r="C22" s="28">
        <v>53.386298199999999</v>
      </c>
      <c r="D22" s="28">
        <v>59.309831500000001</v>
      </c>
      <c r="E22" s="28">
        <v>89.502357470000007</v>
      </c>
      <c r="F22" s="28">
        <f t="shared" si="0"/>
        <v>-36.116059270000008</v>
      </c>
      <c r="G22" s="28">
        <f t="shared" si="1"/>
        <v>-5.9235333000000026</v>
      </c>
      <c r="H22" s="28">
        <f t="shared" si="2"/>
        <v>-30.192525970000005</v>
      </c>
      <c r="I22" s="88"/>
    </row>
    <row r="23" spans="1:9" ht="12.75" customHeight="1" x14ac:dyDescent="0.2">
      <c r="A23" s="32" t="s">
        <v>20</v>
      </c>
      <c r="B23" s="38" t="s">
        <v>122</v>
      </c>
      <c r="C23" s="29">
        <v>504.11776020000002</v>
      </c>
      <c r="D23" s="29">
        <v>391.17266489999997</v>
      </c>
      <c r="E23" s="29">
        <v>422.36282160000002</v>
      </c>
      <c r="F23" s="29">
        <f t="shared" si="0"/>
        <v>81.754938600000003</v>
      </c>
      <c r="G23" s="29">
        <f t="shared" si="1"/>
        <v>112.94509530000005</v>
      </c>
      <c r="H23" s="29">
        <f t="shared" si="2"/>
        <v>-31.190156700000045</v>
      </c>
      <c r="I23" s="88"/>
    </row>
    <row r="24" spans="1:9" ht="12.75" customHeight="1" x14ac:dyDescent="0.2">
      <c r="A24" s="90">
        <v>7108</v>
      </c>
      <c r="B24" s="37" t="s">
        <v>130</v>
      </c>
      <c r="C24" s="28">
        <v>396.9328428</v>
      </c>
      <c r="D24" s="28">
        <v>296.75330250000002</v>
      </c>
      <c r="E24" s="28">
        <v>291.59861549999999</v>
      </c>
      <c r="F24" s="28">
        <f t="shared" si="0"/>
        <v>105.33422730000001</v>
      </c>
      <c r="G24" s="28">
        <f t="shared" si="1"/>
        <v>100.17954029999999</v>
      </c>
      <c r="H24" s="28">
        <f t="shared" si="2"/>
        <v>5.154687000000024</v>
      </c>
      <c r="I24" s="88"/>
    </row>
    <row r="25" spans="1:9" ht="12.75" customHeight="1" x14ac:dyDescent="0.2">
      <c r="A25" s="32" t="s">
        <v>21</v>
      </c>
      <c r="B25" s="38" t="s">
        <v>123</v>
      </c>
      <c r="C25" s="29">
        <v>1613.5285899999999</v>
      </c>
      <c r="D25" s="29">
        <v>1868.155487</v>
      </c>
      <c r="E25" s="29">
        <v>1714.8391610000001</v>
      </c>
      <c r="F25" s="29">
        <f t="shared" si="0"/>
        <v>-101.31057100000021</v>
      </c>
      <c r="G25" s="29">
        <f t="shared" si="1"/>
        <v>-254.6268970000001</v>
      </c>
      <c r="H25" s="29">
        <f t="shared" si="2"/>
        <v>153.31632599999989</v>
      </c>
      <c r="I25" s="88"/>
    </row>
    <row r="26" spans="1:9" ht="12.75" customHeight="1" x14ac:dyDescent="0.2">
      <c r="A26" s="21" t="s">
        <v>22</v>
      </c>
      <c r="B26" s="37" t="s">
        <v>124</v>
      </c>
      <c r="C26" s="28">
        <v>1112.922049</v>
      </c>
      <c r="D26" s="28">
        <v>1187.721387</v>
      </c>
      <c r="E26" s="28">
        <v>1081.530755</v>
      </c>
      <c r="F26" s="28">
        <f t="shared" si="0"/>
        <v>31.391294000000016</v>
      </c>
      <c r="G26" s="28">
        <f t="shared" si="1"/>
        <v>-74.799338000000034</v>
      </c>
      <c r="H26" s="28">
        <f t="shared" si="2"/>
        <v>106.19063200000005</v>
      </c>
      <c r="I26" s="88"/>
    </row>
    <row r="27" spans="1:9" ht="12.75" customHeight="1" x14ac:dyDescent="0.2">
      <c r="A27" s="32" t="s">
        <v>23</v>
      </c>
      <c r="B27" s="38" t="s">
        <v>125</v>
      </c>
      <c r="C27" s="29">
        <v>2822.7819030000001</v>
      </c>
      <c r="D27" s="29">
        <v>2689.213248</v>
      </c>
      <c r="E27" s="29">
        <v>3085.046382</v>
      </c>
      <c r="F27" s="29">
        <f t="shared" si="0"/>
        <v>-262.26447899999994</v>
      </c>
      <c r="G27" s="29">
        <f t="shared" si="1"/>
        <v>133.56865500000004</v>
      </c>
      <c r="H27" s="29">
        <f t="shared" si="2"/>
        <v>-395.83313399999997</v>
      </c>
      <c r="I27" s="88"/>
    </row>
    <row r="28" spans="1:9" ht="12.75" customHeight="1" x14ac:dyDescent="0.2">
      <c r="A28" s="21" t="s">
        <v>24</v>
      </c>
      <c r="B28" s="37" t="s">
        <v>126</v>
      </c>
      <c r="C28" s="28">
        <v>446.16934070000002</v>
      </c>
      <c r="D28" s="28">
        <v>384.86311410000002</v>
      </c>
      <c r="E28" s="28">
        <v>428.82174980000002</v>
      </c>
      <c r="F28" s="28">
        <f t="shared" si="0"/>
        <v>17.3475909</v>
      </c>
      <c r="G28" s="28">
        <f t="shared" si="1"/>
        <v>61.306226600000002</v>
      </c>
      <c r="H28" s="28">
        <f t="shared" si="2"/>
        <v>-43.958635700000002</v>
      </c>
      <c r="I28" s="88"/>
    </row>
    <row r="29" spans="1:9" ht="12.75" customHeight="1" x14ac:dyDescent="0.2">
      <c r="A29" s="32" t="s">
        <v>25</v>
      </c>
      <c r="B29" s="38" t="s">
        <v>127</v>
      </c>
      <c r="C29" s="29">
        <v>94.471461719999994</v>
      </c>
      <c r="D29" s="29">
        <v>99.920406270000001</v>
      </c>
      <c r="E29" s="29">
        <v>147.6995163</v>
      </c>
      <c r="F29" s="29">
        <f t="shared" si="0"/>
        <v>-53.228054580000006</v>
      </c>
      <c r="G29" s="29">
        <f>C29-D29</f>
        <v>-5.4489445500000073</v>
      </c>
      <c r="H29" s="29">
        <f t="shared" ref="H29" si="3">D29-E29</f>
        <v>-47.779110029999998</v>
      </c>
      <c r="I29" s="88"/>
    </row>
    <row r="30" spans="1:9" ht="12.75" customHeight="1" x14ac:dyDescent="0.2">
      <c r="A30" s="21" t="s">
        <v>26</v>
      </c>
      <c r="B30" s="37" t="s">
        <v>128</v>
      </c>
      <c r="C30" s="28">
        <v>462.06968590000002</v>
      </c>
      <c r="D30" s="28">
        <v>445.14076879999999</v>
      </c>
      <c r="E30" s="28">
        <v>479.58616790000002</v>
      </c>
      <c r="F30" s="28">
        <f t="shared" si="0"/>
        <v>-17.516481999999996</v>
      </c>
      <c r="G30" s="28">
        <f>C30-D30</f>
        <v>16.928917100000035</v>
      </c>
      <c r="H30" s="28">
        <f>D30-E30</f>
        <v>-34.445399100000031</v>
      </c>
      <c r="I30" s="88"/>
    </row>
    <row r="31" spans="1:9" ht="12.75" customHeight="1" x14ac:dyDescent="0.2">
      <c r="A31" s="32" t="s">
        <v>27</v>
      </c>
      <c r="B31" s="38" t="s">
        <v>129</v>
      </c>
      <c r="C31" s="29">
        <v>123.4657706</v>
      </c>
      <c r="D31" s="29">
        <v>103.94360140000001</v>
      </c>
      <c r="E31" s="29">
        <v>146.5126065</v>
      </c>
      <c r="F31" s="29">
        <f t="shared" si="0"/>
        <v>-23.046835900000005</v>
      </c>
      <c r="G31" s="29">
        <f>C31-D31</f>
        <v>19.522169199999993</v>
      </c>
      <c r="H31" s="29">
        <f>D31-E31</f>
        <v>-42.569005099999998</v>
      </c>
      <c r="I31" s="88"/>
    </row>
    <row r="32" spans="1:9" x14ac:dyDescent="0.2">
      <c r="A32" s="12"/>
      <c r="B32" s="50"/>
      <c r="C32" s="36"/>
      <c r="D32" s="36"/>
      <c r="E32" s="36"/>
      <c r="F32" s="51"/>
      <c r="G32" s="51"/>
      <c r="H32" s="51"/>
    </row>
    <row r="34" spans="1:5" x14ac:dyDescent="0.2">
      <c r="A34" s="7" t="s">
        <v>100</v>
      </c>
      <c r="B34" s="7"/>
    </row>
    <row r="35" spans="1:5" x14ac:dyDescent="0.2">
      <c r="A35" s="40" t="s">
        <v>31</v>
      </c>
      <c r="B35" s="7" t="s">
        <v>195</v>
      </c>
    </row>
    <row r="36" spans="1:5" x14ac:dyDescent="0.2">
      <c r="A36" s="39" t="s">
        <v>32</v>
      </c>
      <c r="B36" s="7" t="s">
        <v>196</v>
      </c>
      <c r="C36" s="86"/>
      <c r="D36" s="86"/>
      <c r="E36" s="86"/>
    </row>
    <row r="37" spans="1:5" x14ac:dyDescent="0.2">
      <c r="A37" s="40" t="s">
        <v>33</v>
      </c>
      <c r="B37" s="7" t="s">
        <v>197</v>
      </c>
      <c r="C37" s="86"/>
      <c r="D37" s="86"/>
      <c r="E37" s="86"/>
    </row>
    <row r="38" spans="1:5" x14ac:dyDescent="0.2">
      <c r="A38" s="39" t="s">
        <v>34</v>
      </c>
      <c r="B38" s="7" t="s">
        <v>198</v>
      </c>
      <c r="C38" s="86"/>
      <c r="D38" s="86"/>
      <c r="E38" s="86"/>
    </row>
    <row r="39" spans="1:5" x14ac:dyDescent="0.2">
      <c r="A39" s="40" t="s">
        <v>3</v>
      </c>
      <c r="B39" s="7" t="s">
        <v>199</v>
      </c>
      <c r="C39" s="86"/>
      <c r="D39" s="86"/>
      <c r="E39" s="86"/>
    </row>
    <row r="40" spans="1:5" x14ac:dyDescent="0.2">
      <c r="A40" s="84"/>
      <c r="B40" s="85"/>
      <c r="C40" s="86"/>
      <c r="D40" s="86"/>
      <c r="E40" s="86"/>
    </row>
    <row r="41" spans="1:5" x14ac:dyDescent="0.2">
      <c r="A41" s="84"/>
      <c r="B41" s="85"/>
      <c r="C41" s="86"/>
      <c r="D41" s="86"/>
      <c r="E41" s="86"/>
    </row>
    <row r="42" spans="1:5" x14ac:dyDescent="0.2">
      <c r="A42" s="84"/>
      <c r="B42" s="85"/>
      <c r="C42" s="86"/>
      <c r="D42" s="86"/>
      <c r="E42" s="86"/>
    </row>
    <row r="43" spans="1:5" x14ac:dyDescent="0.2">
      <c r="A43" s="84"/>
      <c r="B43" s="85"/>
      <c r="C43" s="86"/>
      <c r="D43" s="86"/>
      <c r="E43" s="86"/>
    </row>
    <row r="44" spans="1:5" x14ac:dyDescent="0.2">
      <c r="A44" s="84"/>
      <c r="B44" s="85"/>
      <c r="C44" s="86"/>
      <c r="D44" s="86"/>
      <c r="E44" s="86"/>
    </row>
    <row r="45" spans="1:5" x14ac:dyDescent="0.2">
      <c r="A45" s="84"/>
      <c r="B45" s="85"/>
      <c r="C45" s="86"/>
      <c r="D45" s="86"/>
      <c r="E45" s="86"/>
    </row>
    <row r="46" spans="1:5" x14ac:dyDescent="0.2">
      <c r="A46" s="84"/>
      <c r="B46" s="85"/>
      <c r="C46" s="86"/>
      <c r="D46" s="86"/>
      <c r="E46" s="86"/>
    </row>
    <row r="47" spans="1:5" x14ac:dyDescent="0.2">
      <c r="A47" s="84"/>
      <c r="B47" s="85"/>
      <c r="C47" s="86"/>
      <c r="D47" s="86"/>
      <c r="E47" s="86"/>
    </row>
    <row r="48" spans="1:5" x14ac:dyDescent="0.2">
      <c r="A48" s="84"/>
      <c r="B48" s="85"/>
      <c r="C48" s="86"/>
      <c r="D48" s="86"/>
      <c r="E48" s="86"/>
    </row>
    <row r="49" spans="1:5" x14ac:dyDescent="0.2">
      <c r="A49" s="84"/>
      <c r="B49" s="85"/>
      <c r="C49" s="86"/>
      <c r="D49" s="86"/>
      <c r="E49" s="86"/>
    </row>
    <row r="50" spans="1:5" x14ac:dyDescent="0.2">
      <c r="A50" s="84"/>
      <c r="B50" s="85"/>
      <c r="C50" s="86"/>
      <c r="D50" s="86"/>
      <c r="E50" s="86"/>
    </row>
    <row r="51" spans="1:5" x14ac:dyDescent="0.2">
      <c r="A51" s="84"/>
      <c r="B51" s="85"/>
      <c r="C51" s="86"/>
      <c r="D51" s="86"/>
      <c r="E51" s="86"/>
    </row>
    <row r="52" spans="1:5" x14ac:dyDescent="0.2">
      <c r="A52" s="84"/>
      <c r="B52" s="85"/>
      <c r="C52" s="86"/>
      <c r="D52" s="86"/>
      <c r="E52" s="86"/>
    </row>
    <row r="53" spans="1:5" x14ac:dyDescent="0.2">
      <c r="A53" s="84"/>
      <c r="B53" s="85"/>
      <c r="C53" s="86"/>
      <c r="D53" s="86"/>
      <c r="E53" s="86"/>
    </row>
    <row r="54" spans="1:5" x14ac:dyDescent="0.2">
      <c r="A54" s="84"/>
      <c r="B54" s="85"/>
      <c r="C54" s="86"/>
      <c r="D54" s="86"/>
      <c r="E54" s="86"/>
    </row>
    <row r="55" spans="1:5" x14ac:dyDescent="0.2">
      <c r="A55" s="87"/>
      <c r="B55" s="87"/>
      <c r="C55" s="87"/>
      <c r="D55" s="87"/>
      <c r="E55" s="87"/>
    </row>
    <row r="56" spans="1:5" x14ac:dyDescent="0.2">
      <c r="A56" s="87"/>
      <c r="B56" s="87"/>
      <c r="C56" s="87"/>
      <c r="D56" s="87"/>
      <c r="E56" s="87"/>
    </row>
  </sheetData>
  <mergeCells count="9">
    <mergeCell ref="A1:H1"/>
    <mergeCell ref="A4:A7"/>
    <mergeCell ref="B4:B7"/>
    <mergeCell ref="F4:F6"/>
    <mergeCell ref="G4:H4"/>
    <mergeCell ref="C5:E5"/>
    <mergeCell ref="G5:G6"/>
    <mergeCell ref="H5:H6"/>
    <mergeCell ref="C4:D4"/>
  </mergeCells>
  <pageMargins left="0.47244094488188981" right="0.31496062992125984" top="0.31496062992125984" bottom="0.28000000000000003" header="0.31496062992125984" footer="0.31496062992125984"/>
  <pageSetup paperSize="9" scale="95" orientation="landscape" r:id="rId1"/>
  <ignoredErrors>
    <ignoredError sqref="A11:A3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zoomScale="80" zoomScaleNormal="80" zoomScaleSheetLayoutView="85" workbookViewId="0">
      <pane xSplit="1" ySplit="5" topLeftCell="B6" activePane="bottomRight" state="frozen"/>
      <selection pane="topRight" activeCell="B1" sqref="B1"/>
      <selection pane="bottomLeft" activeCell="A6" sqref="A6"/>
      <selection pane="bottomRight" activeCell="B55" sqref="B55"/>
    </sheetView>
  </sheetViews>
  <sheetFormatPr defaultRowHeight="12.75" x14ac:dyDescent="0.2"/>
  <cols>
    <col min="1" max="1" width="33.28515625" style="11" customWidth="1"/>
    <col min="2" max="2" width="12.7109375" style="11" customWidth="1"/>
    <col min="3" max="3" width="8.7109375" style="110" customWidth="1"/>
    <col min="4" max="4" width="12.7109375" style="11" customWidth="1"/>
    <col min="5" max="5" width="8.7109375" style="110" customWidth="1"/>
    <col min="6" max="6" width="16.140625" style="11" customWidth="1"/>
    <col min="7" max="7" width="8.7109375" style="110" customWidth="1"/>
    <col min="8" max="8" width="12.7109375" style="11" customWidth="1"/>
    <col min="9" max="9" width="8.7109375" style="110" customWidth="1"/>
    <col min="10" max="10" width="12.7109375" style="11" customWidth="1"/>
    <col min="11" max="11" width="8.7109375" style="110" customWidth="1"/>
    <col min="12" max="12" width="15.42578125" style="11" customWidth="1"/>
    <col min="13" max="13" width="8.7109375" style="110" customWidth="1"/>
    <col min="14" max="16384" width="9.140625" style="11"/>
  </cols>
  <sheetData>
    <row r="1" spans="1:13" ht="18" customHeight="1" x14ac:dyDescent="0.2">
      <c r="A1" s="171" t="s">
        <v>44</v>
      </c>
      <c r="B1" s="171"/>
      <c r="C1" s="171"/>
      <c r="D1" s="171"/>
      <c r="E1" s="171"/>
      <c r="F1" s="171"/>
      <c r="G1" s="171"/>
      <c r="H1" s="171"/>
      <c r="I1" s="171"/>
      <c r="J1" s="171"/>
      <c r="K1" s="171"/>
      <c r="L1" s="171"/>
      <c r="M1" s="171"/>
    </row>
    <row r="2" spans="1:13" ht="15.75" customHeight="1" x14ac:dyDescent="0.2">
      <c r="A2" s="142" t="s">
        <v>66</v>
      </c>
      <c r="B2" s="142"/>
      <c r="C2" s="142"/>
      <c r="D2" s="142"/>
      <c r="E2" s="142"/>
      <c r="F2" s="142"/>
      <c r="G2" s="142"/>
      <c r="H2" s="142"/>
      <c r="I2" s="142"/>
      <c r="J2" s="142"/>
      <c r="K2" s="142"/>
      <c r="L2" s="142"/>
      <c r="M2" s="142"/>
    </row>
    <row r="3" spans="1:13" ht="15" customHeight="1" x14ac:dyDescent="0.2">
      <c r="A3" s="168"/>
      <c r="B3" s="151" t="s">
        <v>190</v>
      </c>
      <c r="C3" s="152"/>
      <c r="D3" s="152"/>
      <c r="E3" s="152"/>
      <c r="F3" s="152"/>
      <c r="G3" s="152"/>
      <c r="H3" s="170" t="s">
        <v>191</v>
      </c>
      <c r="I3" s="170"/>
      <c r="J3" s="170"/>
      <c r="K3" s="170"/>
      <c r="L3" s="170"/>
      <c r="M3" s="170"/>
    </row>
    <row r="4" spans="1:13" ht="17.25" customHeight="1" x14ac:dyDescent="0.25">
      <c r="A4" s="169"/>
      <c r="B4" s="92" t="s">
        <v>74</v>
      </c>
      <c r="C4" s="56" t="s">
        <v>1</v>
      </c>
      <c r="D4" s="92" t="s">
        <v>75</v>
      </c>
      <c r="E4" s="56" t="s">
        <v>1</v>
      </c>
      <c r="F4" s="93" t="s">
        <v>76</v>
      </c>
      <c r="G4" s="59" t="s">
        <v>1</v>
      </c>
      <c r="H4" s="33" t="s">
        <v>74</v>
      </c>
      <c r="I4" s="60" t="s">
        <v>1</v>
      </c>
      <c r="J4" s="33" t="s">
        <v>75</v>
      </c>
      <c r="K4" s="60" t="s">
        <v>1</v>
      </c>
      <c r="L4" s="91" t="s">
        <v>76</v>
      </c>
      <c r="M4" s="61" t="s">
        <v>1</v>
      </c>
    </row>
    <row r="5" spans="1:13" ht="18" customHeight="1" x14ac:dyDescent="0.2">
      <c r="A5" s="69" t="s">
        <v>131</v>
      </c>
      <c r="B5" s="131">
        <v>60609.005752090015</v>
      </c>
      <c r="C5" s="132">
        <f>B5/B$5*100</f>
        <v>100</v>
      </c>
      <c r="D5" s="131">
        <v>43918.072624219923</v>
      </c>
      <c r="E5" s="133">
        <f>D5/D$5*100</f>
        <v>100</v>
      </c>
      <c r="F5" s="131">
        <f>B5+D5</f>
        <v>104527.07837630995</v>
      </c>
      <c r="G5" s="132">
        <f>F5/F$5*100</f>
        <v>100</v>
      </c>
      <c r="H5" s="134">
        <v>57500.357851560017</v>
      </c>
      <c r="I5" s="132">
        <v>100</v>
      </c>
      <c r="J5" s="131">
        <v>45906.847899830231</v>
      </c>
      <c r="K5" s="132">
        <f>J5/J$5*100</f>
        <v>100</v>
      </c>
      <c r="L5" s="131">
        <f>H5+J5</f>
        <v>103407.20575139025</v>
      </c>
      <c r="M5" s="132">
        <f>L5/L$5*100</f>
        <v>100</v>
      </c>
    </row>
    <row r="6" spans="1:13" ht="13.5" x14ac:dyDescent="0.25">
      <c r="A6" s="98" t="s">
        <v>132</v>
      </c>
      <c r="B6" s="99">
        <v>11431.827102849998</v>
      </c>
      <c r="C6" s="106">
        <f>B6/B$5*100</f>
        <v>18.861598142048035</v>
      </c>
      <c r="D6" s="99">
        <v>15900.506011019928</v>
      </c>
      <c r="E6" s="106">
        <f>D6/D$5*100</f>
        <v>36.204926721331397</v>
      </c>
      <c r="F6" s="99">
        <f>B6+D6</f>
        <v>27332.333113869929</v>
      </c>
      <c r="G6" s="106">
        <f>F6/F$5*100</f>
        <v>26.148566991866236</v>
      </c>
      <c r="H6" s="135">
        <v>11179.497132860035</v>
      </c>
      <c r="I6" s="106">
        <f>H6/H$5*100</f>
        <v>19.442482708925834</v>
      </c>
      <c r="J6" s="99">
        <v>15891.293829620085</v>
      </c>
      <c r="K6" s="106">
        <f>J6/J$5*100</f>
        <v>34.616390705576741</v>
      </c>
      <c r="L6" s="99">
        <f>H6+J6</f>
        <v>27070.790962480118</v>
      </c>
      <c r="M6" s="106">
        <f>L6/L$5*100</f>
        <v>26.178824546872708</v>
      </c>
    </row>
    <row r="7" spans="1:13" ht="13.5" x14ac:dyDescent="0.25">
      <c r="A7" s="70" t="s">
        <v>133</v>
      </c>
      <c r="B7" s="100"/>
      <c r="C7" s="105"/>
      <c r="D7" s="100"/>
      <c r="E7" s="102"/>
      <c r="F7" s="100"/>
      <c r="G7" s="102"/>
      <c r="H7" s="136"/>
      <c r="I7" s="102"/>
      <c r="J7" s="100"/>
      <c r="K7" s="102"/>
      <c r="L7" s="100"/>
      <c r="M7" s="102"/>
    </row>
    <row r="8" spans="1:13" x14ac:dyDescent="0.2">
      <c r="A8" s="63" t="s">
        <v>134</v>
      </c>
      <c r="B8" s="103">
        <v>28.380178620000017</v>
      </c>
      <c r="C8" s="101">
        <f t="shared" ref="C8:C55" si="0">B8/B$5*100</f>
        <v>4.6825019265427176E-2</v>
      </c>
      <c r="D8" s="103">
        <v>36.341910529999993</v>
      </c>
      <c r="E8" s="101">
        <f t="shared" ref="E8:G19" si="1">D8/D$5*100</f>
        <v>8.2749329281718451E-2</v>
      </c>
      <c r="F8" s="103">
        <f t="shared" ref="F8:F14" si="2">B8+D8</f>
        <v>64.722089150000016</v>
      </c>
      <c r="G8" s="101">
        <f>F8/F$5*100</f>
        <v>6.1918968898176587E-2</v>
      </c>
      <c r="H8" s="137">
        <v>27.780525909999948</v>
      </c>
      <c r="I8" s="101">
        <v>1.5820000000000001E-2</v>
      </c>
      <c r="J8" s="103">
        <v>13.821379430000006</v>
      </c>
      <c r="K8" s="101">
        <f t="shared" ref="K8:K19" si="3">J8/J$5*100</f>
        <v>3.0107445974418817E-2</v>
      </c>
      <c r="L8" s="103">
        <f t="shared" ref="L8:L54" si="4">H8+J8</f>
        <v>41.601905339999952</v>
      </c>
      <c r="M8" s="101">
        <f t="shared" ref="M8:M18" si="5">L8/L$5*100</f>
        <v>4.0231147372861521E-2</v>
      </c>
    </row>
    <row r="9" spans="1:13" x14ac:dyDescent="0.2">
      <c r="A9" s="71" t="s">
        <v>135</v>
      </c>
      <c r="B9" s="100">
        <v>131.17052632999992</v>
      </c>
      <c r="C9" s="102">
        <f t="shared" si="0"/>
        <v>0.21642085149281085</v>
      </c>
      <c r="D9" s="100">
        <v>563.46128517999887</v>
      </c>
      <c r="E9" s="102">
        <f t="shared" si="1"/>
        <v>1.2829827255881476</v>
      </c>
      <c r="F9" s="100">
        <f t="shared" si="2"/>
        <v>694.63181150999878</v>
      </c>
      <c r="G9" s="102">
        <f t="shared" si="1"/>
        <v>0.66454723723286457</v>
      </c>
      <c r="H9" s="136">
        <v>210.61961013999999</v>
      </c>
      <c r="I9" s="102">
        <f t="shared" ref="I9:I19" si="6">H9/H$5*100</f>
        <v>0.36629269453196239</v>
      </c>
      <c r="J9" s="100">
        <v>637.18910434999873</v>
      </c>
      <c r="K9" s="102">
        <f t="shared" si="3"/>
        <v>1.3880044775462685</v>
      </c>
      <c r="L9" s="100">
        <f t="shared" si="4"/>
        <v>847.80871448999869</v>
      </c>
      <c r="M9" s="102">
        <f t="shared" si="5"/>
        <v>0.81987392303035944</v>
      </c>
    </row>
    <row r="10" spans="1:13" x14ac:dyDescent="0.2">
      <c r="A10" s="63" t="s">
        <v>136</v>
      </c>
      <c r="B10" s="103">
        <v>923.98384901000031</v>
      </c>
      <c r="C10" s="101">
        <f t="shared" si="0"/>
        <v>1.5244992679625635</v>
      </c>
      <c r="D10" s="103">
        <v>371.37823429999969</v>
      </c>
      <c r="E10" s="101">
        <f t="shared" si="1"/>
        <v>0.84561596652397764</v>
      </c>
      <c r="F10" s="103">
        <f t="shared" si="2"/>
        <v>1295.3620833099999</v>
      </c>
      <c r="G10" s="101">
        <f t="shared" si="1"/>
        <v>1.239259819973674</v>
      </c>
      <c r="H10" s="137">
        <v>1172.2607724100098</v>
      </c>
      <c r="I10" s="101">
        <f t="shared" si="6"/>
        <v>2.0387016989290019</v>
      </c>
      <c r="J10" s="103">
        <v>406.42503270000026</v>
      </c>
      <c r="K10" s="101">
        <f t="shared" si="3"/>
        <v>0.88532550434921775</v>
      </c>
      <c r="L10" s="103">
        <f t="shared" si="4"/>
        <v>1578.6858051100101</v>
      </c>
      <c r="M10" s="101">
        <f t="shared" si="5"/>
        <v>1.5266690494523738</v>
      </c>
    </row>
    <row r="11" spans="1:13" x14ac:dyDescent="0.2">
      <c r="A11" s="71" t="s">
        <v>137</v>
      </c>
      <c r="B11" s="100">
        <v>7015.1432965399963</v>
      </c>
      <c r="C11" s="102">
        <f t="shared" si="0"/>
        <v>11.574423981205282</v>
      </c>
      <c r="D11" s="100">
        <v>13435.016050799924</v>
      </c>
      <c r="E11" s="102">
        <f t="shared" si="1"/>
        <v>30.591087559226782</v>
      </c>
      <c r="F11" s="100">
        <f t="shared" si="2"/>
        <v>20450.159347339919</v>
      </c>
      <c r="G11" s="102">
        <f t="shared" si="1"/>
        <v>19.564460869858916</v>
      </c>
      <c r="H11" s="136">
        <v>5896.4373565000224</v>
      </c>
      <c r="I11" s="102">
        <f t="shared" si="6"/>
        <v>10.254609843858647</v>
      </c>
      <c r="J11" s="100">
        <v>13370.941999130084</v>
      </c>
      <c r="K11" s="102">
        <f t="shared" si="3"/>
        <v>29.126247195855786</v>
      </c>
      <c r="L11" s="100">
        <f t="shared" si="4"/>
        <v>19267.379355630106</v>
      </c>
      <c r="M11" s="102">
        <f t="shared" si="5"/>
        <v>18.632530698056375</v>
      </c>
    </row>
    <row r="12" spans="1:13" x14ac:dyDescent="0.2">
      <c r="A12" s="63" t="s">
        <v>138</v>
      </c>
      <c r="B12" s="103">
        <v>701.47780963999992</v>
      </c>
      <c r="C12" s="101">
        <f t="shared" si="0"/>
        <v>1.1573821430255198</v>
      </c>
      <c r="D12" s="103">
        <v>182.77134967000003</v>
      </c>
      <c r="E12" s="101">
        <f t="shared" si="1"/>
        <v>0.41616432313381019</v>
      </c>
      <c r="F12" s="103">
        <f t="shared" si="2"/>
        <v>884.24915930999998</v>
      </c>
      <c r="G12" s="101">
        <f t="shared" si="1"/>
        <v>0.84595223844925393</v>
      </c>
      <c r="H12" s="137">
        <v>803.03308397000217</v>
      </c>
      <c r="I12" s="101">
        <f t="shared" si="6"/>
        <v>1.3965705849050041</v>
      </c>
      <c r="J12" s="103">
        <v>82.767508039999939</v>
      </c>
      <c r="K12" s="101">
        <f t="shared" si="3"/>
        <v>0.18029446983726805</v>
      </c>
      <c r="L12" s="103">
        <f t="shared" si="4"/>
        <v>885.80059201000211</v>
      </c>
      <c r="M12" s="101">
        <f t="shared" si="5"/>
        <v>0.85661399084666112</v>
      </c>
    </row>
    <row r="13" spans="1:13" s="64" customFormat="1" x14ac:dyDescent="0.2">
      <c r="A13" s="71" t="s">
        <v>139</v>
      </c>
      <c r="B13" s="100">
        <v>1989.3726085300027</v>
      </c>
      <c r="C13" s="102">
        <f t="shared" si="0"/>
        <v>3.2823053007455116</v>
      </c>
      <c r="D13" s="100">
        <v>877.94634302000463</v>
      </c>
      <c r="E13" s="102">
        <f t="shared" si="1"/>
        <v>1.9990548094677429</v>
      </c>
      <c r="F13" s="100">
        <f t="shared" si="2"/>
        <v>2867.3189515500071</v>
      </c>
      <c r="G13" s="102">
        <f t="shared" si="1"/>
        <v>2.7431350766614915</v>
      </c>
      <c r="H13" s="136">
        <v>2504.0678037800012</v>
      </c>
      <c r="I13" s="102">
        <f t="shared" si="6"/>
        <v>4.3548734257348007</v>
      </c>
      <c r="J13" s="100">
        <v>886.07332796000196</v>
      </c>
      <c r="K13" s="102">
        <f t="shared" si="3"/>
        <v>1.9301550171630906</v>
      </c>
      <c r="L13" s="100">
        <f t="shared" si="4"/>
        <v>3390.1411317400034</v>
      </c>
      <c r="M13" s="102">
        <f t="shared" si="5"/>
        <v>3.2784380035280321</v>
      </c>
    </row>
    <row r="14" spans="1:13" s="64" customFormat="1" x14ac:dyDescent="0.2">
      <c r="A14" s="63" t="s">
        <v>140</v>
      </c>
      <c r="B14" s="103">
        <v>55.021398240000032</v>
      </c>
      <c r="C14" s="101">
        <f t="shared" si="0"/>
        <v>9.0780895606595052E-2</v>
      </c>
      <c r="D14" s="103">
        <v>245.14663409000053</v>
      </c>
      <c r="E14" s="101">
        <f t="shared" si="1"/>
        <v>0.5581907844353059</v>
      </c>
      <c r="F14" s="103">
        <f t="shared" si="2"/>
        <v>300.16803233000059</v>
      </c>
      <c r="G14" s="101">
        <f t="shared" si="1"/>
        <v>0.28716772437603189</v>
      </c>
      <c r="H14" s="137">
        <v>31.080477220000017</v>
      </c>
      <c r="I14" s="101">
        <f t="shared" si="6"/>
        <v>5.4052667463802204E-2</v>
      </c>
      <c r="J14" s="103">
        <v>288.19262188000067</v>
      </c>
      <c r="K14" s="101">
        <f t="shared" si="3"/>
        <v>0.62777697677880961</v>
      </c>
      <c r="L14" s="103">
        <f t="shared" si="4"/>
        <v>319.27309910000071</v>
      </c>
      <c r="M14" s="101">
        <f t="shared" si="5"/>
        <v>0.30875324091784412</v>
      </c>
    </row>
    <row r="15" spans="1:13" s="64" customFormat="1" ht="13.5" x14ac:dyDescent="0.2">
      <c r="A15" s="72" t="s">
        <v>141</v>
      </c>
      <c r="B15" s="131">
        <f>SUM(B8:B11)</f>
        <v>8098.6778504999966</v>
      </c>
      <c r="C15" s="132">
        <f t="shared" si="0"/>
        <v>13.362169119926085</v>
      </c>
      <c r="D15" s="131">
        <f>SUM(D8:D11)</f>
        <v>14406.197480809922</v>
      </c>
      <c r="E15" s="132">
        <f t="shared" si="1"/>
        <v>32.802435580620624</v>
      </c>
      <c r="F15" s="131">
        <f>B15+D15</f>
        <v>22504.875331309919</v>
      </c>
      <c r="G15" s="132">
        <f t="shared" si="1"/>
        <v>21.530186895963631</v>
      </c>
      <c r="H15" s="134">
        <f>SUM(H8:H11)</f>
        <v>7307.0982649600319</v>
      </c>
      <c r="I15" s="132">
        <f t="shared" si="6"/>
        <v>12.707917894743654</v>
      </c>
      <c r="J15" s="131">
        <f>SUM(J8:J11)</f>
        <v>14428.377515610082</v>
      </c>
      <c r="K15" s="132">
        <f t="shared" si="3"/>
        <v>31.429684623725691</v>
      </c>
      <c r="L15" s="131">
        <f>H15+J15</f>
        <v>21735.475780570116</v>
      </c>
      <c r="M15" s="132">
        <f t="shared" si="5"/>
        <v>21.019304817911973</v>
      </c>
    </row>
    <row r="16" spans="1:13" s="64" customFormat="1" ht="13.5" x14ac:dyDescent="0.25">
      <c r="A16" s="98" t="s">
        <v>142</v>
      </c>
      <c r="B16" s="99">
        <f>B5-B6</f>
        <v>49177.178649240013</v>
      </c>
      <c r="C16" s="106">
        <f t="shared" si="0"/>
        <v>81.138401857951962</v>
      </c>
      <c r="D16" s="99">
        <f>D5-D6</f>
        <v>28017.566613199997</v>
      </c>
      <c r="E16" s="106">
        <f>D16/D$5*100</f>
        <v>63.795073278668603</v>
      </c>
      <c r="F16" s="99">
        <f>B16+D16</f>
        <v>77194.745262440003</v>
      </c>
      <c r="G16" s="106">
        <f t="shared" si="1"/>
        <v>73.851433008133753</v>
      </c>
      <c r="H16" s="135">
        <f>H5-H6</f>
        <v>46320.86071869998</v>
      </c>
      <c r="I16" s="106">
        <f t="shared" si="6"/>
        <v>80.557517291074163</v>
      </c>
      <c r="J16" s="99">
        <f>J5-J6</f>
        <v>30015.554070210146</v>
      </c>
      <c r="K16" s="106">
        <f t="shared" si="3"/>
        <v>65.383609294423266</v>
      </c>
      <c r="L16" s="99">
        <f t="shared" si="4"/>
        <v>76336.41478891013</v>
      </c>
      <c r="M16" s="106">
        <f t="shared" si="5"/>
        <v>73.821175453127282</v>
      </c>
    </row>
    <row r="17" spans="1:13" ht="13.5" x14ac:dyDescent="0.25">
      <c r="A17" s="73" t="s">
        <v>143</v>
      </c>
      <c r="B17" s="104">
        <v>29403.57238754</v>
      </c>
      <c r="C17" s="105">
        <f t="shared" si="0"/>
        <v>48.513536928505154</v>
      </c>
      <c r="D17" s="104">
        <v>8706.6528821800057</v>
      </c>
      <c r="E17" s="105">
        <f t="shared" si="1"/>
        <v>19.824760883013941</v>
      </c>
      <c r="F17" s="104">
        <f>B17+D17</f>
        <v>38110.225269720002</v>
      </c>
      <c r="G17" s="105">
        <f t="shared" si="1"/>
        <v>36.459667544249776</v>
      </c>
      <c r="H17" s="138">
        <v>27563.847755839986</v>
      </c>
      <c r="I17" s="105">
        <f t="shared" si="6"/>
        <v>47.936828196786891</v>
      </c>
      <c r="J17" s="104">
        <v>7935.3884696800069</v>
      </c>
      <c r="K17" s="105">
        <f t="shared" si="3"/>
        <v>17.285849132999072</v>
      </c>
      <c r="L17" s="104">
        <f t="shared" si="4"/>
        <v>35499.236225519991</v>
      </c>
      <c r="M17" s="105">
        <f t="shared" si="5"/>
        <v>34.329557565714154</v>
      </c>
    </row>
    <row r="18" spans="1:13" ht="13.5" x14ac:dyDescent="0.25">
      <c r="A18" s="66" t="s">
        <v>144</v>
      </c>
      <c r="B18" s="99">
        <v>28085.790125840002</v>
      </c>
      <c r="C18" s="106">
        <f t="shared" si="0"/>
        <v>46.339301853456824</v>
      </c>
      <c r="D18" s="99">
        <v>7828.0676254000064</v>
      </c>
      <c r="E18" s="106">
        <f t="shared" si="1"/>
        <v>17.824251288028943</v>
      </c>
      <c r="F18" s="99">
        <f>B18+D18</f>
        <v>35913.857751240008</v>
      </c>
      <c r="G18" s="106">
        <f t="shared" si="1"/>
        <v>34.358424925975484</v>
      </c>
      <c r="H18" s="135">
        <v>25944.124207219986</v>
      </c>
      <c r="I18" s="106">
        <f t="shared" si="6"/>
        <v>45.119935208396463</v>
      </c>
      <c r="J18" s="99">
        <v>7188.6726732200068</v>
      </c>
      <c r="K18" s="106">
        <f t="shared" si="3"/>
        <v>15.659260006058032</v>
      </c>
      <c r="L18" s="99">
        <f t="shared" si="4"/>
        <v>33132.796880439993</v>
      </c>
      <c r="M18" s="106">
        <f t="shared" si="5"/>
        <v>32.041090985571415</v>
      </c>
    </row>
    <row r="19" spans="1:13" ht="13.5" x14ac:dyDescent="0.25">
      <c r="A19" s="74" t="s">
        <v>145</v>
      </c>
      <c r="B19" s="104">
        <v>25589.637710440002</v>
      </c>
      <c r="C19" s="105">
        <f t="shared" si="0"/>
        <v>42.220850503817381</v>
      </c>
      <c r="D19" s="104">
        <v>6428.2941050100035</v>
      </c>
      <c r="E19" s="105">
        <f t="shared" si="1"/>
        <v>14.637013240569511</v>
      </c>
      <c r="F19" s="104">
        <f>B19+D19</f>
        <v>32017.931815450007</v>
      </c>
      <c r="G19" s="105">
        <f t="shared" si="1"/>
        <v>30.631231937988009</v>
      </c>
      <c r="H19" s="138">
        <v>23307.702910599986</v>
      </c>
      <c r="I19" s="105">
        <f t="shared" si="6"/>
        <v>40.534883227631312</v>
      </c>
      <c r="J19" s="104">
        <v>5785.2262047900067</v>
      </c>
      <c r="K19" s="105">
        <f t="shared" si="3"/>
        <v>12.602098530950109</v>
      </c>
      <c r="L19" s="104">
        <f>H19+J19</f>
        <v>29092.929115389994</v>
      </c>
      <c r="M19" s="105">
        <f>L19/L$5*100</f>
        <v>28.134334453765913</v>
      </c>
    </row>
    <row r="20" spans="1:13" x14ac:dyDescent="0.2">
      <c r="A20" s="67" t="s">
        <v>133</v>
      </c>
      <c r="B20" s="103"/>
      <c r="C20" s="101"/>
      <c r="D20" s="103"/>
      <c r="E20" s="101"/>
      <c r="F20" s="103"/>
      <c r="G20" s="101"/>
      <c r="H20" s="137"/>
      <c r="I20" s="101"/>
      <c r="J20" s="103"/>
      <c r="K20" s="101"/>
      <c r="L20" s="103"/>
      <c r="M20" s="101"/>
    </row>
    <row r="21" spans="1:13" x14ac:dyDescent="0.2">
      <c r="A21" s="71" t="s">
        <v>178</v>
      </c>
      <c r="B21" s="100">
        <v>128.3609531999999</v>
      </c>
      <c r="C21" s="102">
        <f>B21/B$5*100</f>
        <v>0.21178528109343478</v>
      </c>
      <c r="D21" s="100">
        <v>192.57062043000019</v>
      </c>
      <c r="E21" s="102">
        <f t="shared" ref="E21:G30" si="7">D21/D$5*100</f>
        <v>0.43847693881675814</v>
      </c>
      <c r="F21" s="100">
        <f t="shared" ref="F21:F30" si="8">B21+D21</f>
        <v>320.93157363000012</v>
      </c>
      <c r="G21" s="102">
        <f t="shared" ref="G21" si="9">F21/F$5*100</f>
        <v>0.30703199459436548</v>
      </c>
      <c r="H21" s="136">
        <v>193.39488120000013</v>
      </c>
      <c r="I21" s="102">
        <f t="shared" ref="I21:I30" si="10">H21/H$5*100</f>
        <v>0.33633683063200837</v>
      </c>
      <c r="J21" s="100">
        <v>174.68960933</v>
      </c>
      <c r="K21" s="102">
        <f t="shared" ref="K21:K30" si="11">J21/J$5*100</f>
        <v>0.38053061214565775</v>
      </c>
      <c r="L21" s="100">
        <f t="shared" ref="L21:L30" si="12">H21+J21</f>
        <v>368.08449053000015</v>
      </c>
      <c r="M21" s="102">
        <f t="shared" ref="M21:M30" si="13">L21/L$5*100</f>
        <v>0.35595632611419969</v>
      </c>
    </row>
    <row r="22" spans="1:13" x14ac:dyDescent="0.2">
      <c r="A22" s="63" t="s">
        <v>146</v>
      </c>
      <c r="B22" s="103">
        <v>880.51569873999995</v>
      </c>
      <c r="C22" s="101">
        <f t="shared" si="0"/>
        <v>1.452780305193567</v>
      </c>
      <c r="D22" s="103">
        <v>2124.5799189200015</v>
      </c>
      <c r="E22" s="101">
        <f t="shared" si="7"/>
        <v>4.8375982641559245</v>
      </c>
      <c r="F22" s="103">
        <f t="shared" si="8"/>
        <v>3005.0956176600016</v>
      </c>
      <c r="G22" s="101">
        <f t="shared" si="7"/>
        <v>2.8749446213748548</v>
      </c>
      <c r="H22" s="137">
        <v>930.3868501999998</v>
      </c>
      <c r="I22" s="101">
        <f t="shared" si="10"/>
        <v>1.6180540173364466</v>
      </c>
      <c r="J22" s="103">
        <v>2067.1205449500035</v>
      </c>
      <c r="K22" s="101">
        <f t="shared" si="11"/>
        <v>4.5028588097804203</v>
      </c>
      <c r="L22" s="103">
        <f t="shared" si="12"/>
        <v>2997.5073951500035</v>
      </c>
      <c r="M22" s="101">
        <f t="shared" si="13"/>
        <v>2.8987413143689009</v>
      </c>
    </row>
    <row r="23" spans="1:13" x14ac:dyDescent="0.2">
      <c r="A23" s="71" t="s">
        <v>147</v>
      </c>
      <c r="B23" s="100">
        <v>2045.2380926299995</v>
      </c>
      <c r="C23" s="102">
        <f t="shared" si="0"/>
        <v>3.3744788703442352</v>
      </c>
      <c r="D23" s="100">
        <v>24.380182980000001</v>
      </c>
      <c r="E23" s="102">
        <f t="shared" si="7"/>
        <v>5.5512870950886917E-2</v>
      </c>
      <c r="F23" s="100">
        <f t="shared" si="8"/>
        <v>2069.6182756099997</v>
      </c>
      <c r="G23" s="102">
        <f t="shared" si="7"/>
        <v>1.9799828979808725</v>
      </c>
      <c r="H23" s="136">
        <v>1880.44313504</v>
      </c>
      <c r="I23" s="102">
        <f t="shared" si="10"/>
        <v>3.2703155341997276</v>
      </c>
      <c r="J23" s="100">
        <v>70.745861120000043</v>
      </c>
      <c r="K23" s="102">
        <f t="shared" si="11"/>
        <v>0.1541074248320623</v>
      </c>
      <c r="L23" s="100">
        <f t="shared" si="12"/>
        <v>1951.18899616</v>
      </c>
      <c r="M23" s="102">
        <f t="shared" si="13"/>
        <v>1.8868984825400017</v>
      </c>
    </row>
    <row r="24" spans="1:13" x14ac:dyDescent="0.2">
      <c r="A24" s="63" t="s">
        <v>148</v>
      </c>
      <c r="B24" s="103">
        <v>908.4526254600006</v>
      </c>
      <c r="C24" s="101">
        <f t="shared" si="0"/>
        <v>1.4988739943629152</v>
      </c>
      <c r="D24" s="103">
        <v>391.35369229000048</v>
      </c>
      <c r="E24" s="101">
        <f t="shared" si="7"/>
        <v>0.8910994242360647</v>
      </c>
      <c r="F24" s="103">
        <f t="shared" si="8"/>
        <v>1299.8063177500012</v>
      </c>
      <c r="G24" s="101">
        <f t="shared" si="7"/>
        <v>1.24351157416889</v>
      </c>
      <c r="H24" s="137">
        <v>1191.3322008899986</v>
      </c>
      <c r="I24" s="101">
        <f t="shared" si="10"/>
        <v>2.0718691942152443</v>
      </c>
      <c r="J24" s="103">
        <v>338.03802907999932</v>
      </c>
      <c r="K24" s="101">
        <f t="shared" si="11"/>
        <v>0.73635643601060541</v>
      </c>
      <c r="L24" s="103">
        <f t="shared" si="12"/>
        <v>1529.370229969998</v>
      </c>
      <c r="M24" s="101">
        <f t="shared" si="13"/>
        <v>1.4789783930985259</v>
      </c>
    </row>
    <row r="25" spans="1:13" x14ac:dyDescent="0.2">
      <c r="A25" s="71" t="s">
        <v>149</v>
      </c>
      <c r="B25" s="100">
        <v>14078.706393979999</v>
      </c>
      <c r="C25" s="102">
        <f t="shared" si="0"/>
        <v>23.228736751707093</v>
      </c>
      <c r="D25" s="100">
        <v>949.98084945000335</v>
      </c>
      <c r="E25" s="102">
        <f t="shared" si="7"/>
        <v>2.1630750000766388</v>
      </c>
      <c r="F25" s="100">
        <f t="shared" si="8"/>
        <v>15028.687243430002</v>
      </c>
      <c r="G25" s="102">
        <f t="shared" si="7"/>
        <v>14.377793273169786</v>
      </c>
      <c r="H25" s="136">
        <v>12060.208855159992</v>
      </c>
      <c r="I25" s="102">
        <f t="shared" si="10"/>
        <v>20.974145737134382</v>
      </c>
      <c r="J25" s="100">
        <v>874.67746346000354</v>
      </c>
      <c r="K25" s="102">
        <f t="shared" si="11"/>
        <v>1.9053311291783077</v>
      </c>
      <c r="L25" s="100">
        <f t="shared" si="12"/>
        <v>12934.886318619996</v>
      </c>
      <c r="M25" s="102">
        <f t="shared" si="13"/>
        <v>12.508689529545764</v>
      </c>
    </row>
    <row r="26" spans="1:13" x14ac:dyDescent="0.2">
      <c r="A26" s="63" t="s">
        <v>150</v>
      </c>
      <c r="B26" s="103">
        <v>55.053172060000016</v>
      </c>
      <c r="C26" s="101">
        <f t="shared" si="0"/>
        <v>9.0833319862043085E-2</v>
      </c>
      <c r="D26" s="103">
        <v>59.821738870000075</v>
      </c>
      <c r="E26" s="101">
        <f t="shared" si="7"/>
        <v>0.13621212247144379</v>
      </c>
      <c r="F26" s="103">
        <f t="shared" si="8"/>
        <v>114.87491093000008</v>
      </c>
      <c r="G26" s="101">
        <f t="shared" si="7"/>
        <v>0.10989966687525381</v>
      </c>
      <c r="H26" s="137">
        <v>43.482115980000003</v>
      </c>
      <c r="I26" s="101">
        <f t="shared" si="10"/>
        <v>7.5620600644349403E-2</v>
      </c>
      <c r="J26" s="103">
        <v>54.194428769999931</v>
      </c>
      <c r="K26" s="101">
        <f t="shared" si="11"/>
        <v>0.11805303837948836</v>
      </c>
      <c r="L26" s="103">
        <f t="shared" si="12"/>
        <v>97.676544749999934</v>
      </c>
      <c r="M26" s="101">
        <f t="shared" si="13"/>
        <v>9.4458160860503404E-2</v>
      </c>
    </row>
    <row r="27" spans="1:13" x14ac:dyDescent="0.2">
      <c r="A27" s="71" t="s">
        <v>151</v>
      </c>
      <c r="B27" s="100">
        <v>3889.1372648200004</v>
      </c>
      <c r="C27" s="102">
        <f t="shared" si="0"/>
        <v>6.4167646648549237</v>
      </c>
      <c r="D27" s="100">
        <v>261.63289374999971</v>
      </c>
      <c r="E27" s="102">
        <f t="shared" si="7"/>
        <v>0.59572945285789825</v>
      </c>
      <c r="F27" s="100">
        <f t="shared" si="8"/>
        <v>4150.7701585699997</v>
      </c>
      <c r="G27" s="102">
        <f t="shared" si="7"/>
        <v>3.9709998816064984</v>
      </c>
      <c r="H27" s="136">
        <v>4393.6551567899951</v>
      </c>
      <c r="I27" s="102">
        <f t="shared" si="10"/>
        <v>7.6410918487367168</v>
      </c>
      <c r="J27" s="100">
        <v>250.45593215999997</v>
      </c>
      <c r="K27" s="102">
        <f t="shared" si="11"/>
        <v>0.54557423046448406</v>
      </c>
      <c r="L27" s="100">
        <f t="shared" si="12"/>
        <v>4644.1110889499951</v>
      </c>
      <c r="M27" s="102">
        <f t="shared" si="13"/>
        <v>4.4910903985891304</v>
      </c>
    </row>
    <row r="28" spans="1:13" x14ac:dyDescent="0.2">
      <c r="A28" s="63" t="s">
        <v>152</v>
      </c>
      <c r="B28" s="103">
        <v>7.9693258199999981</v>
      </c>
      <c r="C28" s="101">
        <f t="shared" si="0"/>
        <v>1.3148748640749955E-2</v>
      </c>
      <c r="D28" s="103">
        <v>135.48614719999995</v>
      </c>
      <c r="E28" s="101">
        <f t="shared" si="7"/>
        <v>0.30849747974887698</v>
      </c>
      <c r="F28" s="103">
        <f t="shared" si="8"/>
        <v>143.45547301999994</v>
      </c>
      <c r="G28" s="101">
        <f t="shared" si="7"/>
        <v>0.13724240191957068</v>
      </c>
      <c r="H28" s="137">
        <v>5.5019742300000001</v>
      </c>
      <c r="I28" s="101">
        <f t="shared" si="10"/>
        <v>9.56859128460316E-3</v>
      </c>
      <c r="J28" s="103">
        <v>93.326145029999807</v>
      </c>
      <c r="K28" s="101">
        <f t="shared" si="11"/>
        <v>0.20329460483464154</v>
      </c>
      <c r="L28" s="103">
        <f t="shared" si="12"/>
        <v>98.828119259999809</v>
      </c>
      <c r="M28" s="101">
        <f t="shared" si="13"/>
        <v>9.5571791677265316E-2</v>
      </c>
    </row>
    <row r="29" spans="1:13" x14ac:dyDescent="0.2">
      <c r="A29" s="71" t="s">
        <v>153</v>
      </c>
      <c r="B29" s="100">
        <v>2891.5733218200003</v>
      </c>
      <c r="C29" s="102">
        <f t="shared" si="0"/>
        <v>4.770864141291888</v>
      </c>
      <c r="D29" s="100">
        <v>1328.4035040299973</v>
      </c>
      <c r="E29" s="102">
        <f t="shared" si="7"/>
        <v>3.0247308787804359</v>
      </c>
      <c r="F29" s="100">
        <f t="shared" si="8"/>
        <v>4219.9768258499971</v>
      </c>
      <c r="G29" s="102">
        <f t="shared" si="7"/>
        <v>4.0372092011005769</v>
      </c>
      <c r="H29" s="136">
        <v>2259.6721515600016</v>
      </c>
      <c r="I29" s="102">
        <f t="shared" si="10"/>
        <v>3.9298401540273113</v>
      </c>
      <c r="J29" s="100">
        <v>1156.2229877400009</v>
      </c>
      <c r="K29" s="102">
        <f t="shared" si="11"/>
        <v>2.518628572065992</v>
      </c>
      <c r="L29" s="100">
        <f t="shared" si="12"/>
        <v>3415.8951393000025</v>
      </c>
      <c r="M29" s="102">
        <f t="shared" si="13"/>
        <v>3.3033434319001289</v>
      </c>
    </row>
    <row r="30" spans="1:13" ht="13.5" x14ac:dyDescent="0.25">
      <c r="A30" s="66" t="s">
        <v>154</v>
      </c>
      <c r="B30" s="99">
        <f>B17-B19</f>
        <v>3813.9346770999982</v>
      </c>
      <c r="C30" s="106">
        <f t="shared" si="0"/>
        <v>6.2926864246877701</v>
      </c>
      <c r="D30" s="99">
        <f>D17-D19</f>
        <v>2278.3587771700022</v>
      </c>
      <c r="E30" s="106">
        <f t="shared" si="7"/>
        <v>5.1877476424444309</v>
      </c>
      <c r="F30" s="99">
        <f t="shared" si="8"/>
        <v>6092.2934542700004</v>
      </c>
      <c r="G30" s="106">
        <f t="shared" si="7"/>
        <v>5.8284356062617739</v>
      </c>
      <c r="H30" s="135">
        <f>H17-H19</f>
        <v>4256.14484524</v>
      </c>
      <c r="I30" s="106">
        <f t="shared" si="10"/>
        <v>7.4019449691555756</v>
      </c>
      <c r="J30" s="99">
        <f>J17-J19</f>
        <v>2150.1622648900002</v>
      </c>
      <c r="K30" s="106">
        <f t="shared" si="11"/>
        <v>4.6837506020489634</v>
      </c>
      <c r="L30" s="99">
        <f t="shared" si="12"/>
        <v>6406.3071101300002</v>
      </c>
      <c r="M30" s="106">
        <f t="shared" si="13"/>
        <v>6.1952231119482413</v>
      </c>
    </row>
    <row r="31" spans="1:13" x14ac:dyDescent="0.2">
      <c r="A31" s="70" t="s">
        <v>133</v>
      </c>
      <c r="B31" s="100"/>
      <c r="C31" s="102"/>
      <c r="D31" s="100"/>
      <c r="E31" s="102"/>
      <c r="F31" s="100"/>
      <c r="G31" s="102"/>
      <c r="H31" s="136"/>
      <c r="I31" s="102"/>
      <c r="J31" s="100"/>
      <c r="K31" s="102"/>
      <c r="L31" s="100"/>
      <c r="M31" s="102"/>
    </row>
    <row r="32" spans="1:13" x14ac:dyDescent="0.2">
      <c r="A32" s="63" t="s">
        <v>155</v>
      </c>
      <c r="B32" s="103">
        <v>201.69438457999999</v>
      </c>
      <c r="C32" s="101">
        <f t="shared" si="0"/>
        <v>0.3327795631642495</v>
      </c>
      <c r="D32" s="103">
        <v>54.318822699999899</v>
      </c>
      <c r="E32" s="101">
        <f t="shared" ref="E32:G40" si="14">D32/D$5*100</f>
        <v>0.12368216420782585</v>
      </c>
      <c r="F32" s="103">
        <f t="shared" ref="F32:F40" si="15">B32+D32</f>
        <v>256.0132072799999</v>
      </c>
      <c r="G32" s="101">
        <f t="shared" si="14"/>
        <v>0.24492524928164724</v>
      </c>
      <c r="H32" s="137">
        <v>193.21733470000001</v>
      </c>
      <c r="I32" s="101">
        <f t="shared" ref="I32:I40" si="16">H32/H$5*100</f>
        <v>0.33602805603192942</v>
      </c>
      <c r="J32" s="103">
        <v>49.912823329999917</v>
      </c>
      <c r="K32" s="101">
        <f t="shared" ref="K32:K40" si="17">J32/J$5*100</f>
        <v>0.10872631342258743</v>
      </c>
      <c r="L32" s="103">
        <f t="shared" ref="L32:L40" si="18">H32+J32</f>
        <v>243.13015802999993</v>
      </c>
      <c r="M32" s="101">
        <f t="shared" ref="M32:M40" si="19">L32/L$5*100</f>
        <v>0.2351191643399872</v>
      </c>
    </row>
    <row r="33" spans="1:13" x14ac:dyDescent="0.2">
      <c r="A33" s="71" t="s">
        <v>156</v>
      </c>
      <c r="B33" s="100">
        <v>314.6636443299999</v>
      </c>
      <c r="C33" s="102">
        <f t="shared" si="0"/>
        <v>0.51916978413583226</v>
      </c>
      <c r="D33" s="100">
        <v>339.32557714999837</v>
      </c>
      <c r="E33" s="102">
        <f t="shared" si="14"/>
        <v>0.77263312544109053</v>
      </c>
      <c r="F33" s="100">
        <f t="shared" si="15"/>
        <v>653.98922147999826</v>
      </c>
      <c r="G33" s="102">
        <f t="shared" si="14"/>
        <v>0.62566488190319358</v>
      </c>
      <c r="H33" s="136">
        <v>763.49410074999992</v>
      </c>
      <c r="I33" s="102">
        <f t="shared" si="16"/>
        <v>1.3278075637737721</v>
      </c>
      <c r="J33" s="100">
        <v>288.26095987000014</v>
      </c>
      <c r="K33" s="102">
        <f t="shared" si="17"/>
        <v>0.62792583907958999</v>
      </c>
      <c r="L33" s="100">
        <f t="shared" si="18"/>
        <v>1051.75506062</v>
      </c>
      <c r="M33" s="102">
        <f t="shared" si="19"/>
        <v>1.0171003587009309</v>
      </c>
    </row>
    <row r="34" spans="1:13" x14ac:dyDescent="0.2">
      <c r="A34" s="63" t="s">
        <v>157</v>
      </c>
      <c r="B34" s="103">
        <v>3.2969441900000005</v>
      </c>
      <c r="C34" s="101">
        <f t="shared" si="0"/>
        <v>5.4396935720832382E-3</v>
      </c>
      <c r="D34" s="103">
        <v>145.26994751999996</v>
      </c>
      <c r="E34" s="101">
        <f t="shared" si="14"/>
        <v>0.33077486975119791</v>
      </c>
      <c r="F34" s="103">
        <f t="shared" si="15"/>
        <v>148.56689170999996</v>
      </c>
      <c r="G34" s="101">
        <f t="shared" si="14"/>
        <v>0.14213244454718368</v>
      </c>
      <c r="H34" s="137">
        <v>12.582324839999993</v>
      </c>
      <c r="I34" s="101">
        <f t="shared" si="16"/>
        <v>2.1882167885775388E-2</v>
      </c>
      <c r="J34" s="103">
        <v>168.13387304999947</v>
      </c>
      <c r="K34" s="101">
        <f t="shared" si="17"/>
        <v>0.36625009283336407</v>
      </c>
      <c r="L34" s="103">
        <f t="shared" si="18"/>
        <v>180.71619788999945</v>
      </c>
      <c r="M34" s="101">
        <f t="shared" si="19"/>
        <v>0.17476170695925591</v>
      </c>
    </row>
    <row r="35" spans="1:13" x14ac:dyDescent="0.2">
      <c r="A35" s="71" t="s">
        <v>158</v>
      </c>
      <c r="B35" s="100">
        <v>370.63355299999972</v>
      </c>
      <c r="C35" s="102">
        <f t="shared" si="0"/>
        <v>0.61151564590253815</v>
      </c>
      <c r="D35" s="100">
        <v>483.24112228000303</v>
      </c>
      <c r="E35" s="102">
        <f t="shared" si="14"/>
        <v>1.1003240657093529</v>
      </c>
      <c r="F35" s="100">
        <f t="shared" si="15"/>
        <v>853.87467528000275</v>
      </c>
      <c r="G35" s="102">
        <f t="shared" si="14"/>
        <v>0.81689327640628406</v>
      </c>
      <c r="H35" s="136">
        <v>363.64295937000037</v>
      </c>
      <c r="I35" s="102">
        <f t="shared" si="16"/>
        <v>0.63241860217420287</v>
      </c>
      <c r="J35" s="100">
        <v>492.25841279000048</v>
      </c>
      <c r="K35" s="102">
        <f t="shared" si="17"/>
        <v>1.0722984376189788</v>
      </c>
      <c r="L35" s="100">
        <f t="shared" si="18"/>
        <v>855.90137216000085</v>
      </c>
      <c r="M35" s="102">
        <f t="shared" si="19"/>
        <v>0.82769993245707041</v>
      </c>
    </row>
    <row r="36" spans="1:13" x14ac:dyDescent="0.2">
      <c r="A36" s="63" t="s">
        <v>159</v>
      </c>
      <c r="B36" s="103">
        <v>1772.2387288999996</v>
      </c>
      <c r="C36" s="101">
        <f t="shared" si="0"/>
        <v>2.9240518086520275</v>
      </c>
      <c r="D36" s="103">
        <v>112.53757321999994</v>
      </c>
      <c r="E36" s="101">
        <f t="shared" si="14"/>
        <v>0.25624433518045087</v>
      </c>
      <c r="F36" s="103">
        <f t="shared" si="15"/>
        <v>1884.7763021199996</v>
      </c>
      <c r="G36" s="101">
        <f t="shared" si="14"/>
        <v>1.8031464491283111</v>
      </c>
      <c r="H36" s="137">
        <v>1899.7298081399995</v>
      </c>
      <c r="I36" s="101">
        <f t="shared" si="16"/>
        <v>3.3038573656258707</v>
      </c>
      <c r="J36" s="103">
        <v>96.627656579999964</v>
      </c>
      <c r="K36" s="101">
        <f t="shared" si="17"/>
        <v>0.21048636750413285</v>
      </c>
      <c r="L36" s="103">
        <f t="shared" si="18"/>
        <v>1996.3574647199994</v>
      </c>
      <c r="M36" s="101">
        <f t="shared" si="19"/>
        <v>1.930578677002071</v>
      </c>
    </row>
    <row r="37" spans="1:13" x14ac:dyDescent="0.2">
      <c r="A37" s="71" t="s">
        <v>160</v>
      </c>
      <c r="B37" s="100">
        <v>102.06044641</v>
      </c>
      <c r="C37" s="102">
        <f t="shared" si="0"/>
        <v>0.16839155360419453</v>
      </c>
      <c r="D37" s="100">
        <v>291.74211015000003</v>
      </c>
      <c r="E37" s="102">
        <f t="shared" si="14"/>
        <v>0.6642871435781319</v>
      </c>
      <c r="F37" s="100">
        <f t="shared" si="15"/>
        <v>393.80255656000003</v>
      </c>
      <c r="G37" s="102">
        <f t="shared" si="14"/>
        <v>0.37674692785563552</v>
      </c>
      <c r="H37" s="136">
        <v>91.213456370000046</v>
      </c>
      <c r="I37" s="102">
        <f t="shared" si="16"/>
        <v>0.15863111079320941</v>
      </c>
      <c r="J37" s="100">
        <v>307.17572869999987</v>
      </c>
      <c r="K37" s="102">
        <f t="shared" si="17"/>
        <v>0.66912833869636223</v>
      </c>
      <c r="L37" s="100">
        <f t="shared" si="18"/>
        <v>398.38918506999994</v>
      </c>
      <c r="M37" s="102">
        <f t="shared" si="19"/>
        <v>0.38526249904460241</v>
      </c>
    </row>
    <row r="38" spans="1:13" x14ac:dyDescent="0.2">
      <c r="A38" s="63" t="s">
        <v>161</v>
      </c>
      <c r="B38" s="103">
        <v>20.51493778</v>
      </c>
      <c r="C38" s="101">
        <f t="shared" si="0"/>
        <v>3.384800249638243E-2</v>
      </c>
      <c r="D38" s="103">
        <v>222.23607919000048</v>
      </c>
      <c r="E38" s="101">
        <f t="shared" si="14"/>
        <v>0.50602420805561898</v>
      </c>
      <c r="F38" s="103">
        <f t="shared" si="15"/>
        <v>242.75101697000048</v>
      </c>
      <c r="G38" s="101">
        <f t="shared" si="14"/>
        <v>0.23223744578038225</v>
      </c>
      <c r="H38" s="137">
        <v>50.309720039999981</v>
      </c>
      <c r="I38" s="101">
        <f t="shared" si="16"/>
        <v>8.7494620763712436E-2</v>
      </c>
      <c r="J38" s="103">
        <v>206.46605275000019</v>
      </c>
      <c r="K38" s="101">
        <f t="shared" si="17"/>
        <v>0.4497500094114798</v>
      </c>
      <c r="L38" s="103">
        <f t="shared" si="18"/>
        <v>256.77577279000019</v>
      </c>
      <c r="M38" s="101">
        <f t="shared" si="19"/>
        <v>0.24831516423268982</v>
      </c>
    </row>
    <row r="39" spans="1:13" x14ac:dyDescent="0.2">
      <c r="A39" s="71" t="s">
        <v>162</v>
      </c>
      <c r="B39" s="100">
        <v>986.40398957999992</v>
      </c>
      <c r="C39" s="102">
        <f t="shared" si="0"/>
        <v>1.6274874951994822</v>
      </c>
      <c r="D39" s="100">
        <v>367.98116856000058</v>
      </c>
      <c r="E39" s="102">
        <f t="shared" si="14"/>
        <v>0.8378809600972027</v>
      </c>
      <c r="F39" s="100">
        <f t="shared" si="15"/>
        <v>1354.3851581400004</v>
      </c>
      <c r="G39" s="102">
        <f t="shared" si="14"/>
        <v>1.2957265994406275</v>
      </c>
      <c r="H39" s="136">
        <v>823.25946544999999</v>
      </c>
      <c r="I39" s="102">
        <f t="shared" si="16"/>
        <v>1.4317466816037641</v>
      </c>
      <c r="J39" s="100">
        <v>251.89903697000025</v>
      </c>
      <c r="K39" s="102">
        <f t="shared" si="17"/>
        <v>0.54871778066673105</v>
      </c>
      <c r="L39" s="100">
        <f t="shared" si="18"/>
        <v>1075.1585024200003</v>
      </c>
      <c r="M39" s="102">
        <f t="shared" si="19"/>
        <v>1.0397326710528056</v>
      </c>
    </row>
    <row r="40" spans="1:13" ht="13.5" x14ac:dyDescent="0.25">
      <c r="A40" s="65" t="s">
        <v>163</v>
      </c>
      <c r="B40" s="99">
        <v>17538.933484120022</v>
      </c>
      <c r="C40" s="106">
        <f t="shared" si="0"/>
        <v>28.937834017373259</v>
      </c>
      <c r="D40" s="99">
        <v>16574.092109919991</v>
      </c>
      <c r="E40" s="106">
        <f t="shared" si="14"/>
        <v>37.738660008453365</v>
      </c>
      <c r="F40" s="99">
        <f t="shared" si="15"/>
        <v>34113.025594040009</v>
      </c>
      <c r="G40" s="106">
        <f>F40/F$5*100</f>
        <v>32.635586992328484</v>
      </c>
      <c r="H40" s="135">
        <v>16756.968157869997</v>
      </c>
      <c r="I40" s="106">
        <f t="shared" si="16"/>
        <v>29.142371950325817</v>
      </c>
      <c r="J40" s="99">
        <v>19419.593472350116</v>
      </c>
      <c r="K40" s="106">
        <f t="shared" si="17"/>
        <v>42.30217137696777</v>
      </c>
      <c r="L40" s="99">
        <f t="shared" si="18"/>
        <v>36176.561630220109</v>
      </c>
      <c r="M40" s="106">
        <f t="shared" si="19"/>
        <v>34.984565502325964</v>
      </c>
    </row>
    <row r="41" spans="1:13" x14ac:dyDescent="0.2">
      <c r="A41" s="70" t="s">
        <v>164</v>
      </c>
      <c r="B41" s="100"/>
      <c r="C41" s="102"/>
      <c r="D41" s="100"/>
      <c r="E41" s="102"/>
      <c r="F41" s="100"/>
      <c r="G41" s="102"/>
      <c r="H41" s="136"/>
      <c r="I41" s="102"/>
      <c r="J41" s="100"/>
      <c r="K41" s="102"/>
      <c r="L41" s="100"/>
      <c r="M41" s="102"/>
    </row>
    <row r="42" spans="1:13" ht="12" customHeight="1" x14ac:dyDescent="0.2">
      <c r="A42" s="63" t="s">
        <v>165</v>
      </c>
      <c r="B42" s="103">
        <v>358.38079567000011</v>
      </c>
      <c r="C42" s="101">
        <f t="shared" si="0"/>
        <v>0.59129957870599437</v>
      </c>
      <c r="D42" s="103">
        <v>15.321484309999995</v>
      </c>
      <c r="E42" s="101">
        <f t="shared" ref="E42:G51" si="20">D42/D$5*100</f>
        <v>3.4886513443102479E-2</v>
      </c>
      <c r="F42" s="103">
        <f t="shared" ref="F42:F51" si="21">B42+D42</f>
        <v>373.70227998000013</v>
      </c>
      <c r="G42" s="101">
        <f t="shared" si="20"/>
        <v>0.35751719629494222</v>
      </c>
      <c r="H42" s="137">
        <v>315.99865201000028</v>
      </c>
      <c r="I42" s="101">
        <f t="shared" ref="I42:I55" si="22">H42/H$5*100</f>
        <v>0.54955945287465213</v>
      </c>
      <c r="J42" s="103">
        <v>18.734415890000012</v>
      </c>
      <c r="K42" s="101">
        <f t="shared" ref="K42:K51" si="23">J42/J$5*100</f>
        <v>4.0809632434095515E-2</v>
      </c>
      <c r="L42" s="103">
        <f t="shared" si="4"/>
        <v>334.73306790000032</v>
      </c>
      <c r="M42" s="101">
        <f t="shared" ref="M42:M51" si="24">L42/L$5*100</f>
        <v>0.3237038129671152</v>
      </c>
    </row>
    <row r="43" spans="1:13" ht="13.5" customHeight="1" x14ac:dyDescent="0.2">
      <c r="A43" s="71" t="s">
        <v>166</v>
      </c>
      <c r="B43" s="100">
        <v>176.88837355999996</v>
      </c>
      <c r="C43" s="102">
        <f t="shared" si="0"/>
        <v>0.29185163387026891</v>
      </c>
      <c r="D43" s="100">
        <v>515.73668237000061</v>
      </c>
      <c r="E43" s="102">
        <f t="shared" si="20"/>
        <v>1.1743153821499497</v>
      </c>
      <c r="F43" s="100">
        <f t="shared" si="21"/>
        <v>692.6250559300006</v>
      </c>
      <c r="G43" s="102">
        <f t="shared" si="20"/>
        <v>0.66262739444076657</v>
      </c>
      <c r="H43" s="136">
        <v>101.06103809000003</v>
      </c>
      <c r="I43" s="102">
        <f t="shared" si="22"/>
        <v>0.17575723328695456</v>
      </c>
      <c r="J43" s="100">
        <v>504.24752147999965</v>
      </c>
      <c r="K43" s="102">
        <f t="shared" si="23"/>
        <v>1.0984146038087368</v>
      </c>
      <c r="L43" s="100">
        <f t="shared" si="4"/>
        <v>605.30855956999972</v>
      </c>
      <c r="M43" s="102">
        <f t="shared" si="24"/>
        <v>0.58536400357366947</v>
      </c>
    </row>
    <row r="44" spans="1:13" x14ac:dyDescent="0.2">
      <c r="A44" s="63" t="s">
        <v>167</v>
      </c>
      <c r="B44" s="103">
        <v>431.36298906000013</v>
      </c>
      <c r="C44" s="101">
        <f t="shared" si="0"/>
        <v>0.7117143462547646</v>
      </c>
      <c r="D44" s="103">
        <v>403.06751875000032</v>
      </c>
      <c r="E44" s="101">
        <f t="shared" si="20"/>
        <v>0.91777141997738032</v>
      </c>
      <c r="F44" s="103">
        <f t="shared" si="21"/>
        <v>834.43050781000045</v>
      </c>
      <c r="G44" s="101">
        <f t="shared" si="20"/>
        <v>0.79829123780342459</v>
      </c>
      <c r="H44" s="137">
        <v>275.00452212999988</v>
      </c>
      <c r="I44" s="101">
        <f t="shared" si="22"/>
        <v>0.47826575764960888</v>
      </c>
      <c r="J44" s="103">
        <v>382.63452814000129</v>
      </c>
      <c r="K44" s="101">
        <f t="shared" si="23"/>
        <v>0.83350207135745502</v>
      </c>
      <c r="L44" s="103">
        <f t="shared" si="4"/>
        <v>657.63905027000123</v>
      </c>
      <c r="M44" s="101">
        <f t="shared" si="24"/>
        <v>0.63597023581807754</v>
      </c>
    </row>
    <row r="45" spans="1:13" x14ac:dyDescent="0.2">
      <c r="A45" s="71" t="s">
        <v>168</v>
      </c>
      <c r="B45" s="100">
        <v>56.470658979999996</v>
      </c>
      <c r="C45" s="102">
        <f t="shared" si="0"/>
        <v>9.3172059629195753E-2</v>
      </c>
      <c r="D45" s="100">
        <v>158.07592337000011</v>
      </c>
      <c r="E45" s="102">
        <f t="shared" si="20"/>
        <v>0.35993365356116391</v>
      </c>
      <c r="F45" s="100">
        <f t="shared" si="21"/>
        <v>214.54658235000011</v>
      </c>
      <c r="G45" s="102">
        <f t="shared" si="20"/>
        <v>0.20525454808715385</v>
      </c>
      <c r="H45" s="136">
        <v>178.77759100000017</v>
      </c>
      <c r="I45" s="102">
        <f t="shared" si="22"/>
        <v>0.31091561458021405</v>
      </c>
      <c r="J45" s="100">
        <v>132.05494278</v>
      </c>
      <c r="K45" s="102">
        <f t="shared" si="23"/>
        <v>0.28765848412887512</v>
      </c>
      <c r="L45" s="100">
        <f t="shared" si="4"/>
        <v>310.83253378000018</v>
      </c>
      <c r="M45" s="102">
        <f t="shared" si="24"/>
        <v>0.30059078719068977</v>
      </c>
    </row>
    <row r="46" spans="1:13" x14ac:dyDescent="0.2">
      <c r="A46" s="63" t="s">
        <v>169</v>
      </c>
      <c r="B46" s="103">
        <v>11012.320730640018</v>
      </c>
      <c r="C46" s="101">
        <f t="shared" si="0"/>
        <v>18.169446262959486</v>
      </c>
      <c r="D46" s="103">
        <v>10988.327686009994</v>
      </c>
      <c r="E46" s="101">
        <f t="shared" si="20"/>
        <v>25.020059008578066</v>
      </c>
      <c r="F46" s="103">
        <f t="shared" si="21"/>
        <v>22000.648416650012</v>
      </c>
      <c r="G46" s="101">
        <f t="shared" si="20"/>
        <v>21.047798100167935</v>
      </c>
      <c r="H46" s="137">
        <v>10804.505244129999</v>
      </c>
      <c r="I46" s="101">
        <f t="shared" si="22"/>
        <v>18.79032696113363</v>
      </c>
      <c r="J46" s="103">
        <v>13558.327160230116</v>
      </c>
      <c r="K46" s="101">
        <f t="shared" si="23"/>
        <v>29.534432836283354</v>
      </c>
      <c r="L46" s="103">
        <f t="shared" si="4"/>
        <v>24362.832404360117</v>
      </c>
      <c r="M46" s="101">
        <f t="shared" si="24"/>
        <v>23.560091608057569</v>
      </c>
    </row>
    <row r="47" spans="1:13" x14ac:dyDescent="0.2">
      <c r="A47" s="71" t="s">
        <v>170</v>
      </c>
      <c r="B47" s="100">
        <v>1225.5598421899999</v>
      </c>
      <c r="C47" s="102">
        <f t="shared" si="0"/>
        <v>2.022075477038721</v>
      </c>
      <c r="D47" s="100">
        <v>1291.2000985700017</v>
      </c>
      <c r="E47" s="102">
        <f t="shared" si="20"/>
        <v>2.9400199540130343</v>
      </c>
      <c r="F47" s="100">
        <f t="shared" si="21"/>
        <v>2516.7599407600019</v>
      </c>
      <c r="G47" s="102">
        <f t="shared" si="20"/>
        <v>2.4077588122183671</v>
      </c>
      <c r="H47" s="136">
        <v>624.17213527000035</v>
      </c>
      <c r="I47" s="102">
        <f t="shared" si="22"/>
        <v>1.0855100013139591</v>
      </c>
      <c r="J47" s="100">
        <v>1656.1188745199977</v>
      </c>
      <c r="K47" s="102">
        <f t="shared" si="23"/>
        <v>3.6075639044825865</v>
      </c>
      <c r="L47" s="100">
        <f t="shared" si="4"/>
        <v>2280.291009789998</v>
      </c>
      <c r="M47" s="102">
        <f t="shared" si="24"/>
        <v>2.2051567811166204</v>
      </c>
    </row>
    <row r="48" spans="1:13" x14ac:dyDescent="0.2">
      <c r="A48" s="63" t="s">
        <v>171</v>
      </c>
      <c r="B48" s="103">
        <v>88.633861419999974</v>
      </c>
      <c r="C48" s="101">
        <f t="shared" si="0"/>
        <v>0.14623876488345722</v>
      </c>
      <c r="D48" s="103">
        <v>124.46294103999992</v>
      </c>
      <c r="E48" s="101">
        <f t="shared" si="20"/>
        <v>0.28339800360765632</v>
      </c>
      <c r="F48" s="103">
        <f t="shared" si="21"/>
        <v>213.09680245999988</v>
      </c>
      <c r="G48" s="101">
        <f t="shared" si="20"/>
        <v>0.2038675583113746</v>
      </c>
      <c r="H48" s="137">
        <v>61.860201899999993</v>
      </c>
      <c r="I48" s="101">
        <f t="shared" si="22"/>
        <v>0.10758229028712329</v>
      </c>
      <c r="J48" s="103">
        <v>122.97470100000014</v>
      </c>
      <c r="K48" s="101">
        <f t="shared" si="23"/>
        <v>0.26787877326784382</v>
      </c>
      <c r="L48" s="103">
        <f t="shared" si="4"/>
        <v>184.83490290000015</v>
      </c>
      <c r="M48" s="101">
        <f t="shared" si="24"/>
        <v>0.17874470309581414</v>
      </c>
    </row>
    <row r="49" spans="1:13" x14ac:dyDescent="0.2">
      <c r="A49" s="71" t="s">
        <v>172</v>
      </c>
      <c r="B49" s="100">
        <v>2475.1796855700031</v>
      </c>
      <c r="C49" s="102">
        <f t="shared" si="0"/>
        <v>4.083848026965283</v>
      </c>
      <c r="D49" s="100">
        <v>1273.0928870799921</v>
      </c>
      <c r="E49" s="102">
        <f t="shared" si="20"/>
        <v>2.8987904318412809</v>
      </c>
      <c r="F49" s="100">
        <f t="shared" si="21"/>
        <v>3748.2725726499953</v>
      </c>
      <c r="G49" s="102">
        <f t="shared" si="20"/>
        <v>3.5859345069951796</v>
      </c>
      <c r="H49" s="136">
        <v>2774.4615899199976</v>
      </c>
      <c r="I49" s="102">
        <f t="shared" si="22"/>
        <v>4.8251205620013806</v>
      </c>
      <c r="J49" s="100">
        <v>1129.4458077500055</v>
      </c>
      <c r="K49" s="102">
        <f t="shared" si="23"/>
        <v>2.4602991915595722</v>
      </c>
      <c r="L49" s="100">
        <f t="shared" si="4"/>
        <v>3903.9073976700029</v>
      </c>
      <c r="M49" s="102">
        <f t="shared" si="24"/>
        <v>3.7752759774359506</v>
      </c>
    </row>
    <row r="50" spans="1:13" x14ac:dyDescent="0.2">
      <c r="A50" s="63" t="s">
        <v>173</v>
      </c>
      <c r="B50" s="103">
        <v>365.03438868000006</v>
      </c>
      <c r="C50" s="101">
        <f t="shared" si="0"/>
        <v>0.60227747370268048</v>
      </c>
      <c r="D50" s="103">
        <v>935.59990902999982</v>
      </c>
      <c r="E50" s="101">
        <f t="shared" si="20"/>
        <v>2.1303300739888011</v>
      </c>
      <c r="F50" s="103">
        <f t="shared" si="21"/>
        <v>1300.6342977099998</v>
      </c>
      <c r="G50" s="101">
        <f t="shared" si="20"/>
        <v>1.2443036942327628</v>
      </c>
      <c r="H50" s="137">
        <v>331.85806734999983</v>
      </c>
      <c r="I50" s="101">
        <f t="shared" si="22"/>
        <v>0.57714087311718587</v>
      </c>
      <c r="J50" s="103">
        <v>944.18384886999559</v>
      </c>
      <c r="K50" s="101">
        <f t="shared" si="23"/>
        <v>2.0567385740145476</v>
      </c>
      <c r="L50" s="103">
        <f t="shared" si="4"/>
        <v>1276.0419162199955</v>
      </c>
      <c r="M50" s="101">
        <f t="shared" si="24"/>
        <v>1.2339970961867324</v>
      </c>
    </row>
    <row r="51" spans="1:13" ht="13.5" x14ac:dyDescent="0.25">
      <c r="A51" s="73" t="s">
        <v>174</v>
      </c>
      <c r="B51" s="104">
        <f>B16-B17-B40</f>
        <v>2234.6727775799918</v>
      </c>
      <c r="C51" s="105">
        <f t="shared" si="0"/>
        <v>3.6870309120735447</v>
      </c>
      <c r="D51" s="104">
        <f>D16-D17-D40</f>
        <v>2736.8216210999999</v>
      </c>
      <c r="E51" s="105">
        <f t="shared" si="20"/>
        <v>6.2316523872012963</v>
      </c>
      <c r="F51" s="104">
        <f t="shared" si="21"/>
        <v>4971.4943986799917</v>
      </c>
      <c r="G51" s="105">
        <f t="shared" si="20"/>
        <v>4.7561784715554936</v>
      </c>
      <c r="H51" s="138">
        <f>H16-H17-H40</f>
        <v>2000.0448049899969</v>
      </c>
      <c r="I51" s="105">
        <f t="shared" si="22"/>
        <v>3.4783171439614522</v>
      </c>
      <c r="J51" s="104">
        <f>J16-J17-J40</f>
        <v>2660.5721281800252</v>
      </c>
      <c r="K51" s="105">
        <f t="shared" si="23"/>
        <v>5.7955887844564131</v>
      </c>
      <c r="L51" s="104">
        <f>L16-L17-L40</f>
        <v>4660.6169331700294</v>
      </c>
      <c r="M51" s="105">
        <f t="shared" si="24"/>
        <v>4.5070523850871682</v>
      </c>
    </row>
    <row r="52" spans="1:13" x14ac:dyDescent="0.2">
      <c r="A52" s="62" t="s">
        <v>164</v>
      </c>
      <c r="B52" s="103"/>
      <c r="C52" s="101"/>
      <c r="D52" s="103"/>
      <c r="E52" s="101"/>
      <c r="F52" s="103"/>
      <c r="G52" s="101"/>
      <c r="H52" s="137"/>
      <c r="I52" s="101"/>
      <c r="J52" s="103"/>
      <c r="K52" s="101"/>
      <c r="L52" s="103"/>
      <c r="M52" s="101"/>
    </row>
    <row r="53" spans="1:13" x14ac:dyDescent="0.2">
      <c r="A53" s="71" t="s">
        <v>175</v>
      </c>
      <c r="B53" s="100">
        <v>42.25637781999999</v>
      </c>
      <c r="C53" s="102">
        <f t="shared" si="0"/>
        <v>6.9719635383629172E-2</v>
      </c>
      <c r="D53" s="100">
        <v>131.42688186000024</v>
      </c>
      <c r="E53" s="102">
        <f>D53/D$5*100</f>
        <v>0.29925466671668327</v>
      </c>
      <c r="F53" s="100">
        <f>B53+D53</f>
        <v>173.68325968000022</v>
      </c>
      <c r="G53" s="102">
        <f>F53/F$5*100</f>
        <v>0.16616102007053118</v>
      </c>
      <c r="H53" s="136">
        <v>74.16298067000001</v>
      </c>
      <c r="I53" s="102">
        <f t="shared" si="22"/>
        <v>0.12897829412028247</v>
      </c>
      <c r="J53" s="100">
        <v>132.41311535000031</v>
      </c>
      <c r="K53" s="102">
        <f>J53/J$5*100</f>
        <v>0.28843870012362577</v>
      </c>
      <c r="L53" s="100">
        <f t="shared" si="4"/>
        <v>206.57609602000031</v>
      </c>
      <c r="M53" s="102">
        <f>L53/L$5*100</f>
        <v>0.19976953687023208</v>
      </c>
    </row>
    <row r="54" spans="1:13" x14ac:dyDescent="0.2">
      <c r="A54" s="63" t="s">
        <v>176</v>
      </c>
      <c r="B54" s="103">
        <v>215.84623270999987</v>
      </c>
      <c r="C54" s="101">
        <f t="shared" si="0"/>
        <v>0.35612897791605286</v>
      </c>
      <c r="D54" s="103">
        <v>125.26046565999992</v>
      </c>
      <c r="E54" s="101">
        <f>D54/D$5*100</f>
        <v>0.28521394081151302</v>
      </c>
      <c r="F54" s="103">
        <f>B54+D54</f>
        <v>341.10669836999978</v>
      </c>
      <c r="G54" s="101">
        <f>F54/F$5*100</f>
        <v>0.32633333263365016</v>
      </c>
      <c r="H54" s="137">
        <v>316.29566368000002</v>
      </c>
      <c r="I54" s="101">
        <f t="shared" si="22"/>
        <v>0.55007599169475219</v>
      </c>
      <c r="J54" s="103">
        <v>95.989515439999906</v>
      </c>
      <c r="K54" s="101">
        <f>J54/J$5*100</f>
        <v>0.20909628918424367</v>
      </c>
      <c r="L54" s="103">
        <f t="shared" si="4"/>
        <v>412.28517911999995</v>
      </c>
      <c r="M54" s="101">
        <f>L54/L$5*100</f>
        <v>0.39870062837904019</v>
      </c>
    </row>
    <row r="55" spans="1:13" x14ac:dyDescent="0.2">
      <c r="A55" s="71" t="s">
        <v>177</v>
      </c>
      <c r="B55" s="100">
        <v>1553.4154847200023</v>
      </c>
      <c r="C55" s="102">
        <f t="shared" si="0"/>
        <v>2.563011000500425</v>
      </c>
      <c r="D55" s="100">
        <v>1744.7281403400029</v>
      </c>
      <c r="E55" s="102">
        <f>D55/D$5*100</f>
        <v>3.9726883173325342</v>
      </c>
      <c r="F55" s="100">
        <f>B55+D55</f>
        <v>3298.1436250600054</v>
      </c>
      <c r="G55" s="102">
        <f>F55/F$5*100</f>
        <v>3.1553006898234495</v>
      </c>
      <c r="H55" s="136">
        <v>749.71119224999927</v>
      </c>
      <c r="I55" s="102">
        <f t="shared" si="22"/>
        <v>1.3038374372998085</v>
      </c>
      <c r="J55" s="100">
        <v>1661.798935389998</v>
      </c>
      <c r="K55" s="102">
        <f>J55/J$5*100</f>
        <v>3.6199369188145534</v>
      </c>
      <c r="L55" s="100">
        <f>H55+J55</f>
        <v>2411.5101276399973</v>
      </c>
      <c r="M55" s="102">
        <f>L55/L$5*100</f>
        <v>2.3320523073002346</v>
      </c>
    </row>
    <row r="56" spans="1:13" x14ac:dyDescent="0.2">
      <c r="C56" s="107"/>
      <c r="D56" s="57"/>
      <c r="E56" s="107"/>
      <c r="F56" s="57"/>
      <c r="G56" s="107"/>
    </row>
    <row r="57" spans="1:13" x14ac:dyDescent="0.2">
      <c r="B57" s="89"/>
      <c r="C57" s="108"/>
      <c r="D57" s="89"/>
      <c r="E57" s="108"/>
      <c r="F57" s="89"/>
      <c r="G57" s="108"/>
      <c r="H57" s="89"/>
      <c r="I57" s="108"/>
      <c r="J57" s="89"/>
      <c r="K57" s="108"/>
      <c r="L57" s="89"/>
      <c r="M57" s="108"/>
    </row>
    <row r="58" spans="1:13" x14ac:dyDescent="0.2">
      <c r="B58" s="89"/>
      <c r="C58" s="108"/>
      <c r="D58" s="89"/>
      <c r="E58" s="108"/>
      <c r="F58" s="89"/>
      <c r="G58" s="108"/>
      <c r="H58" s="89"/>
      <c r="I58" s="108"/>
      <c r="J58" s="89"/>
      <c r="K58" s="108"/>
      <c r="L58" s="89"/>
      <c r="M58" s="108"/>
    </row>
    <row r="59" spans="1:13" x14ac:dyDescent="0.2">
      <c r="B59" s="68"/>
      <c r="C59" s="109"/>
      <c r="D59" s="68"/>
      <c r="E59" s="109"/>
      <c r="F59" s="68"/>
      <c r="G59" s="109"/>
      <c r="H59" s="68"/>
      <c r="I59" s="109"/>
      <c r="J59" s="68"/>
      <c r="K59" s="109"/>
      <c r="L59" s="68"/>
      <c r="M59" s="109"/>
    </row>
    <row r="60" spans="1:13" x14ac:dyDescent="0.2">
      <c r="C60" s="107"/>
      <c r="D60" s="57"/>
      <c r="E60" s="107"/>
      <c r="F60" s="57"/>
      <c r="G60" s="107"/>
    </row>
    <row r="61" spans="1:13" x14ac:dyDescent="0.2">
      <c r="C61" s="107"/>
      <c r="D61" s="57"/>
      <c r="E61" s="107"/>
      <c r="F61" s="57"/>
      <c r="G61" s="107"/>
    </row>
    <row r="62" spans="1:13" x14ac:dyDescent="0.2">
      <c r="C62" s="107"/>
      <c r="D62" s="57"/>
      <c r="E62" s="107"/>
      <c r="F62" s="57"/>
      <c r="G62" s="107"/>
    </row>
    <row r="63" spans="1:13" x14ac:dyDescent="0.2">
      <c r="C63" s="107"/>
      <c r="D63" s="57"/>
      <c r="E63" s="107"/>
      <c r="F63" s="57"/>
      <c r="G63" s="107"/>
    </row>
    <row r="64" spans="1:13" x14ac:dyDescent="0.2">
      <c r="C64" s="107"/>
      <c r="D64" s="57"/>
      <c r="E64" s="107"/>
      <c r="F64" s="57"/>
      <c r="G64" s="107"/>
    </row>
    <row r="65" spans="3:7" x14ac:dyDescent="0.2">
      <c r="C65" s="107"/>
      <c r="D65" s="57"/>
      <c r="E65" s="107"/>
      <c r="F65" s="57"/>
      <c r="G65" s="107"/>
    </row>
    <row r="66" spans="3:7" x14ac:dyDescent="0.2">
      <c r="C66" s="107"/>
      <c r="D66" s="57"/>
      <c r="E66" s="107"/>
      <c r="F66" s="57"/>
      <c r="G66" s="107"/>
    </row>
    <row r="67" spans="3:7" x14ac:dyDescent="0.2">
      <c r="C67" s="107"/>
      <c r="D67" s="57"/>
      <c r="E67" s="107"/>
      <c r="F67" s="57"/>
      <c r="G67" s="107"/>
    </row>
    <row r="68" spans="3:7" x14ac:dyDescent="0.2">
      <c r="C68" s="107"/>
      <c r="D68" s="57"/>
      <c r="E68" s="107"/>
      <c r="F68" s="57"/>
      <c r="G68" s="107"/>
    </row>
    <row r="69" spans="3:7" x14ac:dyDescent="0.2">
      <c r="C69" s="107"/>
      <c r="D69" s="57"/>
      <c r="E69" s="107"/>
      <c r="F69" s="57"/>
      <c r="G69" s="107"/>
    </row>
    <row r="70" spans="3:7" x14ac:dyDescent="0.2">
      <c r="C70" s="107"/>
      <c r="D70" s="57"/>
      <c r="E70" s="107"/>
      <c r="F70" s="57"/>
      <c r="G70" s="107"/>
    </row>
    <row r="71" spans="3:7" x14ac:dyDescent="0.2">
      <c r="C71" s="107"/>
      <c r="D71" s="57"/>
      <c r="E71" s="107"/>
      <c r="F71" s="57"/>
      <c r="G71" s="107"/>
    </row>
    <row r="72" spans="3:7" x14ac:dyDescent="0.2">
      <c r="C72" s="107"/>
      <c r="D72" s="57"/>
      <c r="E72" s="107"/>
      <c r="F72" s="57"/>
      <c r="G72" s="107"/>
    </row>
    <row r="73" spans="3:7" x14ac:dyDescent="0.2">
      <c r="C73" s="107"/>
      <c r="D73" s="57"/>
      <c r="E73" s="107"/>
      <c r="F73" s="57"/>
      <c r="G73" s="107"/>
    </row>
    <row r="74" spans="3:7" x14ac:dyDescent="0.2">
      <c r="C74" s="107"/>
      <c r="D74" s="57"/>
      <c r="E74" s="107"/>
      <c r="F74" s="57"/>
      <c r="G74" s="107"/>
    </row>
    <row r="75" spans="3:7" x14ac:dyDescent="0.2">
      <c r="C75" s="107"/>
      <c r="D75" s="57"/>
      <c r="E75" s="107"/>
      <c r="F75" s="57"/>
      <c r="G75" s="107"/>
    </row>
    <row r="76" spans="3:7" x14ac:dyDescent="0.2">
      <c r="C76" s="107"/>
      <c r="D76" s="57"/>
      <c r="E76" s="107"/>
      <c r="F76" s="57"/>
      <c r="G76" s="107"/>
    </row>
  </sheetData>
  <mergeCells count="5">
    <mergeCell ref="A3:A4"/>
    <mergeCell ref="B3:G3"/>
    <mergeCell ref="H3:M3"/>
    <mergeCell ref="A1:M1"/>
    <mergeCell ref="A2:M2"/>
  </mergeCells>
  <printOptions horizontalCentered="1"/>
  <pageMargins left="0.19685039370078741" right="0.19685039370078741" top="0.2" bottom="0.19685039370078741" header="0.23622047244094491" footer="0.19685039370078741"/>
  <pageSetup paperSize="9" scale="79" orientation="landscape" r:id="rId1"/>
  <ignoredErrors>
    <ignoredError sqref="B15:L1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5</vt:i4>
      </vt:variant>
    </vt:vector>
  </HeadingPairs>
  <TitlesOfParts>
    <vt:vector size="10" baseType="lpstr">
      <vt:lpstr>Content</vt:lpstr>
      <vt:lpstr>1. Trade turnover</vt:lpstr>
      <vt:lpstr>2. Commodity structure</vt:lpstr>
      <vt:lpstr>3. Export of certain goods</vt:lpstr>
      <vt:lpstr>4. Geographical structure</vt:lpstr>
      <vt:lpstr>'1. Trade turnover'!Внешнеторговый_оборот_Республики_Казахстан_в_2018_и_2019_годах</vt:lpstr>
      <vt:lpstr>'1. Trade turnover'!Область_печати</vt:lpstr>
      <vt:lpstr>'2. Commodity structure'!Область_печати</vt:lpstr>
      <vt:lpstr>'3. Export of certain goods'!Область_печати</vt:lpstr>
      <vt:lpstr>'4. Geographical structure'!Область_печати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Оксана Елизарова</dc:creator>
  <cp:lastModifiedBy>Гаухар Омарова</cp:lastModifiedBy>
  <cp:lastPrinted>2020-01-09T04:10:22Z</cp:lastPrinted>
  <dcterms:created xsi:type="dcterms:W3CDTF">2014-04-01T03:37:01Z</dcterms:created>
  <dcterms:modified xsi:type="dcterms:W3CDTF">2026-01-08T11:11:10Z</dcterms:modified>
</cp:coreProperties>
</file>