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R_Nurlan_K\Documents\Записка\Zapiska 23\Zap_4q\окончательная\Таблицы\trade\"/>
    </mc:Choice>
  </mc:AlternateContent>
  <bookViews>
    <workbookView xWindow="14385" yWindow="-15" windowWidth="14415" windowHeight="11760" tabRatio="662"/>
  </bookViews>
  <sheets>
    <sheet name="Мазмұны " sheetId="14" r:id="rId1"/>
    <sheet name="1. Cыртқы сауда айналымы" sheetId="6" r:id="rId2"/>
    <sheet name="2. Тауарлардың  құрылымы" sheetId="2" r:id="rId3"/>
    <sheet name="3. Тауарлардың  экспорты" sheetId="8" r:id="rId4"/>
    <sheet name="4. Географиялық құрылымы" sheetId="12" r:id="rId5"/>
  </sheets>
  <externalReferences>
    <externalReference r:id="rId6"/>
    <externalReference r:id="rId7"/>
  </externalReferences>
  <definedNames>
    <definedName name="DelKreditor" localSheetId="4">#REF!,#REF!</definedName>
    <definedName name="DelKreditor" localSheetId="0">#REF!,#REF!</definedName>
    <definedName name="DelKreditor">#REF!,#REF!</definedName>
    <definedName name="delstr" localSheetId="4">#REF!,#REF!,#REF!</definedName>
    <definedName name="delstr" localSheetId="0">#REF!,#REF!,#REF!</definedName>
    <definedName name="delstr">#REF!,#REF!,#REF!</definedName>
    <definedName name="DELVD" localSheetId="4">#REF!,#REF!,#REF!,#REF!,#REF!,#REF!,#REF!,#REF!,#REF!,#REF!,#REF!,#REF!,#REF!,#REF!,#REF!,#REF!,#REF!</definedName>
    <definedName name="DELVD" localSheetId="0">#REF!,#REF!,#REF!,#REF!,#REF!,#REF!,#REF!,#REF!,#REF!,#REF!,#REF!,#REF!,#REF!,#REF!,#REF!,#REF!,#REF!</definedName>
    <definedName name="DELVD">#REF!,#REF!,#REF!,#REF!,#REF!,#REF!,#REF!,#REF!,#REF!,#REF!,#REF!,#REF!,#REF!,#REF!,#REF!,#REF!,#REF!</definedName>
    <definedName name="DelVd1" localSheetId="4">#REF!,#REF!,#REF!,#REF!,#REF!,#REF!,#REF!,#REF!,#REF!,#REF!,#REF!,#REF!</definedName>
    <definedName name="DelVd1" localSheetId="0">#REF!,#REF!,#REF!,#REF!,#REF!,#REF!,#REF!,#REF!,#REF!,#REF!,#REF!,#REF!</definedName>
    <definedName name="DelVd1">#REF!,#REF!,#REF!,#REF!,#REF!,#REF!,#REF!,#REF!,#REF!,#REF!,#REF!,#REF!</definedName>
    <definedName name="DelZaim" localSheetId="4">#REF!</definedName>
    <definedName name="DelZaim" localSheetId="0">#REF!</definedName>
    <definedName name="DelZaim">#REF!</definedName>
    <definedName name="ghddfg" localSheetId="4">#REF!</definedName>
    <definedName name="ghddfg" localSheetId="0">#REF!</definedName>
    <definedName name="ghddfg">#REF!</definedName>
    <definedName name="kurs1q06" localSheetId="4">[1]банки!#REF!</definedName>
    <definedName name="kurs1q06" localSheetId="0">[1]банки!#REF!</definedName>
    <definedName name="kurs1q06">[1]банки!#REF!</definedName>
    <definedName name="kurs1q07" localSheetId="4">[1]банки!#REF!</definedName>
    <definedName name="kurs1q07" localSheetId="0">[1]банки!#REF!</definedName>
    <definedName name="kurs1q07">[1]банки!#REF!</definedName>
    <definedName name="kurs2q06" localSheetId="4">[1]банки!#REF!</definedName>
    <definedName name="kurs2q06" localSheetId="0">[1]банки!#REF!</definedName>
    <definedName name="kurs2q06">[1]банки!#REF!</definedName>
    <definedName name="kurs2q07" localSheetId="4">[1]банки!#REF!</definedName>
    <definedName name="kurs2q07" localSheetId="0">[1]банки!#REF!</definedName>
    <definedName name="kurs2q07">[1]банки!#REF!</definedName>
    <definedName name="kurs3q06" localSheetId="0">[1]банки!#REF!</definedName>
    <definedName name="kurs3q06">[1]банки!#REF!</definedName>
    <definedName name="kurs3q07" localSheetId="0">[1]банки!#REF!</definedName>
    <definedName name="kurs3q07">[1]банки!#REF!</definedName>
    <definedName name="kurs4q05" localSheetId="0">[1]банки!#REF!</definedName>
    <definedName name="kurs4q05">[1]банки!#REF!</definedName>
    <definedName name="kurs4q06" localSheetId="0">[1]банки!#REF!</definedName>
    <definedName name="kurs4q06">[1]банки!#REF!</definedName>
    <definedName name="kurs4q07" localSheetId="0">[1]банки!#REF!</definedName>
    <definedName name="kurs4q07">[1]банки!#REF!</definedName>
    <definedName name="p_zone" localSheetId="4">#REF!</definedName>
    <definedName name="p_zone" localSheetId="0">#REF!</definedName>
    <definedName name="p_zone">#REF!</definedName>
    <definedName name="p1_col_code" localSheetId="4">#REF!</definedName>
    <definedName name="p1_col_code" localSheetId="0">#REF!</definedName>
    <definedName name="p1_col_code">#REF!</definedName>
    <definedName name="p1_col_name" localSheetId="4">#REF!</definedName>
    <definedName name="p1_col_name" localSheetId="0">#REF!</definedName>
    <definedName name="p1_col_name">#REF!</definedName>
    <definedName name="p1_data" localSheetId="0">#REF!</definedName>
    <definedName name="p1_data">#REF!</definedName>
    <definedName name="p1_str_code" localSheetId="0">#REF!</definedName>
    <definedName name="p1_str_code">#REF!</definedName>
    <definedName name="p1_str_name" localSheetId="0">#REF!</definedName>
    <definedName name="p1_str_name">#REF!</definedName>
    <definedName name="p1_title_periods" localSheetId="0">#REF!</definedName>
    <definedName name="p1_title_periods">#REF!</definedName>
    <definedName name="база" localSheetId="0">#REF!</definedName>
    <definedName name="база">#REF!</definedName>
    <definedName name="Внешнеторговый_оборот_Республики_Казахстан_в_2018_и_2019_годах" localSheetId="1">'Мазмұны '!$D$12</definedName>
    <definedName name="_xlnm.Print_Area" localSheetId="1">'1. Cыртқы сауда айналымы'!$A$1:$R$38</definedName>
    <definedName name="_xlnm.Print_Area" localSheetId="2">'2. Тауарлардың  құрылымы'!$A$1:$O$29</definedName>
    <definedName name="_xlnm.Print_Area" localSheetId="3">'3. Тауарлардың  экспорты'!$A$1:$H$31</definedName>
    <definedName name="_xlnm.Print_Area" localSheetId="4">'4. Географиялық құрылымы'!$A$1:$M$55</definedName>
    <definedName name="р2_графа1_сравн_пред_гр7" localSheetId="4">#REF!</definedName>
    <definedName name="р2_графа1_сравн_пред_гр7" localSheetId="0">#REF!</definedName>
    <definedName name="р2_графа1_сравн_пред_гр7">#REF!</definedName>
    <definedName name="р2_графа7_контроль" localSheetId="4">#REF!</definedName>
    <definedName name="р2_графа7_контроль" localSheetId="0">#REF!</definedName>
    <definedName name="р2_графа7_контроль">#REF!</definedName>
    <definedName name="рр1" localSheetId="4">'[2]р1 СНГ'!#REF!</definedName>
    <definedName name="рр1" localSheetId="0">'[2]р1 СНГ'!#REF!</definedName>
    <definedName name="рр1">'[2]р1 СНГ'!#REF!</definedName>
  </definedNames>
  <calcPr calcId="162913"/>
</workbook>
</file>

<file path=xl/calcChain.xml><?xml version="1.0" encoding="utf-8"?>
<calcChain xmlns="http://schemas.openxmlformats.org/spreadsheetml/2006/main">
  <c r="I32" i="6" l="1"/>
  <c r="J32" i="6"/>
  <c r="K32" i="6"/>
  <c r="H32" i="6"/>
  <c r="L31" i="6"/>
  <c r="L30" i="6"/>
  <c r="G31" i="6"/>
  <c r="G30" i="6"/>
  <c r="D32" i="6"/>
  <c r="E32" i="6"/>
  <c r="F32" i="6"/>
  <c r="C32" i="6"/>
  <c r="J16" i="12" l="1"/>
  <c r="H16" i="12"/>
  <c r="D16" i="12"/>
  <c r="B16" i="12"/>
  <c r="J51" i="12" l="1"/>
  <c r="C17" i="6" l="1"/>
  <c r="D17" i="6"/>
  <c r="E17" i="6"/>
  <c r="F17" i="6"/>
  <c r="K17" i="6"/>
  <c r="J17" i="6"/>
  <c r="I17" i="6"/>
  <c r="H17" i="6"/>
  <c r="E28" i="12" l="1"/>
  <c r="E27" i="12"/>
  <c r="E26" i="12"/>
  <c r="E25" i="12"/>
  <c r="E24" i="12"/>
  <c r="E23" i="12"/>
  <c r="E22" i="12"/>
  <c r="E21" i="12"/>
  <c r="I6" i="12" l="1"/>
  <c r="D51" i="12"/>
  <c r="B51" i="12"/>
  <c r="H51" i="12"/>
  <c r="C6" i="12" l="1"/>
  <c r="E6" i="12"/>
  <c r="I18" i="12"/>
  <c r="I17" i="12"/>
  <c r="I40" i="12"/>
  <c r="L55" i="12" l="1"/>
  <c r="K55" i="12"/>
  <c r="I55" i="12"/>
  <c r="F55" i="12"/>
  <c r="E55" i="12"/>
  <c r="C55" i="12"/>
  <c r="L54" i="12"/>
  <c r="K54" i="12"/>
  <c r="I54" i="12"/>
  <c r="F54" i="12"/>
  <c r="E54" i="12"/>
  <c r="C54" i="12"/>
  <c r="L53" i="12"/>
  <c r="K53" i="12"/>
  <c r="I53" i="12"/>
  <c r="F53" i="12"/>
  <c r="E53" i="12"/>
  <c r="C53" i="12"/>
  <c r="C51" i="12"/>
  <c r="L50" i="12"/>
  <c r="K50" i="12"/>
  <c r="I50" i="12"/>
  <c r="F50" i="12"/>
  <c r="E50" i="12"/>
  <c r="C50" i="12"/>
  <c r="L49" i="12"/>
  <c r="K49" i="12"/>
  <c r="I49" i="12"/>
  <c r="F49" i="12"/>
  <c r="E49" i="12"/>
  <c r="C49" i="12"/>
  <c r="L48" i="12"/>
  <c r="K48" i="12"/>
  <c r="I48" i="12"/>
  <c r="F48" i="12"/>
  <c r="E48" i="12"/>
  <c r="C48" i="12"/>
  <c r="L47" i="12"/>
  <c r="K47" i="12"/>
  <c r="I47" i="12"/>
  <c r="F47" i="12"/>
  <c r="E47" i="12"/>
  <c r="C47" i="12"/>
  <c r="L46" i="12"/>
  <c r="K46" i="12"/>
  <c r="I46" i="12"/>
  <c r="F46" i="12"/>
  <c r="E46" i="12"/>
  <c r="C46" i="12"/>
  <c r="L45" i="12"/>
  <c r="K45" i="12"/>
  <c r="I45" i="12"/>
  <c r="F45" i="12"/>
  <c r="E45" i="12"/>
  <c r="C45" i="12"/>
  <c r="L44" i="12"/>
  <c r="K44" i="12"/>
  <c r="I44" i="12"/>
  <c r="F44" i="12"/>
  <c r="E44" i="12"/>
  <c r="C44" i="12"/>
  <c r="L43" i="12"/>
  <c r="K43" i="12"/>
  <c r="I43" i="12"/>
  <c r="F43" i="12"/>
  <c r="E43" i="12"/>
  <c r="C43" i="12"/>
  <c r="L42" i="12"/>
  <c r="K42" i="12"/>
  <c r="I42" i="12"/>
  <c r="F42" i="12"/>
  <c r="E42" i="12"/>
  <c r="C42" i="12"/>
  <c r="L40" i="12"/>
  <c r="K40" i="12"/>
  <c r="F40" i="12"/>
  <c r="E40" i="12"/>
  <c r="C40" i="12"/>
  <c r="L39" i="12"/>
  <c r="K39" i="12"/>
  <c r="I39" i="12"/>
  <c r="F39" i="12"/>
  <c r="E39" i="12"/>
  <c r="C39" i="12"/>
  <c r="L38" i="12"/>
  <c r="K38" i="12"/>
  <c r="I38" i="12"/>
  <c r="F38" i="12"/>
  <c r="E38" i="12"/>
  <c r="C38" i="12"/>
  <c r="L37" i="12"/>
  <c r="K37" i="12"/>
  <c r="I37" i="12"/>
  <c r="F37" i="12"/>
  <c r="E37" i="12"/>
  <c r="C37" i="12"/>
  <c r="L36" i="12"/>
  <c r="K36" i="12"/>
  <c r="I36" i="12"/>
  <c r="F36" i="12"/>
  <c r="E36" i="12"/>
  <c r="C36" i="12"/>
  <c r="L35" i="12"/>
  <c r="K35" i="12"/>
  <c r="I35" i="12"/>
  <c r="F35" i="12"/>
  <c r="E35" i="12"/>
  <c r="C35" i="12"/>
  <c r="L34" i="12"/>
  <c r="K34" i="12"/>
  <c r="I34" i="12"/>
  <c r="F34" i="12"/>
  <c r="E34" i="12"/>
  <c r="C34" i="12"/>
  <c r="L33" i="12"/>
  <c r="K33" i="12"/>
  <c r="I33" i="12"/>
  <c r="F33" i="12"/>
  <c r="E33" i="12"/>
  <c r="C33" i="12"/>
  <c r="L32" i="12"/>
  <c r="K32" i="12"/>
  <c r="I32" i="12"/>
  <c r="F32" i="12"/>
  <c r="E32" i="12"/>
  <c r="C32" i="12"/>
  <c r="L31" i="12"/>
  <c r="K31" i="12"/>
  <c r="I31" i="12"/>
  <c r="F31" i="12"/>
  <c r="E31" i="12"/>
  <c r="C31" i="12"/>
  <c r="J29" i="12"/>
  <c r="K29" i="12" s="1"/>
  <c r="H29" i="12"/>
  <c r="D29" i="12"/>
  <c r="E29" i="12" s="1"/>
  <c r="B29" i="12"/>
  <c r="L28" i="12"/>
  <c r="K28" i="12"/>
  <c r="I28" i="12"/>
  <c r="F28" i="12"/>
  <c r="C28" i="12"/>
  <c r="L27" i="12"/>
  <c r="K27" i="12"/>
  <c r="I27" i="12"/>
  <c r="F27" i="12"/>
  <c r="C27" i="12"/>
  <c r="L26" i="12"/>
  <c r="K26" i="12"/>
  <c r="I26" i="12"/>
  <c r="F26" i="12"/>
  <c r="C26" i="12"/>
  <c r="L25" i="12"/>
  <c r="K25" i="12"/>
  <c r="I25" i="12"/>
  <c r="F25" i="12"/>
  <c r="C25" i="12"/>
  <c r="L24" i="12"/>
  <c r="K24" i="12"/>
  <c r="I24" i="12"/>
  <c r="F24" i="12"/>
  <c r="C24" i="12"/>
  <c r="L23" i="12"/>
  <c r="K23" i="12"/>
  <c r="I23" i="12"/>
  <c r="F23" i="12"/>
  <c r="C23" i="12"/>
  <c r="L22" i="12"/>
  <c r="K22" i="12"/>
  <c r="I22" i="12"/>
  <c r="F22" i="12"/>
  <c r="C22" i="12"/>
  <c r="L21" i="12"/>
  <c r="K21" i="12"/>
  <c r="I21" i="12"/>
  <c r="F21" i="12"/>
  <c r="C21" i="12"/>
  <c r="L19" i="12"/>
  <c r="K19" i="12"/>
  <c r="I19" i="12"/>
  <c r="F19" i="12"/>
  <c r="E19" i="12"/>
  <c r="C19" i="12"/>
  <c r="L18" i="12"/>
  <c r="K18" i="12"/>
  <c r="F18" i="12"/>
  <c r="E18" i="12"/>
  <c r="C18" i="12"/>
  <c r="L17" i="12"/>
  <c r="K17" i="12"/>
  <c r="F17" i="12"/>
  <c r="E17" i="12"/>
  <c r="C17" i="12"/>
  <c r="K51" i="12"/>
  <c r="F16" i="12"/>
  <c r="E16" i="12"/>
  <c r="C16" i="12"/>
  <c r="J15" i="12"/>
  <c r="K15" i="12" s="1"/>
  <c r="H15" i="12"/>
  <c r="D15" i="12"/>
  <c r="B15" i="12"/>
  <c r="L14" i="12"/>
  <c r="K14" i="12"/>
  <c r="I14" i="12"/>
  <c r="F14" i="12"/>
  <c r="E14" i="12"/>
  <c r="C14" i="12"/>
  <c r="L13" i="12"/>
  <c r="K13" i="12"/>
  <c r="I13" i="12"/>
  <c r="F13" i="12"/>
  <c r="E13" i="12"/>
  <c r="C13" i="12"/>
  <c r="L12" i="12"/>
  <c r="K12" i="12"/>
  <c r="I12" i="12"/>
  <c r="F12" i="12"/>
  <c r="E12" i="12"/>
  <c r="C12" i="12"/>
  <c r="L11" i="12"/>
  <c r="K11" i="12"/>
  <c r="I11" i="12"/>
  <c r="F11" i="12"/>
  <c r="E11" i="12"/>
  <c r="C11" i="12"/>
  <c r="L10" i="12"/>
  <c r="K10" i="12"/>
  <c r="I10" i="12"/>
  <c r="F10" i="12"/>
  <c r="E10" i="12"/>
  <c r="C10" i="12"/>
  <c r="L9" i="12"/>
  <c r="K9" i="12"/>
  <c r="I9" i="12"/>
  <c r="F9" i="12"/>
  <c r="E9" i="12"/>
  <c r="C9" i="12"/>
  <c r="L8" i="12"/>
  <c r="K8" i="12"/>
  <c r="F8" i="12"/>
  <c r="E8" i="12"/>
  <c r="C8" i="12"/>
  <c r="L6" i="12"/>
  <c r="K6" i="12"/>
  <c r="F6" i="12"/>
  <c r="L5" i="12"/>
  <c r="K5" i="12"/>
  <c r="F5" i="12"/>
  <c r="E5" i="12"/>
  <c r="C5" i="12"/>
  <c r="E15" i="12" l="1"/>
  <c r="C15" i="12"/>
  <c r="G31" i="12"/>
  <c r="F29" i="12"/>
  <c r="G29" i="12" s="1"/>
  <c r="M42" i="12"/>
  <c r="L15" i="12"/>
  <c r="M15" i="12" s="1"/>
  <c r="L29" i="12"/>
  <c r="M29" i="12" s="1"/>
  <c r="M33" i="12"/>
  <c r="M36" i="12"/>
  <c r="M17" i="12"/>
  <c r="M23" i="12"/>
  <c r="M28" i="12"/>
  <c r="M46" i="12"/>
  <c r="M53" i="12"/>
  <c r="M54" i="12"/>
  <c r="M40" i="12"/>
  <c r="M39" i="12"/>
  <c r="M38" i="12"/>
  <c r="M22" i="12"/>
  <c r="M27" i="12"/>
  <c r="M45" i="12"/>
  <c r="M47" i="12"/>
  <c r="M49" i="12"/>
  <c r="M50" i="12"/>
  <c r="M35" i="12"/>
  <c r="M21" i="12"/>
  <c r="M26" i="12"/>
  <c r="M31" i="12"/>
  <c r="M34" i="12"/>
  <c r="M25" i="12"/>
  <c r="M48" i="12"/>
  <c r="M32" i="12"/>
  <c r="M37" i="12"/>
  <c r="M24" i="12"/>
  <c r="M6" i="12"/>
  <c r="M8" i="12"/>
  <c r="M9" i="12"/>
  <c r="M11" i="12"/>
  <c r="M12" i="12"/>
  <c r="M13" i="12"/>
  <c r="M5" i="12"/>
  <c r="M18" i="12"/>
  <c r="M19" i="12"/>
  <c r="M43" i="12"/>
  <c r="M44" i="12"/>
  <c r="G53" i="12"/>
  <c r="I29" i="12"/>
  <c r="G16" i="12"/>
  <c r="F51" i="12"/>
  <c r="G51" i="12" s="1"/>
  <c r="F15" i="12"/>
  <c r="I16" i="12"/>
  <c r="E51" i="12"/>
  <c r="G55" i="12"/>
  <c r="K16" i="12"/>
  <c r="G54" i="12"/>
  <c r="M10" i="12"/>
  <c r="M14" i="12"/>
  <c r="L16" i="12"/>
  <c r="G19" i="12"/>
  <c r="M55" i="12"/>
  <c r="I51" i="12"/>
  <c r="G33" i="12"/>
  <c r="C29" i="12"/>
  <c r="I15" i="12"/>
  <c r="G5" i="12"/>
  <c r="G18" i="12"/>
  <c r="G21" i="12"/>
  <c r="G22" i="12"/>
  <c r="G23" i="12"/>
  <c r="G24" i="12"/>
  <c r="G25" i="12"/>
  <c r="G26" i="12"/>
  <c r="G27" i="12"/>
  <c r="G28" i="12"/>
  <c r="G17" i="12"/>
  <c r="G9" i="12"/>
  <c r="G10" i="12"/>
  <c r="G11" i="12"/>
  <c r="G12" i="12"/>
  <c r="G13" i="12"/>
  <c r="G14" i="12"/>
  <c r="G8" i="12"/>
  <c r="G32" i="12"/>
  <c r="G34" i="12"/>
  <c r="G35" i="12"/>
  <c r="G36" i="12"/>
  <c r="G37" i="12"/>
  <c r="G38" i="12"/>
  <c r="G39" i="12"/>
  <c r="G40" i="12"/>
  <c r="G42" i="12"/>
  <c r="G43" i="12"/>
  <c r="G44" i="12"/>
  <c r="G45" i="12"/>
  <c r="G46" i="12"/>
  <c r="G47" i="12"/>
  <c r="G48" i="12"/>
  <c r="G49" i="12"/>
  <c r="G50" i="12"/>
  <c r="G6" i="12"/>
  <c r="M16" i="12" l="1"/>
  <c r="L51" i="12"/>
  <c r="M51" i="12" s="1"/>
  <c r="G15" i="12"/>
  <c r="H30" i="8"/>
  <c r="G30" i="8"/>
  <c r="F30" i="8"/>
  <c r="H29" i="8"/>
  <c r="G29" i="8"/>
  <c r="F29" i="8"/>
  <c r="H28" i="8"/>
  <c r="G28" i="8"/>
  <c r="F28" i="8"/>
  <c r="H27" i="8"/>
  <c r="G27" i="8"/>
  <c r="F27" i="8"/>
  <c r="H26" i="8"/>
  <c r="G26" i="8"/>
  <c r="F26" i="8"/>
  <c r="H25" i="8"/>
  <c r="G25" i="8"/>
  <c r="F25" i="8"/>
  <c r="H24" i="8"/>
  <c r="G24" i="8"/>
  <c r="F24" i="8"/>
  <c r="H23" i="8"/>
  <c r="G23" i="8"/>
  <c r="F23" i="8"/>
  <c r="H22" i="8"/>
  <c r="G22" i="8"/>
  <c r="F22" i="8"/>
  <c r="H21" i="8"/>
  <c r="G21" i="8"/>
  <c r="F21" i="8"/>
  <c r="H20" i="8"/>
  <c r="G20" i="8"/>
  <c r="F20" i="8"/>
  <c r="H19" i="8"/>
  <c r="G19" i="8"/>
  <c r="F19" i="8"/>
  <c r="H18" i="8"/>
  <c r="G18" i="8"/>
  <c r="F18" i="8"/>
  <c r="H17" i="8"/>
  <c r="G17" i="8"/>
  <c r="F17" i="8"/>
  <c r="H16" i="8"/>
  <c r="G16" i="8"/>
  <c r="F16" i="8"/>
  <c r="H15" i="8"/>
  <c r="G15" i="8"/>
  <c r="F15" i="8"/>
  <c r="H14" i="8"/>
  <c r="G14" i="8"/>
  <c r="F14" i="8"/>
  <c r="H13" i="8"/>
  <c r="G13" i="8"/>
  <c r="F13" i="8"/>
  <c r="H12" i="8"/>
  <c r="G12" i="8"/>
  <c r="F12" i="8"/>
  <c r="H11" i="8"/>
  <c r="G11" i="8"/>
  <c r="F11" i="8"/>
  <c r="H10" i="8"/>
  <c r="G10" i="8"/>
  <c r="F10" i="8"/>
  <c r="F8" i="8"/>
  <c r="O28" i="2" l="1"/>
  <c r="M28" i="2"/>
  <c r="N28" i="2" s="1"/>
  <c r="L28" i="2"/>
  <c r="J28" i="2"/>
  <c r="H28" i="2"/>
  <c r="F28" i="2"/>
  <c r="G28" i="2" s="1"/>
  <c r="E28" i="2"/>
  <c r="C28" i="2"/>
  <c r="O27" i="2"/>
  <c r="M27" i="2"/>
  <c r="L27" i="2"/>
  <c r="J27" i="2"/>
  <c r="H27" i="2"/>
  <c r="F27" i="2"/>
  <c r="E27" i="2"/>
  <c r="C27" i="2"/>
  <c r="O26" i="2"/>
  <c r="M26" i="2"/>
  <c r="L26" i="2"/>
  <c r="J26" i="2"/>
  <c r="H26" i="2"/>
  <c r="F26" i="2"/>
  <c r="E26" i="2"/>
  <c r="C26" i="2"/>
  <c r="O25" i="2"/>
  <c r="M25" i="2"/>
  <c r="N25" i="2" s="1"/>
  <c r="L25" i="2"/>
  <c r="J25" i="2"/>
  <c r="H25" i="2"/>
  <c r="F25" i="2"/>
  <c r="E25" i="2"/>
  <c r="C25" i="2"/>
  <c r="O24" i="2"/>
  <c r="M24" i="2"/>
  <c r="L24" i="2"/>
  <c r="J24" i="2"/>
  <c r="H24" i="2"/>
  <c r="F24" i="2"/>
  <c r="E24" i="2"/>
  <c r="C24" i="2"/>
  <c r="O23" i="2"/>
  <c r="M23" i="2"/>
  <c r="L23" i="2"/>
  <c r="J23" i="2"/>
  <c r="H23" i="2"/>
  <c r="F23" i="2"/>
  <c r="E23" i="2"/>
  <c r="C23" i="2"/>
  <c r="O22" i="2"/>
  <c r="M22" i="2"/>
  <c r="N22" i="2" s="1"/>
  <c r="L22" i="2"/>
  <c r="J22" i="2"/>
  <c r="H22" i="2"/>
  <c r="F22" i="2"/>
  <c r="E22" i="2"/>
  <c r="C22" i="2"/>
  <c r="O21" i="2"/>
  <c r="M21" i="2"/>
  <c r="L21" i="2"/>
  <c r="J21" i="2"/>
  <c r="H21" i="2"/>
  <c r="F21" i="2"/>
  <c r="E21" i="2"/>
  <c r="C21" i="2"/>
  <c r="O20" i="2"/>
  <c r="M20" i="2"/>
  <c r="L20" i="2"/>
  <c r="J20" i="2"/>
  <c r="H20" i="2"/>
  <c r="F20" i="2"/>
  <c r="E20" i="2"/>
  <c r="C20" i="2"/>
  <c r="O19" i="2"/>
  <c r="M19" i="2"/>
  <c r="N19" i="2" s="1"/>
  <c r="L19" i="2"/>
  <c r="J19" i="2"/>
  <c r="H19" i="2"/>
  <c r="F19" i="2"/>
  <c r="E19" i="2"/>
  <c r="C19" i="2"/>
  <c r="O18" i="2"/>
  <c r="M18" i="2"/>
  <c r="L18" i="2"/>
  <c r="J18" i="2"/>
  <c r="H18" i="2"/>
  <c r="F18" i="2"/>
  <c r="E18" i="2"/>
  <c r="C18" i="2"/>
  <c r="O17" i="2"/>
  <c r="M17" i="2"/>
  <c r="L17" i="2"/>
  <c r="J17" i="2"/>
  <c r="H17" i="2"/>
  <c r="F17" i="2"/>
  <c r="E17" i="2"/>
  <c r="C17" i="2"/>
  <c r="O16" i="2"/>
  <c r="M16" i="2"/>
  <c r="N16" i="2" s="1"/>
  <c r="L16" i="2"/>
  <c r="J16" i="2"/>
  <c r="H16" i="2"/>
  <c r="F16" i="2"/>
  <c r="E16" i="2"/>
  <c r="C16" i="2"/>
  <c r="O15" i="2"/>
  <c r="M15" i="2"/>
  <c r="L15" i="2"/>
  <c r="J15" i="2"/>
  <c r="H15" i="2"/>
  <c r="F15" i="2"/>
  <c r="E15" i="2"/>
  <c r="C15" i="2"/>
  <c r="O14" i="2"/>
  <c r="M14" i="2"/>
  <c r="L14" i="2"/>
  <c r="J14" i="2"/>
  <c r="H14" i="2"/>
  <c r="F14" i="2"/>
  <c r="E14" i="2"/>
  <c r="C14" i="2"/>
  <c r="O13" i="2"/>
  <c r="M13" i="2"/>
  <c r="N13" i="2" s="1"/>
  <c r="L13" i="2"/>
  <c r="J13" i="2"/>
  <c r="H13" i="2"/>
  <c r="F13" i="2"/>
  <c r="E13" i="2"/>
  <c r="C13" i="2"/>
  <c r="O12" i="2"/>
  <c r="M12" i="2"/>
  <c r="L12" i="2"/>
  <c r="J12" i="2"/>
  <c r="H12" i="2"/>
  <c r="F12" i="2"/>
  <c r="E12" i="2"/>
  <c r="C12" i="2"/>
  <c r="O11" i="2"/>
  <c r="M11" i="2"/>
  <c r="L11" i="2"/>
  <c r="J11" i="2"/>
  <c r="H11" i="2"/>
  <c r="F11" i="2"/>
  <c r="E11" i="2"/>
  <c r="C11" i="2"/>
  <c r="O10" i="2"/>
  <c r="M10" i="2"/>
  <c r="N10" i="2" s="1"/>
  <c r="L10" i="2"/>
  <c r="J10" i="2"/>
  <c r="H10" i="2"/>
  <c r="F10" i="2"/>
  <c r="E10" i="2"/>
  <c r="C10" i="2"/>
  <c r="O9" i="2"/>
  <c r="M9" i="2"/>
  <c r="L9" i="2"/>
  <c r="J9" i="2"/>
  <c r="H9" i="2"/>
  <c r="F9" i="2"/>
  <c r="E9" i="2"/>
  <c r="C9" i="2"/>
  <c r="O8" i="2"/>
  <c r="M8" i="2"/>
  <c r="L8" i="2"/>
  <c r="J8" i="2"/>
  <c r="H8" i="2"/>
  <c r="F8" i="2"/>
  <c r="E8" i="2"/>
  <c r="C8" i="2"/>
  <c r="O7" i="2"/>
  <c r="M7" i="2"/>
  <c r="N7" i="2" s="1"/>
  <c r="L7" i="2"/>
  <c r="J7" i="2"/>
  <c r="H7" i="2"/>
  <c r="F7" i="2"/>
  <c r="E7" i="2"/>
  <c r="C7" i="2"/>
  <c r="N8" i="2" l="1"/>
  <c r="N11" i="2"/>
  <c r="N14" i="2"/>
  <c r="N17" i="2"/>
  <c r="N12" i="2"/>
  <c r="N15" i="2"/>
  <c r="N18" i="2"/>
  <c r="N21" i="2"/>
  <c r="N24" i="2"/>
  <c r="N27" i="2"/>
  <c r="N9" i="2"/>
  <c r="N20" i="2"/>
  <c r="N23" i="2"/>
  <c r="N26" i="2"/>
  <c r="G17" i="2"/>
  <c r="G7" i="2"/>
  <c r="G18" i="2"/>
  <c r="G15" i="2"/>
  <c r="G25" i="2"/>
  <c r="G26" i="2"/>
  <c r="G16" i="2"/>
  <c r="G27" i="2"/>
  <c r="G8" i="2"/>
  <c r="G11" i="2"/>
  <c r="G21" i="2"/>
  <c r="G22" i="2"/>
  <c r="G19" i="2"/>
  <c r="G10" i="2"/>
  <c r="G12" i="2"/>
  <c r="G23" i="2"/>
  <c r="G9" i="2"/>
  <c r="G20" i="2"/>
  <c r="G13" i="2"/>
  <c r="G14" i="2"/>
  <c r="G24" i="2"/>
  <c r="K35" i="6"/>
  <c r="K36" i="6"/>
  <c r="K37" i="6"/>
  <c r="K6" i="6"/>
  <c r="K7" i="6"/>
  <c r="K8" i="6"/>
  <c r="J37" i="6" l="1"/>
  <c r="I37" i="6"/>
  <c r="H37" i="6"/>
  <c r="F37" i="6"/>
  <c r="E37" i="6"/>
  <c r="D37" i="6"/>
  <c r="C37" i="6"/>
  <c r="J36" i="6"/>
  <c r="I36" i="6"/>
  <c r="H36" i="6"/>
  <c r="F36" i="6"/>
  <c r="E36" i="6"/>
  <c r="D36" i="6"/>
  <c r="C36" i="6"/>
  <c r="J35" i="6"/>
  <c r="I35" i="6"/>
  <c r="H35" i="6"/>
  <c r="F35" i="6"/>
  <c r="E35" i="6"/>
  <c r="D35" i="6"/>
  <c r="C35" i="6"/>
  <c r="L33" i="6"/>
  <c r="G33" i="6"/>
  <c r="L29" i="6"/>
  <c r="G29" i="6"/>
  <c r="L28" i="6"/>
  <c r="G28" i="6"/>
  <c r="L27" i="6"/>
  <c r="G27" i="6"/>
  <c r="T26" i="6"/>
  <c r="S26" i="6"/>
  <c r="R26" i="6"/>
  <c r="Q26" i="6"/>
  <c r="P26" i="6"/>
  <c r="O26" i="6"/>
  <c r="N26" i="6"/>
  <c r="M26" i="6"/>
  <c r="L26" i="6"/>
  <c r="G26" i="6"/>
  <c r="L25" i="6"/>
  <c r="G25" i="6"/>
  <c r="T24" i="6"/>
  <c r="S24" i="6"/>
  <c r="R24" i="6"/>
  <c r="Q24" i="6"/>
  <c r="P24" i="6"/>
  <c r="O24" i="6"/>
  <c r="N24" i="6"/>
  <c r="M24" i="6"/>
  <c r="L24" i="6"/>
  <c r="G24" i="6"/>
  <c r="L23" i="6"/>
  <c r="G23" i="6"/>
  <c r="T22" i="6"/>
  <c r="S22" i="6"/>
  <c r="R22" i="6"/>
  <c r="Q22" i="6"/>
  <c r="P22" i="6"/>
  <c r="O22" i="6"/>
  <c r="N22" i="6"/>
  <c r="M22" i="6"/>
  <c r="L22" i="6"/>
  <c r="G22" i="6"/>
  <c r="L21" i="6"/>
  <c r="G21" i="6"/>
  <c r="L20" i="6"/>
  <c r="G20" i="6"/>
  <c r="L19" i="6"/>
  <c r="G19" i="6"/>
  <c r="L18" i="6"/>
  <c r="G18" i="6"/>
  <c r="L16" i="6"/>
  <c r="G16" i="6"/>
  <c r="L15" i="6"/>
  <c r="G15" i="6"/>
  <c r="T14" i="6"/>
  <c r="S14" i="6"/>
  <c r="R14" i="6"/>
  <c r="Q14" i="6"/>
  <c r="P14" i="6"/>
  <c r="O14" i="6"/>
  <c r="N14" i="6"/>
  <c r="M14" i="6"/>
  <c r="L14" i="6"/>
  <c r="G14" i="6"/>
  <c r="L13" i="6"/>
  <c r="G13" i="6"/>
  <c r="T12" i="6"/>
  <c r="S12" i="6"/>
  <c r="R12" i="6"/>
  <c r="Q12" i="6"/>
  <c r="P12" i="6"/>
  <c r="O12" i="6"/>
  <c r="N12" i="6"/>
  <c r="M12" i="6"/>
  <c r="L12" i="6"/>
  <c r="G12" i="6"/>
  <c r="L11" i="6"/>
  <c r="G11" i="6"/>
  <c r="T10" i="6"/>
  <c r="S10" i="6"/>
  <c r="R10" i="6"/>
  <c r="Q10" i="6"/>
  <c r="P10" i="6"/>
  <c r="O10" i="6"/>
  <c r="N10" i="6"/>
  <c r="M10" i="6"/>
  <c r="L10" i="6"/>
  <c r="G10" i="6"/>
  <c r="J8" i="6"/>
  <c r="I8" i="6"/>
  <c r="H8" i="6"/>
  <c r="F8" i="6"/>
  <c r="E8" i="6"/>
  <c r="D8" i="6"/>
  <c r="C8" i="6"/>
  <c r="J7" i="6"/>
  <c r="I7" i="6"/>
  <c r="H7" i="6"/>
  <c r="F7" i="6"/>
  <c r="E7" i="6"/>
  <c r="D7" i="6"/>
  <c r="C7" i="6"/>
  <c r="J6" i="6"/>
  <c r="I6" i="6"/>
  <c r="H6" i="6"/>
  <c r="F6" i="6"/>
  <c r="E6" i="6"/>
  <c r="D6" i="6"/>
  <c r="C6" i="6"/>
  <c r="N37" i="6" l="1"/>
  <c r="L32" i="6"/>
  <c r="G32" i="6"/>
  <c r="G17" i="6"/>
  <c r="L17" i="6"/>
  <c r="L36" i="6"/>
  <c r="G36" i="6"/>
  <c r="U24" i="6"/>
  <c r="G8" i="6"/>
  <c r="P35" i="6"/>
  <c r="Q36" i="6"/>
  <c r="O35" i="6"/>
  <c r="R35" i="6"/>
  <c r="P36" i="6"/>
  <c r="L6" i="6"/>
  <c r="R36" i="6"/>
  <c r="N35" i="6"/>
  <c r="R37" i="6"/>
  <c r="U26" i="6"/>
  <c r="U22" i="6"/>
  <c r="G35" i="6"/>
  <c r="G37" i="6"/>
  <c r="U10" i="6"/>
  <c r="G7" i="6"/>
  <c r="N36" i="6"/>
  <c r="M37" i="6"/>
  <c r="L37" i="6"/>
  <c r="G6" i="6"/>
  <c r="O37" i="6"/>
  <c r="S35" i="6"/>
  <c r="T35" i="6"/>
  <c r="L35" i="6"/>
  <c r="L7" i="6"/>
  <c r="U12" i="6"/>
  <c r="M35" i="6"/>
  <c r="P37" i="6"/>
  <c r="L8" i="6"/>
  <c r="U14" i="6"/>
  <c r="Q37" i="6"/>
  <c r="M36" i="6"/>
  <c r="Q35" i="6"/>
  <c r="O36" i="6"/>
  <c r="U36" i="6" l="1"/>
  <c r="U37" i="6"/>
  <c r="U35" i="6"/>
  <c r="T37" i="6"/>
  <c r="S37" i="6"/>
  <c r="T36" i="6"/>
  <c r="S36" i="6"/>
</calcChain>
</file>

<file path=xl/sharedStrings.xml><?xml version="1.0" encoding="utf-8"?>
<sst xmlns="http://schemas.openxmlformats.org/spreadsheetml/2006/main" count="277" uniqueCount="229">
  <si>
    <t xml:space="preserve"> </t>
  </si>
  <si>
    <t>экспорт</t>
  </si>
  <si>
    <t>%</t>
  </si>
  <si>
    <t>импорт</t>
  </si>
  <si>
    <t>n1*p1</t>
  </si>
  <si>
    <t>n1*p0</t>
  </si>
  <si>
    <t>n0*p0</t>
  </si>
  <si>
    <t>A</t>
  </si>
  <si>
    <t>B</t>
  </si>
  <si>
    <t>C</t>
  </si>
  <si>
    <t>0201-0208</t>
  </si>
  <si>
    <t>10</t>
  </si>
  <si>
    <t>1101</t>
  </si>
  <si>
    <t>2601</t>
  </si>
  <si>
    <t>2610</t>
  </si>
  <si>
    <t>2701</t>
  </si>
  <si>
    <t>2709</t>
  </si>
  <si>
    <t>2710</t>
  </si>
  <si>
    <t>271121000</t>
  </si>
  <si>
    <t>280470</t>
  </si>
  <si>
    <t>281820</t>
  </si>
  <si>
    <t>5201</t>
  </si>
  <si>
    <t>7106</t>
  </si>
  <si>
    <t>7202</t>
  </si>
  <si>
    <t>7208-7212</t>
  </si>
  <si>
    <t>7403</t>
  </si>
  <si>
    <t>7601</t>
  </si>
  <si>
    <t>7801</t>
  </si>
  <si>
    <t>7901</t>
  </si>
  <si>
    <t>8108</t>
  </si>
  <si>
    <t>Беларусь</t>
  </si>
  <si>
    <t>Украина</t>
  </si>
  <si>
    <t>Германия</t>
  </si>
  <si>
    <t>Италия</t>
  </si>
  <si>
    <t>Финляндия</t>
  </si>
  <si>
    <t>Франция</t>
  </si>
  <si>
    <t>Швейцария</t>
  </si>
  <si>
    <t>Венгрия</t>
  </si>
  <si>
    <t>Польша</t>
  </si>
  <si>
    <t>Чехия</t>
  </si>
  <si>
    <t>Румыния</t>
  </si>
  <si>
    <t>АЗИЯ</t>
  </si>
  <si>
    <t>Иран</t>
  </si>
  <si>
    <t>Канада</t>
  </si>
  <si>
    <t>Швеция</t>
  </si>
  <si>
    <t>Испания</t>
  </si>
  <si>
    <t>Литва</t>
  </si>
  <si>
    <t>Болгария</t>
  </si>
  <si>
    <t>Хорватия</t>
  </si>
  <si>
    <t>Вьетнам</t>
  </si>
  <si>
    <t>Индия</t>
  </si>
  <si>
    <t>Бразилия</t>
  </si>
  <si>
    <t>A-C</t>
  </si>
  <si>
    <t>A-B</t>
  </si>
  <si>
    <t>B-C</t>
  </si>
  <si>
    <t>сальдо</t>
  </si>
  <si>
    <t>Фосфор</t>
  </si>
  <si>
    <t>n0</t>
  </si>
  <si>
    <t>n1</t>
  </si>
  <si>
    <t>p0</t>
  </si>
  <si>
    <t>p1</t>
  </si>
  <si>
    <t xml:space="preserve"> Анализ цены и количественных поставок по экспорту отдельных товаров по данным официальной статистики</t>
  </si>
  <si>
    <t>код строки</t>
  </si>
  <si>
    <t>10=13-25</t>
  </si>
  <si>
    <t>11=15-27</t>
  </si>
  <si>
    <t>12=17-29</t>
  </si>
  <si>
    <t>13=14+21+24</t>
  </si>
  <si>
    <t>14=15+16</t>
  </si>
  <si>
    <t>16=17+18+19+20</t>
  </si>
  <si>
    <t>17</t>
  </si>
  <si>
    <t>18</t>
  </si>
  <si>
    <t>19</t>
  </si>
  <si>
    <t>20</t>
  </si>
  <si>
    <t>21=22-23</t>
  </si>
  <si>
    <t>22</t>
  </si>
  <si>
    <t>23</t>
  </si>
  <si>
    <t>24</t>
  </si>
  <si>
    <t>25=26+35</t>
  </si>
  <si>
    <t>26=27+28</t>
  </si>
  <si>
    <t>27</t>
  </si>
  <si>
    <t>28=29+30+31+32+33</t>
  </si>
  <si>
    <t>29</t>
  </si>
  <si>
    <t>30</t>
  </si>
  <si>
    <t>31</t>
  </si>
  <si>
    <t>32</t>
  </si>
  <si>
    <t>33</t>
  </si>
  <si>
    <t>34</t>
  </si>
  <si>
    <t>36=13+25</t>
  </si>
  <si>
    <t>37=15+27</t>
  </si>
  <si>
    <t>38=17+29</t>
  </si>
  <si>
    <t>* Еуразиялық экономикалық одағына мүше мемлекеттердің өзара сауда бойынша статистикалық есептілік деректері және үшінші елдермен декларацияланатын сыртқы сауда операциялары. Ресми сауда бойынша деректерде импорт құнына  төлем балансын жіктеу бойынша "Қызметтер" бабында көрініс табатын, жүкті Қазақстанның шекарасына дейін  тасымалдау шығыстарын қоса алғанда СИФ түрі бойынша бағалар кіргізілген</t>
  </si>
  <si>
    <t>Қазақстан Республикасының тауарлармен халықаралық саудасы</t>
  </si>
  <si>
    <t>Мазмұны:</t>
  </si>
  <si>
    <t xml:space="preserve">1. Парақ </t>
  </si>
  <si>
    <t>2. Парақ</t>
  </si>
  <si>
    <t>Ресми статистика деректері бойынша экспорттың және импорттың құрылымы</t>
  </si>
  <si>
    <t xml:space="preserve">3. Парақ </t>
  </si>
  <si>
    <t>Ресми статистика деректері бойынша жекелеген тауарлардың экспорты бойынша бағаны және сандық жеткізулерді талдау</t>
  </si>
  <si>
    <t xml:space="preserve">4. Парақ </t>
  </si>
  <si>
    <t>Ресми статистика деректері бойынша сыртқы сауданың географиялық құрылымы</t>
  </si>
  <si>
    <t>Тауарлар (сальдо)</t>
  </si>
  <si>
    <t>Ресми сауда</t>
  </si>
  <si>
    <t>Бақал сауда</t>
  </si>
  <si>
    <t>Тауарлар экспорты (кредит)</t>
  </si>
  <si>
    <t>Төлем балансы әдіснамасы бойынша негізгі тауарлар</t>
  </si>
  <si>
    <t>Экспорт ФОБ (ресми сауда)*</t>
  </si>
  <si>
    <t>Төлем балансы түзетулер</t>
  </si>
  <si>
    <t>Айлақтан сатып алған тауарлар</t>
  </si>
  <si>
    <t>Қайта өңдеуге арналған тауарлар</t>
  </si>
  <si>
    <t>Басқа түзетулер**</t>
  </si>
  <si>
    <t>Шетелдегі тауарларды қайта сату шеңберіндегі тауарлардың таза экспорты</t>
  </si>
  <si>
    <t>Шетелде тауарларды қайта сату шеңберінде сатып алынған тауарлар</t>
  </si>
  <si>
    <t>Шетелде тауарларды қайта сату шеңберінде сатылған тауарлар</t>
  </si>
  <si>
    <t>Монетарлық емес алтын</t>
  </si>
  <si>
    <t>Тауарлар импорты (дебет)</t>
  </si>
  <si>
    <t>Импорт СИФ (ресми сауда)*</t>
  </si>
  <si>
    <t>Бағаларға түзету ФОБ (фрахт)*</t>
  </si>
  <si>
    <t>Жеке тұлғалармен әкелінген автомобильдер (ресми статистикаға енгізілгендерден басқа)</t>
  </si>
  <si>
    <t>Шетелдік интернет-дүкендерде жеке тұлғалармен сатып алынған тауарлар</t>
  </si>
  <si>
    <t>Басқа түзетулер</t>
  </si>
  <si>
    <t>Сыртқы сауда айналымы</t>
  </si>
  <si>
    <t>Ресми сауда*</t>
  </si>
  <si>
    <t>Қазақстан Республикасының 2022 және 2023 жылдарындағы сыртқы сауда айналымы</t>
  </si>
  <si>
    <t>2022 жыл</t>
  </si>
  <si>
    <t>2023 жыл</t>
  </si>
  <si>
    <t>млн. АҚШ доллары</t>
  </si>
  <si>
    <t>1-тоқсан</t>
  </si>
  <si>
    <t>2-тоқсан</t>
  </si>
  <si>
    <t>3-тоқсан</t>
  </si>
  <si>
    <t>4-тоқсан</t>
  </si>
  <si>
    <t>Барлығы</t>
  </si>
  <si>
    <t>1-тоқ.23ж./ 1-тоқ.22ж.</t>
  </si>
  <si>
    <t>1-тоқ.23ж./ 4-тоқ.22ж.</t>
  </si>
  <si>
    <t>2-тоқ.23ж./ 2-тоқ.22ж.</t>
  </si>
  <si>
    <t>2-тоқ.23ж./ 1-тоқ.23ж.</t>
  </si>
  <si>
    <t>3-тоқ.23ж./ 3-тоқ.22ж.</t>
  </si>
  <si>
    <t>3-тоқ.23ж./ 2-тоқ.23ж.</t>
  </si>
  <si>
    <t>4-тоқ.23ж./ 4-тоқ.22ж</t>
  </si>
  <si>
    <t>4-тоқ.23ж/ 3-тоқ.23ж</t>
  </si>
  <si>
    <t>2023 жыл/ 2022 жыл</t>
  </si>
  <si>
    <r>
      <rPr>
        <vertAlign val="superscript"/>
        <sz val="10"/>
        <rFont val="Times New Roman"/>
        <family val="1"/>
        <charset val="204"/>
      </rPr>
      <t>1</t>
    </r>
    <r>
      <rPr>
        <sz val="10"/>
        <rFont val="Times New Roman"/>
        <family val="1"/>
        <charset val="204"/>
      </rPr>
      <t>Концентрация коэффициенті жекелеген тауарлар тобының экспорты\импортының олардың жалпы көлеміне қатынастары квадраттарының сомасының квадрат түбірі ретінде есептеледі. 
Коэффициенттің ұлғаюы жекелеген тауарлар тобының жалпы көлемдегі үлесінің ұлғаюын білдіреді</t>
    </r>
  </si>
  <si>
    <t>сыртқы сауда
 айналымы</t>
  </si>
  <si>
    <t>2022  жыл</t>
  </si>
  <si>
    <t>2023  жыл</t>
  </si>
  <si>
    <t>Тауар тобының атауы</t>
  </si>
  <si>
    <t>Тауар концентрациясының коэффициенті¹</t>
  </si>
  <si>
    <t xml:space="preserve">Тірі мал және мал шаруашылығының өнімдері </t>
  </si>
  <si>
    <t xml:space="preserve">Өсімдік өнімдері  </t>
  </si>
  <si>
    <t>Мал немесе өсімдік майлары</t>
  </si>
  <si>
    <t xml:space="preserve">Азық-түлік өнеркәсібінің өнімдері, алкоголь, темекі </t>
  </si>
  <si>
    <t xml:space="preserve">Минералды өнімдер </t>
  </si>
  <si>
    <t xml:space="preserve">Химия өнеркәсібінің өнімі   </t>
  </si>
  <si>
    <t xml:space="preserve">Пластмасса және одан жасалған бұйым: каучук      </t>
  </si>
  <si>
    <t>Тері шикізаты, тері, аң терісі шикізаты және бұйымдар</t>
  </si>
  <si>
    <t xml:space="preserve">Ағаш және ағаштан жасалған бұйымдар   </t>
  </si>
  <si>
    <t xml:space="preserve">Қағаз массасы </t>
  </si>
  <si>
    <t xml:space="preserve">Тоқыма және тоқыма бұйымдар  </t>
  </si>
  <si>
    <t xml:space="preserve">Аяқ киім және бас киім, қол шатыр, таяқ </t>
  </si>
  <si>
    <t xml:space="preserve">Тастан, гипстен, цементтен және асбестен жасалған бұйымдар   </t>
  </si>
  <si>
    <t>Асыл немесе жартылай асыл тастар, қымбат металдар</t>
  </si>
  <si>
    <t>Асыл емес металдар және олардан жасалған бұйымдар</t>
  </si>
  <si>
    <t>Машиналар, жабдық, механизмдер; электротехникалық жабдық</t>
  </si>
  <si>
    <t xml:space="preserve">Жер, әуе және су көлігі құралдары </t>
  </si>
  <si>
    <t>Оптикалық, фотографиялық аспаптар мен аппараттар</t>
  </si>
  <si>
    <t>Әртүрлі өнеркәсіп тауарлары</t>
  </si>
  <si>
    <t xml:space="preserve">Өнер туындылары; антиквариат  </t>
  </si>
  <si>
    <t>Аралас жүк</t>
  </si>
  <si>
    <t xml:space="preserve"> СЭҚ ТН коды</t>
  </si>
  <si>
    <t>2022 жылғы қаңтар-желтоқсан</t>
  </si>
  <si>
    <t>Құны (млн. АҚШ доллары)</t>
  </si>
  <si>
    <t>оның ішінде</t>
  </si>
  <si>
    <t>бағаның өзгеруі есебінен</t>
  </si>
  <si>
    <t>санның өзгеруі есебінен</t>
  </si>
  <si>
    <t>Белгілері:</t>
  </si>
  <si>
    <t>2022 жылғы экспорттың сандық жеткізулері</t>
  </si>
  <si>
    <t xml:space="preserve">2022 жылғы тауарлардың орташа өлшемді шарттық бағасы </t>
  </si>
  <si>
    <t>Барлық экспорт</t>
  </si>
  <si>
    <t>Негізгі экспорттық номенклатура</t>
  </si>
  <si>
    <t>Ет және қосалқы азық-түліктер</t>
  </si>
  <si>
    <t>Астық</t>
  </si>
  <si>
    <t>Ұн</t>
  </si>
  <si>
    <t>Руда және темір концентраттар</t>
  </si>
  <si>
    <t>Руда және хром концентраттар</t>
  </si>
  <si>
    <t>Тас көмір</t>
  </si>
  <si>
    <t>Мұнай және газ конденсаты</t>
  </si>
  <si>
    <t>Мұнай өңдеу өнімдері</t>
  </si>
  <si>
    <t>Табиғи газ</t>
  </si>
  <si>
    <t>Сазбалшық</t>
  </si>
  <si>
    <t>Табиғи өңделмеген уран</t>
  </si>
  <si>
    <t>Мақта талшығы</t>
  </si>
  <si>
    <t>Күміс</t>
  </si>
  <si>
    <t>Ферроқорытпалар</t>
  </si>
  <si>
    <t>Қара металды жалдау</t>
  </si>
  <si>
    <t>Тазартылған мыс және қорытпалар</t>
  </si>
  <si>
    <t>Өңделмген алюминий</t>
  </si>
  <si>
    <t>Өңделмеген қорғасын</t>
  </si>
  <si>
    <t>Өңделмеген мырыш</t>
  </si>
  <si>
    <t>Титан және одан жасалған бұйымдар</t>
  </si>
  <si>
    <t>2023 жылғы экспорттың сандық жеткізулері</t>
  </si>
  <si>
    <t xml:space="preserve">2023 жылғы тауарлардың орташа өлшемді шарттық бағасы </t>
  </si>
  <si>
    <t xml:space="preserve">2022 жылғы тауарлардың бағалары бойынша 2023 жылғы экспорт көлемінің  құны </t>
  </si>
  <si>
    <t>2023 жылғы қаңтар-желтоқсан</t>
  </si>
  <si>
    <t xml:space="preserve"> 2023 жылғы   экспорттың 2022 жылға  қатысты  ұлғаюы(+)/азаюы(-)</t>
  </si>
  <si>
    <t>БАРЛЫҒЫ</t>
  </si>
  <si>
    <t>ТМД</t>
  </si>
  <si>
    <t>оның ішінде:</t>
  </si>
  <si>
    <t xml:space="preserve">Армения </t>
  </si>
  <si>
    <t>Қырғызстан</t>
  </si>
  <si>
    <t>Ресей Федерациясы</t>
  </si>
  <si>
    <t>Тәжікстан</t>
  </si>
  <si>
    <t>Өзбекстан</t>
  </si>
  <si>
    <t>ЕУРАЗИЯ ЭКОНОМИКАЛЫҚ ОДАҒЫ</t>
  </si>
  <si>
    <t>ӘЛЕМНІҢ ҚАЛҒАН ЕЛДЕРІ</t>
  </si>
  <si>
    <t>ЕУРОПА</t>
  </si>
  <si>
    <t> Еуропа Одағы</t>
  </si>
  <si>
    <t>Еуроаймақ</t>
  </si>
  <si>
    <t>Грекия</t>
  </si>
  <si>
    <t>Hидерланд</t>
  </si>
  <si>
    <t>Еуро аймақтан
 тыс елдер</t>
  </si>
  <si>
    <t>Ұлыбритания</t>
  </si>
  <si>
    <t>Ауғанстан</t>
  </si>
  <si>
    <t>Қытай</t>
  </si>
  <si>
    <t xml:space="preserve">Корей Республикасы </t>
  </si>
  <si>
    <t>Біріккен Араб Әмірліктері</t>
  </si>
  <si>
    <t>Түркия</t>
  </si>
  <si>
    <t>Жапония</t>
  </si>
  <si>
    <t>БАСҚА ЕЛДЕР</t>
  </si>
  <si>
    <t>АҚШ</t>
  </si>
  <si>
    <t>сыртқы сауда 
айналымы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</si>
</sst>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_-* #,##0\ _р_._-;\-* #,##0\ _р_._-;_-* &quot;-&quot;\ _р_._-;_-@_-"/>
    <numFmt numFmtId="166" formatCode="_-* #,##0.00\ _р_._-;\-* #,##0.00\ _р_._-;_-* &quot;-&quot;??\ _р_._-;_-@_-"/>
    <numFmt numFmtId="167" formatCode="0.0"/>
    <numFmt numFmtId="168" formatCode="#,##0.0"/>
    <numFmt numFmtId="169" formatCode="#,##0.00000000"/>
    <numFmt numFmtId="170" formatCode="0.00000"/>
    <numFmt numFmtId="171" formatCode="#,##0.000"/>
  </numFmts>
  <fonts count="6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CYR"/>
      <charset val="204"/>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sz val="10"/>
      <name val="Times New Roman"/>
      <family val="1"/>
      <charset val="204"/>
    </font>
    <font>
      <i/>
      <sz val="10"/>
      <name val="Times New Roman"/>
      <family val="1"/>
      <charset val="204"/>
    </font>
    <font>
      <b/>
      <sz val="10"/>
      <name val="Times New Roman"/>
      <family val="1"/>
      <charset val="204"/>
    </font>
    <font>
      <b/>
      <i/>
      <sz val="10"/>
      <name val="Times New Roman"/>
      <family val="1"/>
      <charset val="204"/>
    </font>
    <font>
      <b/>
      <sz val="11"/>
      <name val="Times New Roman"/>
      <family val="1"/>
      <charset val="204"/>
    </font>
    <font>
      <sz val="9"/>
      <name val="Times New Roman"/>
      <family val="1"/>
      <charset val="204"/>
    </font>
    <font>
      <b/>
      <sz val="10"/>
      <color indexed="16"/>
      <name val="Times New Roman"/>
      <family val="1"/>
      <charset val="204"/>
    </font>
    <font>
      <sz val="10"/>
      <name val="Arial"/>
      <family val="2"/>
      <charset val="204"/>
    </font>
    <font>
      <sz val="10"/>
      <name val="Arial Cyr"/>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53"/>
      <name val="Calibri"/>
      <family val="2"/>
      <charset val="204"/>
    </font>
    <font>
      <sz val="10"/>
      <name val="Arial"/>
      <family val="2"/>
      <charset val="204"/>
    </font>
    <font>
      <sz val="11"/>
      <color theme="1"/>
      <name val="Calibri"/>
      <family val="2"/>
      <scheme val="minor"/>
    </font>
    <font>
      <sz val="11"/>
      <color theme="1"/>
      <name val="Calibri"/>
      <family val="2"/>
      <charset val="204"/>
      <scheme val="minor"/>
    </font>
    <font>
      <b/>
      <sz val="10"/>
      <color theme="9" tint="-0.249977111117893"/>
      <name val="Times New Roman"/>
      <family val="1"/>
      <charset val="204"/>
    </font>
    <font>
      <sz val="11"/>
      <color theme="1"/>
      <name val="Times New Roman Cyr"/>
      <family val="2"/>
      <charset val="204"/>
    </font>
    <font>
      <sz val="10"/>
      <name val="Arial"/>
      <family val="2"/>
      <charset val="204"/>
    </font>
    <font>
      <sz val="10"/>
      <name val="Calibri"/>
      <family val="2"/>
      <charset val="204"/>
      <scheme val="minor"/>
    </font>
    <font>
      <sz val="10"/>
      <color indexed="16"/>
      <name val="Times New Roman"/>
      <family val="1"/>
      <charset val="204"/>
    </font>
    <font>
      <sz val="10"/>
      <color theme="9" tint="-0.249977111117893"/>
      <name val="Times New Roman"/>
      <family val="1"/>
      <charset val="204"/>
    </font>
    <font>
      <sz val="10"/>
      <name val="Times New Roman CYR"/>
      <family val="1"/>
      <charset val="204"/>
    </font>
    <font>
      <b/>
      <sz val="10"/>
      <name val="Times New Roman Cyr"/>
      <charset val="204"/>
    </font>
    <font>
      <sz val="10"/>
      <name val="Times New Roman"/>
      <family val="1"/>
    </font>
    <font>
      <i/>
      <sz val="10"/>
      <name val="Calibri"/>
      <family val="2"/>
      <charset val="204"/>
      <scheme val="minor"/>
    </font>
    <font>
      <b/>
      <sz val="14"/>
      <name val="Arial Cyr"/>
      <charset val="204"/>
    </font>
    <font>
      <sz val="11"/>
      <name val="Arial Cyr"/>
      <charset val="204"/>
    </font>
    <font>
      <b/>
      <sz val="10"/>
      <name val="Arial Cyr"/>
      <charset val="204"/>
    </font>
    <font>
      <u/>
      <sz val="10"/>
      <color theme="10"/>
      <name val="Arial Cyr"/>
      <charset val="204"/>
    </font>
    <font>
      <vertAlign val="superscript"/>
      <sz val="10"/>
      <name val="Times New Roman"/>
      <family val="1"/>
      <charset val="204"/>
    </font>
  </fonts>
  <fills count="40">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theme="6" tint="0.79998168889431442"/>
        <bgColor indexed="64"/>
      </patternFill>
    </fill>
    <fill>
      <patternFill patternType="solid">
        <fgColor theme="0"/>
        <bgColor indexed="64"/>
      </patternFill>
    </fill>
  </fills>
  <borders count="31">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61">
    <xf numFmtId="0" fontId="0"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1" fillId="0" borderId="0"/>
    <xf numFmtId="0" fontId="51" fillId="0" borderId="0"/>
    <xf numFmtId="0" fontId="5" fillId="0" borderId="0"/>
    <xf numFmtId="0" fontId="51" fillId="0" borderId="0"/>
    <xf numFmtId="0" fontId="5" fillId="0" borderId="0"/>
    <xf numFmtId="0" fontId="5" fillId="0" borderId="0"/>
    <xf numFmtId="0" fontId="43" fillId="0" borderId="0"/>
    <xf numFmtId="0" fontId="5" fillId="0" borderId="0"/>
    <xf numFmtId="0" fontId="5" fillId="0" borderId="0"/>
    <xf numFmtId="0" fontId="5" fillId="0" borderId="0"/>
    <xf numFmtId="0" fontId="51" fillId="0" borderId="0"/>
    <xf numFmtId="0" fontId="51" fillId="0" borderId="0"/>
    <xf numFmtId="0" fontId="5" fillId="0" borderId="0"/>
    <xf numFmtId="0" fontId="51"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1" fillId="0" borderId="0"/>
    <xf numFmtId="0" fontId="51" fillId="0" borderId="0"/>
    <xf numFmtId="0" fontId="5" fillId="0" borderId="0"/>
    <xf numFmtId="0" fontId="51" fillId="0" borderId="0"/>
    <xf numFmtId="0" fontId="5" fillId="0" borderId="0"/>
    <xf numFmtId="0" fontId="5"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 fillId="0" borderId="0"/>
    <xf numFmtId="4" fontId="8" fillId="22" borderId="1" applyNumberFormat="0" applyProtection="0">
      <alignment vertical="center"/>
    </xf>
    <xf numFmtId="4" fontId="9" fillId="23" borderId="1" applyNumberFormat="0" applyProtection="0">
      <alignment vertical="center"/>
    </xf>
    <xf numFmtId="4" fontId="8" fillId="23" borderId="1" applyNumberFormat="0" applyProtection="0">
      <alignment horizontal="left" vertical="center" indent="1"/>
    </xf>
    <xf numFmtId="0" fontId="8" fillId="23" borderId="1" applyNumberFormat="0" applyProtection="0">
      <alignment horizontal="left" vertical="top" indent="1"/>
    </xf>
    <xf numFmtId="4" fontId="8" fillId="24" borderId="0" applyNumberFormat="0" applyProtection="0">
      <alignment horizontal="left" vertical="center" indent="1"/>
    </xf>
    <xf numFmtId="4" fontId="10" fillId="4" borderId="1" applyNumberFormat="0" applyProtection="0">
      <alignment horizontal="right" vertical="center"/>
    </xf>
    <xf numFmtId="4" fontId="10" fillId="5" borderId="1" applyNumberFormat="0" applyProtection="0">
      <alignment horizontal="right" vertical="center"/>
    </xf>
    <xf numFmtId="4" fontId="10" fillId="25" borderId="1" applyNumberFormat="0" applyProtection="0">
      <alignment horizontal="right" vertical="center"/>
    </xf>
    <xf numFmtId="4" fontId="10" fillId="17" borderId="1" applyNumberFormat="0" applyProtection="0">
      <alignment horizontal="right" vertical="center"/>
    </xf>
    <xf numFmtId="4" fontId="10" fillId="21" borderId="1" applyNumberFormat="0" applyProtection="0">
      <alignment horizontal="right" vertical="center"/>
    </xf>
    <xf numFmtId="4" fontId="10" fillId="26" borderId="1" applyNumberFormat="0" applyProtection="0">
      <alignment horizontal="right" vertical="center"/>
    </xf>
    <xf numFmtId="4" fontId="10" fillId="15" borderId="1" applyNumberFormat="0" applyProtection="0">
      <alignment horizontal="right" vertical="center"/>
    </xf>
    <xf numFmtId="4" fontId="10" fillId="27" borderId="1" applyNumberFormat="0" applyProtection="0">
      <alignment horizontal="right" vertical="center"/>
    </xf>
    <xf numFmtId="4" fontId="10" fillId="14" borderId="1" applyNumberFormat="0" applyProtection="0">
      <alignment horizontal="right" vertical="center"/>
    </xf>
    <xf numFmtId="4" fontId="8" fillId="28" borderId="2" applyNumberFormat="0" applyProtection="0">
      <alignment horizontal="left" vertical="center" indent="1"/>
    </xf>
    <xf numFmtId="4" fontId="10" fillId="29"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1" fillId="30" borderId="0" applyNumberFormat="0" applyProtection="0">
      <alignment horizontal="left" vertical="center" indent="1"/>
    </xf>
    <xf numFmtId="4" fontId="10" fillId="3" borderId="1" applyNumberFormat="0" applyProtection="0">
      <alignment horizontal="right" vertical="center"/>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9"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4" fontId="12" fillId="24" borderId="0"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center"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30" borderId="1" applyNumberFormat="0" applyProtection="0">
      <alignment horizontal="left" vertical="top"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center"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24" borderId="1" applyNumberFormat="0" applyProtection="0">
      <alignment horizontal="left" vertical="top"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1" borderId="1" applyNumberFormat="0" applyProtection="0">
      <alignment horizontal="left" vertical="top"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center"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0" fontId="5" fillId="32" borderId="1" applyNumberFormat="0" applyProtection="0">
      <alignment horizontal="left" vertical="top" indent="1"/>
    </xf>
    <xf numFmtId="4" fontId="10" fillId="33" borderId="1" applyNumberFormat="0" applyProtection="0">
      <alignment vertical="center"/>
    </xf>
    <xf numFmtId="4" fontId="13" fillId="33" borderId="1" applyNumberFormat="0" applyProtection="0">
      <alignment vertical="center"/>
    </xf>
    <xf numFmtId="4" fontId="10" fillId="33" borderId="1" applyNumberFormat="0" applyProtection="0">
      <alignment horizontal="left" vertical="center" indent="1"/>
    </xf>
    <xf numFmtId="0" fontId="10" fillId="33" borderId="1" applyNumberFormat="0" applyProtection="0">
      <alignment horizontal="left" vertical="top" indent="1"/>
    </xf>
    <xf numFmtId="4" fontId="10" fillId="29" borderId="1" applyNumberFormat="0" applyProtection="0">
      <alignment horizontal="right" vertical="center"/>
    </xf>
    <xf numFmtId="4" fontId="13" fillId="29" borderId="1" applyNumberFormat="0" applyProtection="0">
      <alignment horizontal="right" vertical="center"/>
    </xf>
    <xf numFmtId="4" fontId="10" fillId="3" borderId="1" applyNumberFormat="0" applyProtection="0">
      <alignment horizontal="left" vertical="center" indent="1"/>
    </xf>
    <xf numFmtId="0" fontId="10" fillId="24" borderId="1" applyNumberFormat="0" applyProtection="0">
      <alignment horizontal="left" vertical="top"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4" fillId="34" borderId="0" applyNumberFormat="0" applyProtection="0">
      <alignment horizontal="left" vertical="center" indent="1"/>
    </xf>
    <xf numFmtId="4" fontId="15" fillId="29" borderId="1" applyNumberFormat="0" applyProtection="0">
      <alignment horizontal="right" vertical="center"/>
    </xf>
    <xf numFmtId="0" fontId="7" fillId="35" borderId="0" applyNumberFormat="0" applyBorder="0" applyAlignment="0" applyProtection="0"/>
    <xf numFmtId="0" fontId="7" fillId="35" borderId="0" applyNumberFormat="0" applyBorder="0" applyAlignment="0" applyProtection="0"/>
    <xf numFmtId="0" fontId="7" fillId="2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1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6" fillId="12" borderId="3" applyNumberFormat="0" applyAlignment="0" applyProtection="0"/>
    <xf numFmtId="0" fontId="17" fillId="16" borderId="4" applyNumberFormat="0" applyAlignment="0" applyProtection="0"/>
    <xf numFmtId="0" fontId="17" fillId="16" borderId="4" applyNumberFormat="0" applyAlignment="0" applyProtection="0"/>
    <xf numFmtId="0" fontId="17" fillId="9"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7" fillId="16" borderId="4" applyNumberFormat="0" applyAlignment="0" applyProtection="0"/>
    <xf numFmtId="0" fontId="18" fillId="16" borderId="3" applyNumberFormat="0" applyAlignment="0" applyProtection="0"/>
    <xf numFmtId="0" fontId="18" fillId="16" borderId="3" applyNumberFormat="0" applyAlignment="0" applyProtection="0"/>
    <xf numFmtId="0" fontId="45" fillId="9"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8" fillId="16" borderId="3" applyNumberFormat="0" applyAlignment="0" applyProtection="0"/>
    <xf numFmtId="0" fontId="19" fillId="0" borderId="5" applyNumberFormat="0" applyFill="0" applyAlignment="0" applyProtection="0"/>
    <xf numFmtId="0" fontId="19" fillId="0" borderId="5" applyNumberFormat="0" applyFill="0" applyAlignment="0" applyProtection="0"/>
    <xf numFmtId="0" fontId="46" fillId="0" borderId="6"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47" fillId="0" borderId="8"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8" fillId="0" borderId="1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3" fillId="37"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1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5" fillId="0" borderId="0"/>
    <xf numFmtId="0" fontId="26" fillId="0" borderId="0"/>
    <xf numFmtId="0" fontId="5" fillId="0" borderId="0"/>
    <xf numFmtId="0" fontId="5" fillId="0" borderId="0"/>
    <xf numFmtId="0" fontId="52" fillId="0" borderId="0"/>
    <xf numFmtId="0" fontId="5" fillId="0" borderId="0"/>
    <xf numFmtId="0" fontId="4" fillId="0" borderId="0"/>
    <xf numFmtId="0" fontId="26" fillId="0" borderId="0"/>
    <xf numFmtId="0" fontId="4" fillId="0" borderId="0"/>
    <xf numFmtId="0" fontId="44" fillId="0" borderId="0"/>
    <xf numFmtId="0" fontId="5" fillId="0" borderId="0"/>
    <xf numFmtId="0" fontId="53" fillId="0" borderId="0"/>
    <xf numFmtId="0" fontId="44"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6" fillId="0" borderId="0"/>
    <xf numFmtId="0" fontId="4" fillId="0" borderId="0"/>
    <xf numFmtId="0" fontId="5" fillId="0" borderId="0"/>
    <xf numFmtId="0" fontId="28" fillId="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6" fillId="7" borderId="14" applyNumberFormat="0" applyFont="0" applyAlignment="0" applyProtection="0"/>
    <xf numFmtId="0" fontId="5"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6" fillId="7" borderId="14" applyNumberFormat="0" applyFont="0" applyAlignment="0" applyProtection="0"/>
    <xf numFmtId="0" fontId="30" fillId="0" borderId="15" applyNumberFormat="0" applyFill="0" applyAlignment="0" applyProtection="0"/>
    <xf numFmtId="0" fontId="30" fillId="0" borderId="15" applyNumberFormat="0" applyFill="0" applyAlignment="0" applyProtection="0"/>
    <xf numFmtId="0" fontId="50"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0"/>
    <xf numFmtId="0" fontId="32" fillId="0" borderId="0"/>
    <xf numFmtId="0" fontId="32" fillId="0" borderId="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34" fillId="0" borderId="0" applyFont="0" applyFill="0" applyBorder="0" applyAlignment="0" applyProtection="0"/>
    <xf numFmtId="166" fontId="3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27"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164" fontId="4" fillId="0" borderId="0" applyFont="0" applyFill="0" applyBorder="0" applyAlignment="0" applyProtection="0"/>
    <xf numFmtId="0" fontId="53" fillId="0" borderId="0"/>
    <xf numFmtId="0" fontId="53" fillId="0" borderId="0"/>
    <xf numFmtId="0" fontId="55"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37" borderId="13" applyNumberFormat="0" applyAlignment="0" applyProtection="0"/>
    <xf numFmtId="0" fontId="56" fillId="7" borderId="14" applyNumberFormat="0" applyFont="0" applyAlignment="0" applyProtection="0"/>
    <xf numFmtId="0" fontId="5" fillId="7" borderId="14" applyNumberFormat="0" applyFont="0" applyAlignment="0" applyProtection="0"/>
    <xf numFmtId="0" fontId="24" fillId="0" borderId="0" applyNumberFormat="0" applyFill="0" applyBorder="0" applyAlignment="0" applyProtection="0"/>
    <xf numFmtId="0" fontId="56" fillId="0" borderId="0"/>
    <xf numFmtId="0" fontId="3" fillId="0" borderId="0"/>
    <xf numFmtId="0" fontId="25" fillId="22" borderId="0" applyNumberFormat="0" applyBorder="0" applyAlignment="0" applyProtection="0"/>
    <xf numFmtId="0" fontId="3" fillId="0" borderId="0"/>
    <xf numFmtId="0" fontId="28" fillId="4" borderId="0" applyNumberFormat="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30" fillId="0" borderId="15" applyNumberFormat="0" applyFill="0" applyAlignment="0" applyProtection="0"/>
    <xf numFmtId="0" fontId="33"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5" fillId="6" borderId="0" applyNumberFormat="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4"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6" borderId="0" applyNumberFormat="0" applyBorder="0" applyAlignment="0" applyProtection="0"/>
    <xf numFmtId="0" fontId="16" fillId="12"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20" fillId="0" borderId="7"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37" borderId="13"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 fillId="0" borderId="0"/>
    <xf numFmtId="0" fontId="1" fillId="0" borderId="0"/>
    <xf numFmtId="0" fontId="28" fillId="4" borderId="0" applyNumberFormat="0" applyBorder="0" applyAlignment="0" applyProtection="0"/>
    <xf numFmtId="0" fontId="29" fillId="0" borderId="0" applyNumberFormat="0" applyFill="0" applyBorder="0" applyAlignment="0" applyProtection="0"/>
    <xf numFmtId="0" fontId="6" fillId="7" borderId="14" applyNumberFormat="0" applyFont="0" applyAlignment="0" applyProtection="0"/>
    <xf numFmtId="0" fontId="30" fillId="0" borderId="15" applyNumberFormat="0" applyFill="0" applyAlignment="0" applyProtection="0"/>
    <xf numFmtId="0" fontId="33" fillId="0" borderId="0" applyNumberFormat="0" applyFill="0" applyBorder="0" applyAlignment="0" applyProtection="0"/>
    <xf numFmtId="0" fontId="35" fillId="6" borderId="0" applyNumberFormat="0" applyBorder="0" applyAlignment="0" applyProtection="0"/>
    <xf numFmtId="0" fontId="67" fillId="0" borderId="0" applyNumberFormat="0" applyFill="0" applyBorder="0" applyAlignment="0" applyProtection="0"/>
  </cellStyleXfs>
  <cellXfs count="244">
    <xf numFmtId="0" fontId="0" fillId="0" borderId="0" xfId="0"/>
    <xf numFmtId="0" fontId="36" fillId="0" borderId="0" xfId="395" applyFont="1" applyAlignment="1">
      <alignment horizontal="centerContinuous"/>
    </xf>
    <xf numFmtId="0" fontId="36" fillId="0" borderId="0" xfId="395" applyFont="1"/>
    <xf numFmtId="0" fontId="37" fillId="0" borderId="0" xfId="395" applyFont="1" applyAlignment="1">
      <alignment horizontal="right"/>
    </xf>
    <xf numFmtId="167" fontId="36" fillId="0" borderId="0" xfId="395" applyNumberFormat="1" applyFont="1"/>
    <xf numFmtId="168" fontId="37" fillId="0" borderId="17" xfId="395" applyNumberFormat="1" applyFont="1" applyFill="1" applyBorder="1" applyAlignment="1">
      <alignment horizontal="center"/>
    </xf>
    <xf numFmtId="168" fontId="36" fillId="0" borderId="17" xfId="395" applyNumberFormat="1" applyFont="1" applyFill="1" applyBorder="1" applyAlignment="1">
      <alignment horizontal="center"/>
    </xf>
    <xf numFmtId="0" fontId="36" fillId="0" borderId="0" xfId="395" applyFont="1" applyAlignment="1"/>
    <xf numFmtId="0" fontId="36" fillId="0" borderId="0" xfId="395" applyFont="1" applyFill="1" applyBorder="1" applyAlignment="1"/>
    <xf numFmtId="0" fontId="36" fillId="0" borderId="0" xfId="395" applyFont="1" applyBorder="1"/>
    <xf numFmtId="0" fontId="36" fillId="0" borderId="0" xfId="0" applyFont="1"/>
    <xf numFmtId="0" fontId="36" fillId="0" borderId="0" xfId="0" applyFont="1" applyBorder="1"/>
    <xf numFmtId="0" fontId="42" fillId="0" borderId="18" xfId="0" applyFont="1" applyBorder="1" applyAlignment="1">
      <alignment horizontal="center"/>
    </xf>
    <xf numFmtId="2" fontId="42" fillId="0" borderId="19" xfId="0" applyNumberFormat="1" applyFont="1" applyBorder="1" applyAlignment="1">
      <alignment horizontal="center"/>
    </xf>
    <xf numFmtId="2" fontId="42" fillId="0" borderId="19" xfId="0" applyNumberFormat="1" applyFont="1" applyBorder="1" applyAlignment="1">
      <alignment horizontal="center" wrapText="1"/>
    </xf>
    <xf numFmtId="0" fontId="36" fillId="0" borderId="0" xfId="0" applyFont="1" applyFill="1"/>
    <xf numFmtId="0" fontId="36" fillId="0" borderId="0" xfId="395" applyFont="1" applyFill="1" applyBorder="1"/>
    <xf numFmtId="0" fontId="36" fillId="0" borderId="0" xfId="0" applyFont="1" applyFill="1" applyBorder="1"/>
    <xf numFmtId="168" fontId="36" fillId="38" borderId="28" xfId="0" applyNumberFormat="1" applyFont="1" applyFill="1" applyBorder="1" applyAlignment="1">
      <alignment horizontal="center"/>
    </xf>
    <xf numFmtId="168" fontId="36" fillId="0" borderId="28" xfId="0" applyNumberFormat="1" applyFont="1" applyFill="1" applyBorder="1" applyAlignment="1">
      <alignment horizontal="center"/>
    </xf>
    <xf numFmtId="168" fontId="37" fillId="0" borderId="27" xfId="0" applyNumberFormat="1" applyFont="1" applyFill="1" applyBorder="1" applyAlignment="1">
      <alignment horizontal="center"/>
    </xf>
    <xf numFmtId="0" fontId="40" fillId="0" borderId="0" xfId="395" applyFont="1" applyFill="1" applyBorder="1" applyAlignment="1">
      <alignment horizontal="centerContinuous"/>
    </xf>
    <xf numFmtId="0" fontId="38" fillId="0" borderId="23" xfId="395" applyFont="1" applyBorder="1" applyAlignment="1">
      <alignment horizontal="center" vertical="center"/>
    </xf>
    <xf numFmtId="0" fontId="39" fillId="0" borderId="26" xfId="395" applyFont="1" applyFill="1" applyBorder="1" applyAlignment="1">
      <alignment horizontal="center" vertical="center"/>
    </xf>
    <xf numFmtId="0" fontId="38" fillId="0" borderId="26" xfId="395" applyFont="1" applyBorder="1" applyAlignment="1">
      <alignment horizontal="center" vertical="center"/>
    </xf>
    <xf numFmtId="0" fontId="39" fillId="0" borderId="17" xfId="394" applyFont="1" applyBorder="1" applyAlignment="1">
      <alignment horizontal="center" vertical="center" wrapText="1"/>
    </xf>
    <xf numFmtId="0" fontId="38" fillId="0" borderId="27" xfId="395" applyFont="1" applyBorder="1" applyAlignment="1">
      <alignment horizontal="center" vertical="center"/>
    </xf>
    <xf numFmtId="167" fontId="39" fillId="0" borderId="17" xfId="395" applyNumberFormat="1" applyFont="1" applyFill="1" applyBorder="1" applyAlignment="1">
      <alignment horizontal="center" vertical="center"/>
    </xf>
    <xf numFmtId="0" fontId="38" fillId="0" borderId="17" xfId="395" applyFont="1" applyBorder="1" applyAlignment="1">
      <alignment horizontal="center" vertical="center"/>
    </xf>
    <xf numFmtId="0" fontId="36" fillId="38" borderId="17" xfId="395" applyFont="1" applyFill="1" applyBorder="1" applyAlignment="1">
      <alignment wrapText="1"/>
    </xf>
    <xf numFmtId="168" fontId="36" fillId="38" borderId="27" xfId="395" applyNumberFormat="1" applyFont="1" applyFill="1" applyBorder="1" applyAlignment="1">
      <alignment horizontal="center"/>
    </xf>
    <xf numFmtId="168" fontId="37" fillId="38" borderId="17" xfId="395" applyNumberFormat="1" applyFont="1" applyFill="1" applyBorder="1" applyAlignment="1">
      <alignment horizontal="center"/>
    </xf>
    <xf numFmtId="168" fontId="36" fillId="38" borderId="17" xfId="395" applyNumberFormat="1" applyFont="1" applyFill="1" applyBorder="1" applyAlignment="1">
      <alignment horizontal="center"/>
    </xf>
    <xf numFmtId="0" fontId="36" fillId="0" borderId="17" xfId="395" applyFont="1" applyBorder="1" applyAlignment="1">
      <alignment wrapText="1"/>
    </xf>
    <xf numFmtId="168" fontId="36" fillId="0" borderId="27" xfId="395" applyNumberFormat="1" applyFont="1" applyFill="1" applyBorder="1" applyAlignment="1">
      <alignment horizontal="center"/>
    </xf>
    <xf numFmtId="0" fontId="36" fillId="0" borderId="17" xfId="395" applyFont="1" applyFill="1" applyBorder="1" applyAlignment="1">
      <alignment wrapText="1"/>
    </xf>
    <xf numFmtId="0" fontId="38" fillId="0" borderId="26" xfId="395" applyFont="1" applyFill="1" applyBorder="1" applyAlignment="1">
      <alignment horizontal="left" wrapText="1"/>
    </xf>
    <xf numFmtId="168" fontId="38" fillId="0" borderId="23" xfId="395" applyNumberFormat="1" applyFont="1" applyFill="1" applyBorder="1" applyAlignment="1">
      <alignment horizontal="center"/>
    </xf>
    <xf numFmtId="168" fontId="38" fillId="0" borderId="26" xfId="395" applyNumberFormat="1" applyFont="1" applyFill="1" applyBorder="1" applyAlignment="1">
      <alignment horizontal="center"/>
    </xf>
    <xf numFmtId="3" fontId="39" fillId="0" borderId="26" xfId="395" applyNumberFormat="1" applyFont="1" applyFill="1" applyBorder="1" applyAlignment="1">
      <alignment horizontal="center"/>
    </xf>
    <xf numFmtId="1" fontId="38" fillId="0" borderId="18" xfId="0" applyNumberFormat="1" applyFont="1" applyFill="1" applyBorder="1" applyAlignment="1">
      <alignment horizontal="center" wrapText="1"/>
    </xf>
    <xf numFmtId="0" fontId="54" fillId="0" borderId="18" xfId="0" applyFont="1" applyBorder="1" applyAlignment="1">
      <alignment horizontal="center"/>
    </xf>
    <xf numFmtId="168" fontId="38" fillId="38" borderId="28" xfId="0" applyNumberFormat="1" applyFont="1" applyFill="1" applyBorder="1" applyAlignment="1">
      <alignment horizontal="center"/>
    </xf>
    <xf numFmtId="168" fontId="36" fillId="0" borderId="28" xfId="0" applyNumberFormat="1" applyFont="1" applyBorder="1" applyAlignment="1">
      <alignment horizontal="center"/>
    </xf>
    <xf numFmtId="2" fontId="38" fillId="0" borderId="19" xfId="0" applyNumberFormat="1" applyFont="1" applyBorder="1" applyAlignment="1">
      <alignment horizontal="center" wrapText="1"/>
    </xf>
    <xf numFmtId="2" fontId="38" fillId="0" borderId="19" xfId="0" applyNumberFormat="1" applyFont="1" applyBorder="1" applyAlignment="1">
      <alignment horizontal="center"/>
    </xf>
    <xf numFmtId="167" fontId="38" fillId="0" borderId="19" xfId="0" applyNumberFormat="1" applyFont="1" applyBorder="1" applyAlignment="1">
      <alignment horizontal="center"/>
    </xf>
    <xf numFmtId="0" fontId="36" fillId="38" borderId="18" xfId="0" applyFont="1" applyFill="1" applyBorder="1"/>
    <xf numFmtId="0" fontId="38" fillId="38" borderId="18" xfId="0" applyFont="1" applyFill="1" applyBorder="1" applyAlignment="1">
      <alignment wrapText="1"/>
    </xf>
    <xf numFmtId="168" fontId="38" fillId="38" borderId="18" xfId="0" applyNumberFormat="1" applyFont="1" applyFill="1" applyBorder="1" applyAlignment="1">
      <alignment horizontal="center"/>
    </xf>
    <xf numFmtId="0" fontId="38" fillId="38" borderId="18" xfId="0" applyFont="1" applyFill="1" applyBorder="1" applyAlignment="1">
      <alignment horizontal="center"/>
    </xf>
    <xf numFmtId="2" fontId="38" fillId="38" borderId="18" xfId="0" applyNumberFormat="1" applyFont="1" applyFill="1" applyBorder="1" applyAlignment="1">
      <alignment horizontal="center"/>
    </xf>
    <xf numFmtId="0" fontId="36" fillId="0" borderId="18" xfId="0" applyFont="1" applyBorder="1"/>
    <xf numFmtId="0" fontId="36" fillId="0" borderId="18" xfId="0" applyFont="1" applyBorder="1" applyAlignment="1">
      <alignment wrapText="1"/>
    </xf>
    <xf numFmtId="168" fontId="36" fillId="0" borderId="18" xfId="0" applyNumberFormat="1" applyFont="1" applyBorder="1" applyAlignment="1">
      <alignment horizontal="center"/>
    </xf>
    <xf numFmtId="168" fontId="36" fillId="38" borderId="18" xfId="0" applyNumberFormat="1" applyFont="1" applyFill="1" applyBorder="1" applyAlignment="1">
      <alignment horizontal="center"/>
    </xf>
    <xf numFmtId="168" fontId="36" fillId="0" borderId="18" xfId="0" applyNumberFormat="1" applyFont="1" applyFill="1" applyBorder="1" applyAlignment="1">
      <alignment horizontal="center"/>
    </xf>
    <xf numFmtId="0" fontId="36" fillId="0" borderId="18" xfId="0" applyFont="1" applyBorder="1" applyAlignment="1">
      <alignment horizontal="left"/>
    </xf>
    <xf numFmtId="0" fontId="36" fillId="0" borderId="18" xfId="0" applyFont="1" applyBorder="1" applyAlignment="1">
      <alignment horizontal="left" wrapText="1" indent="1"/>
    </xf>
    <xf numFmtId="0" fontId="36" fillId="0" borderId="18" xfId="0" applyFont="1" applyFill="1" applyBorder="1"/>
    <xf numFmtId="0" fontId="57" fillId="0" borderId="0" xfId="0" applyFont="1" applyFill="1"/>
    <xf numFmtId="167" fontId="36" fillId="0" borderId="18" xfId="0" applyNumberFormat="1" applyFont="1" applyBorder="1" applyAlignment="1">
      <alignment horizontal="center"/>
    </xf>
    <xf numFmtId="0" fontId="39" fillId="0" borderId="23" xfId="395" applyFont="1" applyFill="1" applyBorder="1" applyAlignment="1">
      <alignment horizontal="center" vertical="center"/>
    </xf>
    <xf numFmtId="167" fontId="39" fillId="0" borderId="27" xfId="395" applyNumberFormat="1" applyFont="1" applyFill="1" applyBorder="1" applyAlignment="1">
      <alignment horizontal="center" vertical="center"/>
    </xf>
    <xf numFmtId="168" fontId="37" fillId="38" borderId="27" xfId="395" applyNumberFormat="1" applyFont="1" applyFill="1" applyBorder="1" applyAlignment="1">
      <alignment horizontal="center"/>
    </xf>
    <xf numFmtId="168" fontId="37" fillId="0" borderId="27" xfId="395" applyNumberFormat="1" applyFont="1" applyFill="1" applyBorder="1" applyAlignment="1">
      <alignment horizontal="center"/>
    </xf>
    <xf numFmtId="3" fontId="39" fillId="0" borderId="23" xfId="395" applyNumberFormat="1" applyFont="1" applyFill="1" applyBorder="1" applyAlignment="1">
      <alignment horizontal="center"/>
    </xf>
    <xf numFmtId="168" fontId="39" fillId="0" borderId="23" xfId="395" applyNumberFormat="1" applyFont="1" applyFill="1" applyBorder="1" applyAlignment="1">
      <alignment horizontal="center"/>
    </xf>
    <xf numFmtId="168" fontId="36" fillId="0" borderId="0" xfId="0" applyNumberFormat="1" applyFont="1" applyBorder="1" applyAlignment="1">
      <alignment horizontal="center"/>
    </xf>
    <xf numFmtId="168" fontId="38" fillId="38" borderId="0" xfId="0" applyNumberFormat="1" applyFont="1" applyFill="1" applyBorder="1" applyAlignment="1">
      <alignment horizontal="center"/>
    </xf>
    <xf numFmtId="168" fontId="36" fillId="38" borderId="0" xfId="0" applyNumberFormat="1" applyFont="1" applyFill="1" applyBorder="1" applyAlignment="1">
      <alignment horizontal="center"/>
    </xf>
    <xf numFmtId="168" fontId="36" fillId="0" borderId="0" xfId="0" applyNumberFormat="1" applyFont="1" applyFill="1" applyBorder="1" applyAlignment="1">
      <alignment horizontal="center"/>
    </xf>
    <xf numFmtId="168" fontId="38" fillId="38" borderId="17" xfId="0" applyNumberFormat="1" applyFont="1" applyFill="1" applyBorder="1" applyAlignment="1">
      <alignment horizontal="center"/>
    </xf>
    <xf numFmtId="168" fontId="36" fillId="38" borderId="17" xfId="0" applyNumberFormat="1" applyFont="1" applyFill="1" applyBorder="1" applyAlignment="1">
      <alignment horizontal="center"/>
    </xf>
    <xf numFmtId="168" fontId="36" fillId="0" borderId="17" xfId="0" applyNumberFormat="1" applyFont="1" applyFill="1" applyBorder="1" applyAlignment="1">
      <alignment horizontal="center"/>
    </xf>
    <xf numFmtId="0" fontId="36" fillId="38" borderId="18" xfId="0" applyFont="1" applyFill="1" applyBorder="1" applyAlignment="1">
      <alignment horizontal="left" wrapText="1" indent="1"/>
    </xf>
    <xf numFmtId="0" fontId="36" fillId="0" borderId="18" xfId="0" applyFont="1" applyFill="1" applyBorder="1" applyAlignment="1">
      <alignment horizontal="left" wrapText="1" indent="1"/>
    </xf>
    <xf numFmtId="0" fontId="59" fillId="0" borderId="0" xfId="0" applyFont="1" applyBorder="1" applyAlignment="1">
      <alignment horizontal="center"/>
    </xf>
    <xf numFmtId="0" fontId="58" fillId="0" borderId="0" xfId="0" applyFont="1" applyBorder="1" applyAlignment="1">
      <alignment horizontal="center"/>
    </xf>
    <xf numFmtId="0" fontId="60" fillId="0" borderId="0" xfId="0" applyFont="1" applyFill="1"/>
    <xf numFmtId="0" fontId="38" fillId="0" borderId="0" xfId="0" applyFont="1" applyFill="1" applyAlignment="1">
      <alignment horizontal="center"/>
    </xf>
    <xf numFmtId="167" fontId="36" fillId="0" borderId="0" xfId="0" applyNumberFormat="1" applyFont="1" applyFill="1" applyBorder="1" applyAlignment="1">
      <alignment horizontal="left"/>
    </xf>
    <xf numFmtId="0" fontId="36" fillId="0" borderId="0" xfId="0" applyFont="1" applyFill="1" applyAlignment="1">
      <alignment horizontal="center"/>
    </xf>
    <xf numFmtId="0" fontId="37" fillId="0" borderId="0" xfId="0" applyFont="1" applyFill="1" applyAlignment="1">
      <alignment horizontal="right"/>
    </xf>
    <xf numFmtId="167" fontId="36" fillId="0" borderId="18" xfId="0" applyNumberFormat="1" applyFont="1" applyFill="1" applyBorder="1" applyAlignment="1">
      <alignment horizontal="centerContinuous"/>
    </xf>
    <xf numFmtId="168" fontId="36" fillId="38" borderId="27" xfId="0" applyNumberFormat="1" applyFont="1" applyFill="1" applyBorder="1" applyAlignment="1">
      <alignment horizontal="center"/>
    </xf>
    <xf numFmtId="168" fontId="36" fillId="0" borderId="27" xfId="0" applyNumberFormat="1" applyFont="1" applyFill="1" applyBorder="1" applyAlignment="1">
      <alignment horizontal="center"/>
    </xf>
    <xf numFmtId="168" fontId="37" fillId="0" borderId="0" xfId="0" applyNumberFormat="1" applyFont="1" applyFill="1" applyBorder="1" applyAlignment="1">
      <alignment horizontal="center"/>
    </xf>
    <xf numFmtId="168" fontId="38" fillId="38" borderId="27" xfId="0" applyNumberFormat="1" applyFont="1" applyFill="1" applyBorder="1" applyAlignment="1">
      <alignment horizontal="center"/>
    </xf>
    <xf numFmtId="0" fontId="61" fillId="0" borderId="0" xfId="0" applyFont="1" applyFill="1"/>
    <xf numFmtId="168" fontId="37" fillId="0" borderId="28" xfId="0" applyNumberFormat="1" applyFont="1" applyFill="1" applyBorder="1" applyAlignment="1">
      <alignment horizontal="center"/>
    </xf>
    <xf numFmtId="0" fontId="36" fillId="0" borderId="0" xfId="0" applyFont="1" applyFill="1" applyAlignment="1">
      <alignment horizontal="left"/>
    </xf>
    <xf numFmtId="4" fontId="36" fillId="0" borderId="0" xfId="0" applyNumberFormat="1" applyFont="1" applyFill="1" applyBorder="1" applyAlignment="1">
      <alignment horizontal="center"/>
    </xf>
    <xf numFmtId="0" fontId="60" fillId="0" borderId="0" xfId="0" applyFont="1" applyFill="1" applyBorder="1"/>
    <xf numFmtId="168" fontId="36" fillId="38" borderId="24" xfId="0" applyNumberFormat="1" applyFont="1" applyFill="1" applyBorder="1" applyAlignment="1">
      <alignment horizontal="center"/>
    </xf>
    <xf numFmtId="168" fontId="36" fillId="38" borderId="30" xfId="0" applyNumberFormat="1" applyFont="1" applyFill="1" applyBorder="1" applyAlignment="1">
      <alignment horizontal="center"/>
    </xf>
    <xf numFmtId="4" fontId="36" fillId="0" borderId="28" xfId="0" applyNumberFormat="1" applyFont="1" applyFill="1" applyBorder="1" applyAlignment="1">
      <alignment horizontal="center"/>
    </xf>
    <xf numFmtId="168" fontId="36" fillId="38" borderId="28" xfId="0" applyNumberFormat="1" applyFont="1" applyFill="1" applyBorder="1" applyAlignment="1">
      <alignment horizontal="left" wrapText="1" indent="3"/>
    </xf>
    <xf numFmtId="0" fontId="38" fillId="38" borderId="24" xfId="0" applyNumberFormat="1" applyFont="1" applyFill="1" applyBorder="1" applyAlignment="1">
      <alignment horizontal="left" wrapText="1"/>
    </xf>
    <xf numFmtId="0" fontId="36" fillId="0" borderId="28" xfId="0" applyNumberFormat="1" applyFont="1" applyFill="1" applyBorder="1" applyAlignment="1">
      <alignment horizontal="left" wrapText="1" indent="1"/>
    </xf>
    <xf numFmtId="0" fontId="36" fillId="38" borderId="28" xfId="0" applyNumberFormat="1" applyFont="1" applyFill="1" applyBorder="1" applyAlignment="1">
      <alignment horizontal="left" wrapText="1" indent="1"/>
    </xf>
    <xf numFmtId="0" fontId="37" fillId="0" borderId="28" xfId="0" applyNumberFormat="1" applyFont="1" applyFill="1" applyBorder="1" applyAlignment="1">
      <alignment horizontal="left" wrapText="1"/>
    </xf>
    <xf numFmtId="0" fontId="38" fillId="38" borderId="28" xfId="0" applyNumberFormat="1" applyFont="1" applyFill="1" applyBorder="1" applyAlignment="1">
      <alignment horizontal="left" wrapText="1"/>
    </xf>
    <xf numFmtId="0" fontId="36" fillId="38" borderId="28" xfId="0" applyNumberFormat="1" applyFont="1" applyFill="1" applyBorder="1" applyAlignment="1">
      <alignment horizontal="left" wrapText="1" indent="3"/>
    </xf>
    <xf numFmtId="0" fontId="36" fillId="38" borderId="28" xfId="0" applyNumberFormat="1" applyFont="1" applyFill="1" applyBorder="1" applyAlignment="1">
      <alignment horizontal="left" wrapText="1"/>
    </xf>
    <xf numFmtId="0" fontId="36" fillId="38" borderId="28" xfId="0" applyNumberFormat="1" applyFont="1" applyFill="1" applyBorder="1" applyAlignment="1">
      <alignment horizontal="left" wrapText="1" indent="2"/>
    </xf>
    <xf numFmtId="0" fontId="36" fillId="0" borderId="28" xfId="0" applyNumberFormat="1" applyFont="1" applyFill="1" applyBorder="1" applyAlignment="1">
      <alignment horizontal="left" wrapText="1" indent="2"/>
    </xf>
    <xf numFmtId="167" fontId="36" fillId="0" borderId="19" xfId="0" applyNumberFormat="1" applyFont="1" applyFill="1" applyBorder="1" applyAlignment="1">
      <alignment horizontal="center"/>
    </xf>
    <xf numFmtId="0" fontId="36" fillId="0" borderId="28" xfId="0" applyNumberFormat="1" applyFont="1" applyFill="1" applyBorder="1" applyAlignment="1">
      <alignment horizontal="left" vertical="center" wrapText="1" indent="1"/>
    </xf>
    <xf numFmtId="0" fontId="39" fillId="0" borderId="23" xfId="395" applyFont="1" applyFill="1" applyBorder="1" applyAlignment="1">
      <alignment horizontal="center" vertical="center" wrapText="1"/>
    </xf>
    <xf numFmtId="0" fontId="36" fillId="0" borderId="30" xfId="0" applyFont="1" applyFill="1" applyBorder="1" applyAlignment="1">
      <alignment vertical="top"/>
    </xf>
    <xf numFmtId="0" fontId="36" fillId="0" borderId="0" xfId="0" applyFont="1" applyFill="1" applyBorder="1" applyAlignment="1">
      <alignment horizontal="left" wrapText="1" indent="1"/>
    </xf>
    <xf numFmtId="2" fontId="36" fillId="0" borderId="0" xfId="0" applyNumberFormat="1" applyFont="1" applyFill="1" applyBorder="1" applyAlignment="1">
      <alignment horizontal="center"/>
    </xf>
    <xf numFmtId="0" fontId="36" fillId="0" borderId="0" xfId="0" applyFont="1" applyFill="1" applyBorder="1" applyAlignment="1">
      <alignment vertical="top"/>
    </xf>
    <xf numFmtId="168" fontId="36" fillId="38" borderId="19" xfId="0" applyNumberFormat="1" applyFont="1" applyFill="1" applyBorder="1" applyAlignment="1">
      <alignment horizontal="center"/>
    </xf>
    <xf numFmtId="168" fontId="37" fillId="0" borderId="17" xfId="0" applyNumberFormat="1" applyFont="1" applyFill="1" applyBorder="1" applyAlignment="1">
      <alignment horizontal="center"/>
    </xf>
    <xf numFmtId="168" fontId="36" fillId="0" borderId="0" xfId="0" applyNumberFormat="1" applyFont="1" applyFill="1"/>
    <xf numFmtId="0" fontId="38" fillId="0" borderId="0" xfId="0" applyFont="1" applyFill="1" applyAlignment="1">
      <alignment horizontal="center"/>
    </xf>
    <xf numFmtId="167" fontId="41" fillId="0" borderId="18" xfId="0" applyNumberFormat="1" applyFont="1" applyFill="1" applyBorder="1" applyAlignment="1">
      <alignment horizontal="center"/>
    </xf>
    <xf numFmtId="167" fontId="36" fillId="0" borderId="18" xfId="0" applyNumberFormat="1" applyFont="1" applyFill="1" applyBorder="1" applyAlignment="1">
      <alignment horizontal="center"/>
    </xf>
    <xf numFmtId="168" fontId="36" fillId="39" borderId="17" xfId="0" applyNumberFormat="1" applyFont="1" applyFill="1" applyBorder="1" applyAlignment="1">
      <alignment horizontal="center"/>
    </xf>
    <xf numFmtId="168" fontId="36" fillId="39" borderId="0" xfId="0" applyNumberFormat="1" applyFont="1" applyFill="1" applyBorder="1" applyAlignment="1">
      <alignment horizontal="center"/>
    </xf>
    <xf numFmtId="168" fontId="36" fillId="39" borderId="28" xfId="0" applyNumberFormat="1" applyFont="1" applyFill="1" applyBorder="1" applyAlignment="1">
      <alignment horizontal="center"/>
    </xf>
    <xf numFmtId="168" fontId="36" fillId="39" borderId="27" xfId="0" applyNumberFormat="1" applyFont="1" applyFill="1" applyBorder="1" applyAlignment="1">
      <alignment horizontal="center"/>
    </xf>
    <xf numFmtId="0" fontId="5" fillId="0" borderId="0" xfId="0" applyFont="1"/>
    <xf numFmtId="168" fontId="36" fillId="0" borderId="27" xfId="0" applyNumberFormat="1" applyFont="1" applyBorder="1" applyAlignment="1">
      <alignment horizontal="center"/>
    </xf>
    <xf numFmtId="167" fontId="36" fillId="0" borderId="0" xfId="0" applyNumberFormat="1" applyFont="1" applyFill="1"/>
    <xf numFmtId="0" fontId="38" fillId="0" borderId="0" xfId="0" applyFont="1" applyFill="1" applyAlignment="1">
      <alignment horizontal="center"/>
    </xf>
    <xf numFmtId="170" fontId="36" fillId="39" borderId="28" xfId="0" applyNumberFormat="1" applyFont="1" applyFill="1" applyBorder="1" applyAlignment="1">
      <alignment horizontal="left" vertical="top" wrapText="1"/>
    </xf>
    <xf numFmtId="168" fontId="38" fillId="39" borderId="17" xfId="0" applyNumberFormat="1" applyFont="1" applyFill="1" applyBorder="1" applyAlignment="1">
      <alignment horizontal="center"/>
    </xf>
    <xf numFmtId="168" fontId="38" fillId="39" borderId="0" xfId="0" applyNumberFormat="1" applyFont="1" applyFill="1" applyBorder="1" applyAlignment="1">
      <alignment horizontal="center"/>
    </xf>
    <xf numFmtId="168" fontId="38" fillId="39" borderId="28" xfId="0" applyNumberFormat="1" applyFont="1" applyFill="1" applyBorder="1" applyAlignment="1">
      <alignment horizontal="center"/>
    </xf>
    <xf numFmtId="0" fontId="36" fillId="39" borderId="28" xfId="0" applyNumberFormat="1" applyFont="1" applyFill="1" applyBorder="1" applyAlignment="1">
      <alignment horizontal="left" vertical="center" wrapText="1" indent="1"/>
    </xf>
    <xf numFmtId="0" fontId="36" fillId="39" borderId="28" xfId="0" applyNumberFormat="1" applyFont="1" applyFill="1" applyBorder="1" applyAlignment="1">
      <alignment horizontal="left" wrapText="1" indent="3"/>
    </xf>
    <xf numFmtId="0" fontId="36" fillId="39" borderId="28" xfId="0" applyNumberFormat="1" applyFont="1" applyFill="1" applyBorder="1" applyAlignment="1">
      <alignment horizontal="left" wrapText="1"/>
    </xf>
    <xf numFmtId="2" fontId="62" fillId="39" borderId="28" xfId="0" applyNumberFormat="1" applyFont="1" applyFill="1" applyBorder="1" applyAlignment="1">
      <alignment horizontal="left" vertical="top" wrapText="1" indent="3"/>
    </xf>
    <xf numFmtId="0" fontId="38" fillId="0" borderId="0" xfId="0" applyFont="1" applyFill="1" applyBorder="1" applyAlignment="1">
      <alignment horizontal="center" wrapText="1"/>
    </xf>
    <xf numFmtId="0" fontId="37" fillId="0" borderId="0" xfId="0" applyFont="1" applyFill="1" applyBorder="1" applyAlignment="1"/>
    <xf numFmtId="0" fontId="37" fillId="0" borderId="0" xfId="0" applyFont="1" applyFill="1" applyBorder="1" applyAlignment="1">
      <alignment horizontal="right"/>
    </xf>
    <xf numFmtId="168" fontId="38" fillId="0" borderId="18" xfId="0" applyNumberFormat="1" applyFont="1" applyFill="1" applyBorder="1" applyAlignment="1">
      <alignment horizontal="center"/>
    </xf>
    <xf numFmtId="168" fontId="39" fillId="0" borderId="18" xfId="0" applyNumberFormat="1" applyFont="1" applyFill="1" applyBorder="1" applyAlignment="1">
      <alignment horizontal="center"/>
    </xf>
    <xf numFmtId="0" fontId="40" fillId="0" borderId="18" xfId="0" applyFont="1" applyFill="1" applyBorder="1"/>
    <xf numFmtId="0" fontId="37" fillId="0" borderId="18" xfId="0" applyFont="1" applyFill="1" applyBorder="1" applyAlignment="1">
      <alignment horizontal="center"/>
    </xf>
    <xf numFmtId="168" fontId="37" fillId="0" borderId="18" xfId="0" applyNumberFormat="1" applyFont="1" applyFill="1" applyBorder="1" applyAlignment="1">
      <alignment horizontal="center"/>
    </xf>
    <xf numFmtId="0" fontId="36" fillId="0" borderId="18" xfId="0" applyFont="1" applyFill="1" applyBorder="1" applyAlignment="1">
      <alignment horizontal="right"/>
    </xf>
    <xf numFmtId="0" fontId="38" fillId="0" borderId="0" xfId="0" applyFont="1" applyFill="1"/>
    <xf numFmtId="0" fontId="38" fillId="0" borderId="18" xfId="0" applyFont="1" applyFill="1" applyBorder="1" applyAlignment="1">
      <alignment horizontal="left" indent="2"/>
    </xf>
    <xf numFmtId="0" fontId="38" fillId="0" borderId="18" xfId="0" applyFont="1" applyFill="1" applyBorder="1" applyAlignment="1">
      <alignment horizontal="left" indent="4"/>
    </xf>
    <xf numFmtId="0" fontId="37" fillId="0" borderId="18" xfId="0" applyFont="1" applyFill="1" applyBorder="1" applyAlignment="1">
      <alignment horizontal="left" indent="10"/>
    </xf>
    <xf numFmtId="169" fontId="36" fillId="0" borderId="0" xfId="0" applyNumberFormat="1" applyFont="1" applyFill="1"/>
    <xf numFmtId="0" fontId="38" fillId="38" borderId="18" xfId="0" applyFont="1" applyFill="1" applyBorder="1"/>
    <xf numFmtId="168" fontId="39" fillId="38" borderId="18" xfId="0" applyNumberFormat="1" applyFont="1" applyFill="1" applyBorder="1" applyAlignment="1">
      <alignment horizontal="center"/>
    </xf>
    <xf numFmtId="0" fontId="37" fillId="38" borderId="18" xfId="0" applyFont="1" applyFill="1" applyBorder="1" applyAlignment="1">
      <alignment horizontal="center"/>
    </xf>
    <xf numFmtId="168" fontId="37" fillId="38" borderId="18" xfId="0" applyNumberFormat="1" applyFont="1" applyFill="1" applyBorder="1" applyAlignment="1">
      <alignment horizontal="center"/>
    </xf>
    <xf numFmtId="0" fontId="36" fillId="38" borderId="18" xfId="0" applyFont="1" applyFill="1" applyBorder="1" applyAlignment="1">
      <alignment horizontal="right"/>
    </xf>
    <xf numFmtId="0" fontId="38" fillId="38" borderId="18" xfId="0" applyFont="1" applyFill="1" applyBorder="1" applyAlignment="1">
      <alignment horizontal="left" indent="1"/>
    </xf>
    <xf numFmtId="0" fontId="38" fillId="38" borderId="18" xfId="0" applyFont="1" applyFill="1" applyBorder="1" applyAlignment="1">
      <alignment horizontal="left" indent="2"/>
    </xf>
    <xf numFmtId="0" fontId="38" fillId="38" borderId="18" xfId="0" applyFont="1" applyFill="1" applyBorder="1" applyAlignment="1">
      <alignment horizontal="left" indent="7"/>
    </xf>
    <xf numFmtId="0" fontId="38" fillId="0" borderId="0" xfId="0" applyFont="1" applyFill="1" applyAlignment="1">
      <alignment horizontal="center"/>
    </xf>
    <xf numFmtId="0" fontId="63" fillId="0" borderId="0" xfId="0" applyFont="1" applyFill="1" applyAlignment="1">
      <alignment horizontal="right"/>
    </xf>
    <xf numFmtId="0" fontId="0" fillId="0" borderId="0" xfId="0"/>
    <xf numFmtId="0" fontId="64" fillId="0" borderId="0" xfId="0" applyFont="1"/>
    <xf numFmtId="0" fontId="65" fillId="0" borderId="0" xfId="0" applyFont="1"/>
    <xf numFmtId="0" fontId="66" fillId="0" borderId="18" xfId="0" applyFont="1" applyBorder="1"/>
    <xf numFmtId="0" fontId="67" fillId="0" borderId="18" xfId="560" applyBorder="1"/>
    <xf numFmtId="0" fontId="36" fillId="0" borderId="28" xfId="0" applyNumberFormat="1" applyFont="1" applyFill="1" applyBorder="1" applyAlignment="1">
      <alignment horizontal="left" wrapText="1"/>
    </xf>
    <xf numFmtId="0" fontId="38" fillId="0" borderId="28" xfId="0" applyNumberFormat="1" applyFont="1" applyFill="1" applyBorder="1" applyAlignment="1">
      <alignment horizontal="left" wrapText="1"/>
    </xf>
    <xf numFmtId="0" fontId="36" fillId="0" borderId="22" xfId="0" applyNumberFormat="1" applyFont="1" applyFill="1" applyBorder="1" applyAlignment="1">
      <alignment horizontal="left" wrapText="1" indent="1"/>
    </xf>
    <xf numFmtId="168" fontId="36" fillId="0" borderId="22" xfId="0" applyNumberFormat="1" applyFont="1" applyFill="1" applyBorder="1" applyAlignment="1">
      <alignment horizontal="center"/>
    </xf>
    <xf numFmtId="168" fontId="36" fillId="0" borderId="29" xfId="0" applyNumberFormat="1" applyFont="1" applyFill="1" applyBorder="1" applyAlignment="1">
      <alignment horizontal="center"/>
    </xf>
    <xf numFmtId="168" fontId="36" fillId="0" borderId="26" xfId="0" applyNumberFormat="1" applyFont="1" applyFill="1" applyBorder="1" applyAlignment="1">
      <alignment horizontal="center"/>
    </xf>
    <xf numFmtId="168" fontId="37" fillId="38" borderId="17" xfId="0" applyNumberFormat="1" applyFont="1" applyFill="1" applyBorder="1" applyAlignment="1">
      <alignment horizontal="center"/>
    </xf>
    <xf numFmtId="168" fontId="37" fillId="38" borderId="0" xfId="0" applyNumberFormat="1" applyFont="1" applyFill="1" applyBorder="1" applyAlignment="1">
      <alignment horizontal="center"/>
    </xf>
    <xf numFmtId="168" fontId="37" fillId="38" borderId="28" xfId="0" applyNumberFormat="1" applyFont="1" applyFill="1" applyBorder="1" applyAlignment="1">
      <alignment horizontal="center"/>
    </xf>
    <xf numFmtId="0" fontId="36" fillId="38" borderId="28" xfId="0" applyFont="1" applyFill="1" applyBorder="1" applyAlignment="1">
      <alignment horizontal="left"/>
    </xf>
    <xf numFmtId="0" fontId="36" fillId="38" borderId="28" xfId="0" applyFont="1" applyFill="1" applyBorder="1"/>
    <xf numFmtId="0" fontId="36" fillId="38" borderId="0" xfId="0" applyFont="1" applyFill="1" applyBorder="1" applyAlignment="1">
      <alignment horizontal="center"/>
    </xf>
    <xf numFmtId="0" fontId="36" fillId="38" borderId="28" xfId="0" applyFont="1" applyFill="1" applyBorder="1" applyAlignment="1">
      <alignment horizontal="center"/>
    </xf>
    <xf numFmtId="0" fontId="36" fillId="38" borderId="27" xfId="0" applyFont="1" applyFill="1" applyBorder="1"/>
    <xf numFmtId="0" fontId="36" fillId="38" borderId="0" xfId="0" applyFont="1" applyFill="1" applyBorder="1"/>
    <xf numFmtId="0" fontId="36" fillId="38" borderId="17" xfId="0" applyFont="1" applyFill="1" applyBorder="1"/>
    <xf numFmtId="167" fontId="41" fillId="0" borderId="19" xfId="0" applyNumberFormat="1" applyFont="1" applyFill="1" applyBorder="1" applyAlignment="1">
      <alignment horizontal="center"/>
    </xf>
    <xf numFmtId="49" fontId="36" fillId="38" borderId="24" xfId="0" applyNumberFormat="1" applyFont="1" applyFill="1" applyBorder="1" applyAlignment="1">
      <alignment horizontal="center" vertical="center" wrapText="1"/>
    </xf>
    <xf numFmtId="49" fontId="36" fillId="0" borderId="28" xfId="0" applyNumberFormat="1" applyFont="1" applyFill="1" applyBorder="1" applyAlignment="1">
      <alignment horizontal="center" vertical="center" wrapText="1"/>
    </xf>
    <xf numFmtId="49" fontId="36" fillId="38" borderId="28" xfId="0" applyNumberFormat="1" applyFont="1" applyFill="1" applyBorder="1" applyAlignment="1">
      <alignment horizontal="center" vertical="center" wrapText="1"/>
    </xf>
    <xf numFmtId="49" fontId="37" fillId="0" borderId="28" xfId="0" applyNumberFormat="1" applyFont="1" applyFill="1" applyBorder="1" applyAlignment="1">
      <alignment horizontal="center" vertical="center" wrapText="1"/>
    </xf>
    <xf numFmtId="49" fontId="36" fillId="39" borderId="28" xfId="0" applyNumberFormat="1" applyFont="1" applyFill="1" applyBorder="1" applyAlignment="1">
      <alignment horizontal="center" vertical="center" wrapText="1"/>
    </xf>
    <xf numFmtId="49" fontId="36" fillId="38" borderId="28" xfId="0" applyNumberFormat="1" applyFont="1" applyFill="1" applyBorder="1" applyAlignment="1">
      <alignment horizontal="center" vertical="center"/>
    </xf>
    <xf numFmtId="49" fontId="36" fillId="0" borderId="22" xfId="0" applyNumberFormat="1" applyFont="1" applyFill="1" applyBorder="1" applyAlignment="1">
      <alignment horizontal="center" vertical="center" wrapText="1"/>
    </xf>
    <xf numFmtId="0" fontId="67" fillId="0" borderId="0" xfId="560"/>
    <xf numFmtId="0" fontId="38" fillId="38" borderId="18" xfId="0" applyFont="1" applyFill="1" applyBorder="1" applyAlignment="1">
      <alignment horizontal="left" indent="4"/>
    </xf>
    <xf numFmtId="168" fontId="38" fillId="0" borderId="0" xfId="0" applyNumberFormat="1" applyFont="1" applyFill="1" applyAlignment="1">
      <alignment horizontal="center"/>
    </xf>
    <xf numFmtId="168" fontId="36" fillId="0" borderId="0" xfId="395" applyNumberFormat="1" applyFont="1"/>
    <xf numFmtId="168" fontId="36" fillId="0" borderId="0" xfId="0" applyNumberFormat="1" applyFont="1" applyFill="1" applyAlignment="1">
      <alignment horizontal="center"/>
    </xf>
    <xf numFmtId="167" fontId="38" fillId="0" borderId="0" xfId="0" applyNumberFormat="1" applyFont="1" applyFill="1" applyAlignment="1">
      <alignment horizontal="center"/>
    </xf>
    <xf numFmtId="4" fontId="5" fillId="0" borderId="0" xfId="0" applyNumberFormat="1" applyFont="1" applyBorder="1" applyAlignment="1">
      <alignment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NumberFormat="1" applyFont="1" applyBorder="1" applyAlignment="1">
      <alignment wrapText="1"/>
    </xf>
    <xf numFmtId="0" fontId="0" fillId="0" borderId="0" xfId="0" applyBorder="1"/>
    <xf numFmtId="171" fontId="36" fillId="0" borderId="0" xfId="0" applyNumberFormat="1" applyFont="1" applyFill="1"/>
    <xf numFmtId="4" fontId="38" fillId="38" borderId="18" xfId="0" applyNumberFormat="1" applyFont="1" applyFill="1" applyBorder="1" applyAlignment="1">
      <alignment horizontal="right"/>
    </xf>
    <xf numFmtId="0" fontId="38" fillId="0" borderId="20" xfId="0" applyFont="1" applyFill="1" applyBorder="1" applyAlignment="1">
      <alignment horizontal="center" vertical="center"/>
    </xf>
    <xf numFmtId="0" fontId="39" fillId="0" borderId="18" xfId="0" applyFont="1" applyFill="1" applyBorder="1" applyAlignment="1">
      <alignment horizontal="center" vertical="center"/>
    </xf>
    <xf numFmtId="0" fontId="38" fillId="0" borderId="18" xfId="0" applyFont="1" applyFill="1" applyBorder="1" applyAlignment="1">
      <alignment horizontal="center" vertical="center" wrapText="1"/>
    </xf>
    <xf numFmtId="0" fontId="39" fillId="0" borderId="21" xfId="0" applyFont="1" applyFill="1" applyBorder="1" applyAlignment="1">
      <alignment horizontal="center" vertical="center"/>
    </xf>
    <xf numFmtId="0" fontId="38" fillId="0" borderId="22" xfId="0" applyFont="1" applyFill="1" applyBorder="1" applyAlignment="1">
      <alignment horizontal="center" vertical="center"/>
    </xf>
    <xf numFmtId="0" fontId="39" fillId="0" borderId="26" xfId="0" applyFont="1" applyFill="1" applyBorder="1" applyAlignment="1">
      <alignment horizontal="center" vertical="center"/>
    </xf>
    <xf numFmtId="0" fontId="38" fillId="0" borderId="26" xfId="0" applyFont="1" applyFill="1" applyBorder="1" applyAlignment="1">
      <alignment horizontal="center" vertical="center" wrapText="1"/>
    </xf>
    <xf numFmtId="0" fontId="39" fillId="0" borderId="23" xfId="0" applyFont="1" applyFill="1" applyBorder="1" applyAlignment="1">
      <alignment horizontal="center" vertical="center"/>
    </xf>
    <xf numFmtId="0" fontId="36" fillId="0" borderId="0" xfId="0" applyFont="1" applyFill="1" applyBorder="1" applyAlignment="1">
      <alignment horizontal="left" vertical="top" wrapText="1"/>
    </xf>
    <xf numFmtId="0" fontId="38" fillId="0" borderId="0" xfId="0" applyFont="1" applyFill="1" applyAlignment="1">
      <alignment horizontal="center"/>
    </xf>
    <xf numFmtId="167" fontId="41" fillId="0" borderId="18" xfId="516" applyNumberFormat="1" applyFont="1" applyFill="1" applyBorder="1" applyAlignment="1">
      <alignment horizontal="center" wrapText="1"/>
    </xf>
    <xf numFmtId="0" fontId="38" fillId="0" borderId="19" xfId="0" applyFont="1" applyFill="1" applyBorder="1" applyAlignment="1">
      <alignment horizontal="center"/>
    </xf>
    <xf numFmtId="0" fontId="38" fillId="0" borderId="26" xfId="0" applyFont="1" applyFill="1" applyBorder="1" applyAlignment="1">
      <alignment horizontal="center"/>
    </xf>
    <xf numFmtId="167" fontId="36" fillId="0" borderId="18" xfId="0" applyNumberFormat="1" applyFont="1" applyFill="1" applyBorder="1" applyAlignment="1">
      <alignment horizontal="center" wrapText="1"/>
    </xf>
    <xf numFmtId="167" fontId="36" fillId="0" borderId="19" xfId="0" applyNumberFormat="1" applyFont="1" applyFill="1" applyBorder="1" applyAlignment="1">
      <alignment horizontal="center" wrapText="1"/>
    </xf>
    <xf numFmtId="167" fontId="41" fillId="0" borderId="18" xfId="0" applyNumberFormat="1" applyFont="1" applyFill="1" applyBorder="1" applyAlignment="1">
      <alignment horizontal="center" wrapText="1"/>
    </xf>
    <xf numFmtId="49" fontId="36" fillId="0" borderId="19" xfId="0" applyNumberFormat="1" applyFont="1" applyFill="1" applyBorder="1" applyAlignment="1">
      <alignment horizontal="center" vertical="top"/>
    </xf>
    <xf numFmtId="49" fontId="36" fillId="0" borderId="26" xfId="0" applyNumberFormat="1" applyFont="1" applyFill="1" applyBorder="1" applyAlignment="1">
      <alignment horizontal="center" vertical="top"/>
    </xf>
    <xf numFmtId="167" fontId="36" fillId="0" borderId="20" xfId="0" applyNumberFormat="1" applyFont="1" applyFill="1" applyBorder="1" applyAlignment="1">
      <alignment horizontal="center"/>
    </xf>
    <xf numFmtId="167" fontId="36" fillId="0" borderId="25" xfId="0" applyNumberFormat="1" applyFont="1" applyFill="1" applyBorder="1" applyAlignment="1">
      <alignment horizontal="center"/>
    </xf>
    <xf numFmtId="167" fontId="36" fillId="0" borderId="21" xfId="0" applyNumberFormat="1" applyFont="1" applyFill="1" applyBorder="1" applyAlignment="1">
      <alignment horizontal="center"/>
    </xf>
    <xf numFmtId="0" fontId="36" fillId="0" borderId="0" xfId="395" applyFont="1" applyFill="1" applyBorder="1" applyAlignment="1">
      <alignment horizontal="left" vertical="top" wrapText="1"/>
    </xf>
    <xf numFmtId="0" fontId="38" fillId="0" borderId="19" xfId="395" applyFont="1" applyBorder="1" applyAlignment="1">
      <alignment horizontal="center" vertical="center" wrapText="1"/>
    </xf>
    <xf numFmtId="0" fontId="38" fillId="0" borderId="26" xfId="395" applyFont="1" applyBorder="1" applyAlignment="1">
      <alignment horizontal="center" vertical="center" wrapText="1"/>
    </xf>
    <xf numFmtId="0" fontId="38" fillId="0" borderId="20" xfId="0" applyFont="1" applyFill="1" applyBorder="1" applyAlignment="1">
      <alignment horizontal="center"/>
    </xf>
    <xf numFmtId="0" fontId="38" fillId="0" borderId="25" xfId="0" applyFont="1" applyFill="1" applyBorder="1" applyAlignment="1">
      <alignment horizontal="center"/>
    </xf>
    <xf numFmtId="0" fontId="38" fillId="0" borderId="21" xfId="0" applyFont="1" applyFill="1" applyBorder="1" applyAlignment="1">
      <alignment horizontal="center"/>
    </xf>
    <xf numFmtId="0" fontId="38" fillId="0" borderId="0" xfId="395" applyFont="1" applyFill="1" applyBorder="1" applyAlignment="1">
      <alignment horizontal="center"/>
    </xf>
    <xf numFmtId="0" fontId="38" fillId="0" borderId="0" xfId="0" applyFont="1" applyAlignment="1">
      <alignment horizontal="center"/>
    </xf>
    <xf numFmtId="167" fontId="38" fillId="0" borderId="19"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36" fillId="0" borderId="26" xfId="0" applyFont="1" applyBorder="1" applyAlignment="1">
      <alignment horizontal="center" vertical="center" wrapText="1"/>
    </xf>
    <xf numFmtId="2" fontId="38" fillId="0" borderId="19" xfId="0" applyNumberFormat="1" applyFont="1" applyBorder="1" applyAlignment="1">
      <alignment horizontal="center" vertical="center" wrapText="1"/>
    </xf>
    <xf numFmtId="2" fontId="38" fillId="0" borderId="17" xfId="0" applyNumberFormat="1" applyFont="1" applyBorder="1" applyAlignment="1">
      <alignment horizontal="center" vertical="center" wrapText="1"/>
    </xf>
    <xf numFmtId="2" fontId="38" fillId="0" borderId="26" xfId="0" applyNumberFormat="1" applyFont="1" applyBorder="1" applyAlignment="1">
      <alignment horizontal="center" vertical="center" wrapText="1"/>
    </xf>
    <xf numFmtId="2" fontId="38" fillId="0" borderId="20" xfId="0" applyNumberFormat="1" applyFont="1" applyBorder="1" applyAlignment="1">
      <alignment horizontal="center" vertical="center" wrapText="1"/>
    </xf>
    <xf numFmtId="2" fontId="38" fillId="0" borderId="21" xfId="0" applyNumberFormat="1" applyFont="1" applyBorder="1" applyAlignment="1">
      <alignment horizontal="center" vertical="center" wrapText="1"/>
    </xf>
    <xf numFmtId="2" fontId="38" fillId="0" borderId="25" xfId="0" applyNumberFormat="1" applyFont="1" applyBorder="1" applyAlignment="1">
      <alignment horizontal="center" vertical="center" wrapText="1"/>
    </xf>
    <xf numFmtId="0" fontId="38" fillId="0" borderId="0" xfId="0" applyFont="1" applyFill="1" applyBorder="1" applyAlignment="1">
      <alignment horizontal="center" wrapText="1"/>
    </xf>
    <xf numFmtId="0" fontId="36" fillId="0" borderId="19" xfId="0" applyFont="1" applyFill="1" applyBorder="1" applyAlignment="1">
      <alignment horizontal="center"/>
    </xf>
    <xf numFmtId="0" fontId="36" fillId="0" borderId="26" xfId="0" applyFont="1" applyFill="1" applyBorder="1" applyAlignment="1">
      <alignment horizontal="center"/>
    </xf>
    <xf numFmtId="0" fontId="38" fillId="0" borderId="18" xfId="0" applyFont="1" applyFill="1" applyBorder="1" applyAlignment="1">
      <alignment horizontal="center"/>
    </xf>
  </cellXfs>
  <cellStyles count="561">
    <cellStyle name="_Приложение I.13" xfId="1"/>
    <cellStyle name="_Приложение I.13 2" xfId="2"/>
    <cellStyle name="_Приложение I.13_~6498020" xfId="3"/>
    <cellStyle name="_Приложение I.13_~6498020_Книга1" xfId="4"/>
    <cellStyle name="_Приложение I.13_~6498020_Книга1 2" xfId="5"/>
    <cellStyle name="_Приложение I.13_~6498020_Книга1_Прил I )" xfId="6"/>
    <cellStyle name="_Приложение I.13_~6498020_Книга1_Прил I 2015 1 пол" xfId="7"/>
    <cellStyle name="_Приложение I.13_~6498020_Книга1_Приложение I" xfId="8"/>
    <cellStyle name="_Приложение I.13_~6498020_Книга1_Приложение I 2" xfId="447"/>
    <cellStyle name="_Приложение I.13_~6498020_Книга1_Приложение I.9" xfId="9"/>
    <cellStyle name="_Приложение I.13_~6498020_Книга1_Приложение I.9 2" xfId="448"/>
    <cellStyle name="_Приложение I.13_~6498020_Прил I  торговля 9мес 13)" xfId="10"/>
    <cellStyle name="_Приложение I.13_~6498020_Прил I торговля 9м14" xfId="11"/>
    <cellStyle name="_Приложение I.13_~6498020_Прил I торговля 9м14 2" xfId="449"/>
    <cellStyle name="_Приложение I.13_~6498020_Прил I торговля 9м14_Прил I )" xfId="12"/>
    <cellStyle name="_Приложение I.13_Книга1" xfId="13"/>
    <cellStyle name="_Приложение I.13_Книга1_Книга1" xfId="14"/>
    <cellStyle name="_Приложение I.13_Книга1_Книга1 2" xfId="15"/>
    <cellStyle name="_Приложение I.13_Книга1_Книга1_Прил I )" xfId="16"/>
    <cellStyle name="_Приложение I.13_Книга1_Книга1_Прил I 2015 1 пол" xfId="17"/>
    <cellStyle name="_Приложение I.13_Книга1_Книга1_Приложение I" xfId="18"/>
    <cellStyle name="_Приложение I.13_Книга1_Книга1_Приложение I 2" xfId="450"/>
    <cellStyle name="_Приложение I.13_Книга1_Книга1_Приложение I.9" xfId="19"/>
    <cellStyle name="_Приложение I.13_Книга1_Книга1_Приложение I.9 2" xfId="451"/>
    <cellStyle name="_Приложение I.13_Книга1_Прил I  торговля 9мес 13)" xfId="20"/>
    <cellStyle name="_Приложение I.13_Книга1_Прил I торговля 9м14" xfId="21"/>
    <cellStyle name="_Приложение I.13_Книга1_Прил I торговля 9м14 2" xfId="452"/>
    <cellStyle name="_Приложение I.13_Книга1_Прил I торговля 9м14_Прил I )" xfId="22"/>
    <cellStyle name="_Приложение I.13_Прил I  торговля 9мес 13)" xfId="23"/>
    <cellStyle name="_Приложение I.13_рус Приложение 1.5_ услуги" xfId="24"/>
    <cellStyle name="_Приложение I.13_рус Приложение 1.5_ услуги_Книга1" xfId="25"/>
    <cellStyle name="_Приложение I.13_рус Приложение 1.5_ услуги_Книга1 2" xfId="26"/>
    <cellStyle name="_Приложение I.13_рус Приложение 1.5_ услуги_Книга1_Прил I )" xfId="27"/>
    <cellStyle name="_Приложение I.13_рус Приложение 1.5_ услуги_Книга1_Прил I 2015 1 пол" xfId="28"/>
    <cellStyle name="_Приложение I.13_рус Приложение 1.5_ услуги_Книга1_Приложение I" xfId="29"/>
    <cellStyle name="_Приложение I.13_рус Приложение 1.5_ услуги_Книга1_Приложение I 2" xfId="453"/>
    <cellStyle name="_Приложение I.13_рус Приложение 1.5_ услуги_Книга1_Приложение I.9" xfId="30"/>
    <cellStyle name="_Приложение I.13_рус Приложение 1.5_ услуги_Книга1_Приложение I.9 2" xfId="454"/>
    <cellStyle name="_Приложение I.13_рус Приложение 1.5_ услуги_Прил I  торговля 9мес 13)" xfId="31"/>
    <cellStyle name="_Приложение I.13_рус Приложение 1.5_ услуги_Прил I торговля 9м14" xfId="32"/>
    <cellStyle name="_Приложение I.13_рус Приложение 1.5_ услуги_Прил I торговля 9м14 2" xfId="455"/>
    <cellStyle name="_Приложение I.13_рус Приложение 1.5_ услуги_Прил I торговля 9м14_Прил I )" xfId="33"/>
    <cellStyle name="_Приложение I.13_рус Приложение 1.6_усл.по зонам" xfId="34"/>
    <cellStyle name="20% — акцент1" xfId="35" builtinId="30" customBuiltin="1"/>
    <cellStyle name="20% - Акцент1 2" xfId="36"/>
    <cellStyle name="20% - Акцент1 2 2" xfId="37"/>
    <cellStyle name="20% - Акцент1 3" xfId="38"/>
    <cellStyle name="20% - Акцент1 4" xfId="39"/>
    <cellStyle name="20% - Акцент1 5" xfId="40"/>
    <cellStyle name="20% - Акцент1 6" xfId="41"/>
    <cellStyle name="20% - Акцент1 7" xfId="462"/>
    <cellStyle name="20% - Акцент1 8" xfId="517"/>
    <cellStyle name="20% — акцент2" xfId="42" builtinId="34" customBuiltin="1"/>
    <cellStyle name="20% - Акцент2 2" xfId="43"/>
    <cellStyle name="20% - Акцент2 2 2" xfId="44"/>
    <cellStyle name="20% - Акцент2 3" xfId="45"/>
    <cellStyle name="20% - Акцент2 4" xfId="46"/>
    <cellStyle name="20% - Акцент2 5" xfId="47"/>
    <cellStyle name="20% - Акцент2 6" xfId="48"/>
    <cellStyle name="20% - Акцент2 7" xfId="463"/>
    <cellStyle name="20% - Акцент2 8" xfId="518"/>
    <cellStyle name="20% — акцент3" xfId="49" builtinId="38" customBuiltin="1"/>
    <cellStyle name="20% - Акцент3 2" xfId="50"/>
    <cellStyle name="20% - Акцент3 2 2" xfId="51"/>
    <cellStyle name="20% - Акцент3 3" xfId="52"/>
    <cellStyle name="20% - Акцент3 4" xfId="53"/>
    <cellStyle name="20% - Акцент3 5" xfId="54"/>
    <cellStyle name="20% - Акцент3 6" xfId="55"/>
    <cellStyle name="20% - Акцент3 7" xfId="464"/>
    <cellStyle name="20% - Акцент3 8" xfId="519"/>
    <cellStyle name="20% — акцент4" xfId="56" builtinId="42" customBuiltin="1"/>
    <cellStyle name="20% - Акцент4 2" xfId="57"/>
    <cellStyle name="20% - Акцент4 2 2" xfId="58"/>
    <cellStyle name="20% - Акцент4 3" xfId="59"/>
    <cellStyle name="20% - Акцент4 4" xfId="60"/>
    <cellStyle name="20% - Акцент4 5" xfId="61"/>
    <cellStyle name="20% - Акцент4 6" xfId="62"/>
    <cellStyle name="20% - Акцент4 7" xfId="465"/>
    <cellStyle name="20% - Акцент4 8" xfId="520"/>
    <cellStyle name="20% — акцент5" xfId="63" builtinId="46" customBuiltin="1"/>
    <cellStyle name="20% - Акцент5 2" xfId="64"/>
    <cellStyle name="20% - Акцент5 2 2" xfId="65"/>
    <cellStyle name="20% - Акцент5 3" xfId="66"/>
    <cellStyle name="20% - Акцент5 4" xfId="67"/>
    <cellStyle name="20% - Акцент5 5" xfId="68"/>
    <cellStyle name="20% - Акцент5 6" xfId="69"/>
    <cellStyle name="20% - Акцент5 7" xfId="466"/>
    <cellStyle name="20% - Акцент5 8" xfId="521"/>
    <cellStyle name="20% — акцент6" xfId="70" builtinId="50" customBuiltin="1"/>
    <cellStyle name="20% - Акцент6 2" xfId="71"/>
    <cellStyle name="20% - Акцент6 2 2" xfId="72"/>
    <cellStyle name="20% - Акцент6 3" xfId="73"/>
    <cellStyle name="20% - Акцент6 4" xfId="74"/>
    <cellStyle name="20% - Акцент6 5" xfId="75"/>
    <cellStyle name="20% - Акцент6 6" xfId="76"/>
    <cellStyle name="20% - Акцент6 7" xfId="467"/>
    <cellStyle name="20% - Акцент6 8" xfId="522"/>
    <cellStyle name="40% — акцент1" xfId="77" builtinId="31" customBuiltin="1"/>
    <cellStyle name="40% - Акцент1 2" xfId="78"/>
    <cellStyle name="40% - Акцент1 2 2" xfId="79"/>
    <cellStyle name="40% - Акцент1 3" xfId="80"/>
    <cellStyle name="40% - Акцент1 4" xfId="81"/>
    <cellStyle name="40% - Акцент1 5" xfId="82"/>
    <cellStyle name="40% - Акцент1 6" xfId="83"/>
    <cellStyle name="40% - Акцент1 7" xfId="468"/>
    <cellStyle name="40% - Акцент1 8" xfId="523"/>
    <cellStyle name="40% — акцент2" xfId="84" builtinId="35" customBuiltin="1"/>
    <cellStyle name="40% - Акцент2 2" xfId="85"/>
    <cellStyle name="40% - Акцент2 3" xfId="86"/>
    <cellStyle name="40% - Акцент2 4" xfId="87"/>
    <cellStyle name="40% - Акцент2 5" xfId="88"/>
    <cellStyle name="40% - Акцент2 6" xfId="89"/>
    <cellStyle name="40% - Акцент2 7" xfId="469"/>
    <cellStyle name="40% - Акцент2 8" xfId="524"/>
    <cellStyle name="40% — акцент3" xfId="90" builtinId="39" customBuiltin="1"/>
    <cellStyle name="40% - Акцент3 2" xfId="91"/>
    <cellStyle name="40% - Акцент3 2 2" xfId="92"/>
    <cellStyle name="40% - Акцент3 3" xfId="93"/>
    <cellStyle name="40% - Акцент3 4" xfId="94"/>
    <cellStyle name="40% - Акцент3 5" xfId="95"/>
    <cellStyle name="40% - Акцент3 6" xfId="96"/>
    <cellStyle name="40% - Акцент3 7" xfId="470"/>
    <cellStyle name="40% - Акцент3 8" xfId="525"/>
    <cellStyle name="40% — акцент4" xfId="97" builtinId="43" customBuiltin="1"/>
    <cellStyle name="40% - Акцент4 2" xfId="98"/>
    <cellStyle name="40% - Акцент4 2 2" xfId="99"/>
    <cellStyle name="40% - Акцент4 3" xfId="100"/>
    <cellStyle name="40% - Акцент4 4" xfId="101"/>
    <cellStyle name="40% - Акцент4 5" xfId="102"/>
    <cellStyle name="40% - Акцент4 6" xfId="103"/>
    <cellStyle name="40% - Акцент4 7" xfId="471"/>
    <cellStyle name="40% - Акцент4 8" xfId="526"/>
    <cellStyle name="40% — акцент5" xfId="104" builtinId="47" customBuiltin="1"/>
    <cellStyle name="40% - Акцент5 2" xfId="105"/>
    <cellStyle name="40% - Акцент5 2 2" xfId="106"/>
    <cellStyle name="40% - Акцент5 3" xfId="107"/>
    <cellStyle name="40% - Акцент5 4" xfId="108"/>
    <cellStyle name="40% - Акцент5 5" xfId="109"/>
    <cellStyle name="40% - Акцент5 6" xfId="110"/>
    <cellStyle name="40% - Акцент5 7" xfId="472"/>
    <cellStyle name="40% - Акцент5 8" xfId="527"/>
    <cellStyle name="40% — акцент6" xfId="111" builtinId="51" customBuiltin="1"/>
    <cellStyle name="40% - Акцент6 2" xfId="112"/>
    <cellStyle name="40% - Акцент6 2 2" xfId="113"/>
    <cellStyle name="40% - Акцент6 3" xfId="114"/>
    <cellStyle name="40% - Акцент6 4" xfId="115"/>
    <cellStyle name="40% - Акцент6 5" xfId="116"/>
    <cellStyle name="40% - Акцент6 6" xfId="117"/>
    <cellStyle name="40% - Акцент6 7" xfId="473"/>
    <cellStyle name="40% - Акцент6 8" xfId="528"/>
    <cellStyle name="60% — акцент1" xfId="118" builtinId="32" customBuiltin="1"/>
    <cellStyle name="60% - Акцент1 2" xfId="119"/>
    <cellStyle name="60% - Акцент1 2 2" xfId="120"/>
    <cellStyle name="60% - Акцент1 3" xfId="121"/>
    <cellStyle name="60% - Акцент1 4" xfId="122"/>
    <cellStyle name="60% - Акцент1 5" xfId="123"/>
    <cellStyle name="60% - Акцент1 6" xfId="124"/>
    <cellStyle name="60% - Акцент1 7" xfId="474"/>
    <cellStyle name="60% - Акцент1 8" xfId="529"/>
    <cellStyle name="60% — акцент2" xfId="125" builtinId="36" customBuiltin="1"/>
    <cellStyle name="60% - Акцент2 2" xfId="126"/>
    <cellStyle name="60% - Акцент2 3" xfId="127"/>
    <cellStyle name="60% - Акцент2 4" xfId="128"/>
    <cellStyle name="60% - Акцент2 5" xfId="129"/>
    <cellStyle name="60% - Акцент2 6" xfId="130"/>
    <cellStyle name="60% - Акцент2 7" xfId="475"/>
    <cellStyle name="60% - Акцент2 8" xfId="530"/>
    <cellStyle name="60% — акцент3" xfId="131" builtinId="40" customBuiltin="1"/>
    <cellStyle name="60% - Акцент3 2" xfId="132"/>
    <cellStyle name="60% - Акцент3 2 2" xfId="133"/>
    <cellStyle name="60% - Акцент3 3" xfId="134"/>
    <cellStyle name="60% - Акцент3 4" xfId="135"/>
    <cellStyle name="60% - Акцент3 5" xfId="136"/>
    <cellStyle name="60% - Акцент3 6" xfId="137"/>
    <cellStyle name="60% - Акцент3 7" xfId="476"/>
    <cellStyle name="60% - Акцент3 8" xfId="531"/>
    <cellStyle name="60% — акцент4" xfId="138" builtinId="44" customBuiltin="1"/>
    <cellStyle name="60% - Акцент4 2" xfId="139"/>
    <cellStyle name="60% - Акцент4 2 2" xfId="140"/>
    <cellStyle name="60% - Акцент4 3" xfId="141"/>
    <cellStyle name="60% - Акцент4 4" xfId="142"/>
    <cellStyle name="60% - Акцент4 5" xfId="143"/>
    <cellStyle name="60% - Акцент4 6" xfId="144"/>
    <cellStyle name="60% - Акцент4 7" xfId="477"/>
    <cellStyle name="60% - Акцент4 8" xfId="532"/>
    <cellStyle name="60% — акцент5" xfId="145" builtinId="48" customBuiltin="1"/>
    <cellStyle name="60% - Акцент5 2" xfId="146"/>
    <cellStyle name="60% - Акцент5 2 2" xfId="147"/>
    <cellStyle name="60% - Акцент5 3" xfId="148"/>
    <cellStyle name="60% - Акцент5 4" xfId="149"/>
    <cellStyle name="60% - Акцент5 5" xfId="150"/>
    <cellStyle name="60% - Акцент5 6" xfId="151"/>
    <cellStyle name="60% - Акцент5 7" xfId="478"/>
    <cellStyle name="60% - Акцент5 8" xfId="533"/>
    <cellStyle name="60% — акцент6" xfId="152" builtinId="52" customBuiltin="1"/>
    <cellStyle name="60% - Акцент6 2" xfId="153"/>
    <cellStyle name="60% - Акцент6 2 2" xfId="154"/>
    <cellStyle name="60% - Акцент6 3" xfId="155"/>
    <cellStyle name="60% - Акцент6 4" xfId="156"/>
    <cellStyle name="60% - Акцент6 5" xfId="157"/>
    <cellStyle name="60% - Акцент6 6" xfId="158"/>
    <cellStyle name="60% - Акцент6 7" xfId="479"/>
    <cellStyle name="60% - Акцент6 8" xfId="534"/>
    <cellStyle name="Normal_02_Приложение к ТЗ Входные формы" xfId="159"/>
    <cellStyle name="SAPBEXaggData" xfId="160"/>
    <cellStyle name="SAPBEXaggDataEmph" xfId="161"/>
    <cellStyle name="SAPBEXaggItem" xfId="162"/>
    <cellStyle name="SAPBEXaggItemX" xfId="163"/>
    <cellStyle name="SAPBEXchaText" xfId="164"/>
    <cellStyle name="SAPBEXexcBad7" xfId="165"/>
    <cellStyle name="SAPBEXexcBad8" xfId="166"/>
    <cellStyle name="SAPBEXexcBad9" xfId="167"/>
    <cellStyle name="SAPBEXexcCritical4" xfId="168"/>
    <cellStyle name="SAPBEXexcCritical5" xfId="169"/>
    <cellStyle name="SAPBEXexcCritical6" xfId="170"/>
    <cellStyle name="SAPBEXexcGood1" xfId="171"/>
    <cellStyle name="SAPBEXexcGood2" xfId="172"/>
    <cellStyle name="SAPBEXexcGood3" xfId="173"/>
    <cellStyle name="SAPBEXfilterDrill" xfId="174"/>
    <cellStyle name="SAPBEXfilterItem" xfId="175"/>
    <cellStyle name="SAPBEXfilterText" xfId="176"/>
    <cellStyle name="SAPBEXfilterText 2" xfId="177"/>
    <cellStyle name="SAPBEXfilterText 2 2" xfId="178"/>
    <cellStyle name="SAPBEXfilterText 2_Книга1" xfId="179"/>
    <cellStyle name="SAPBEXfilterText_~6498020" xfId="180"/>
    <cellStyle name="SAPBEXformats" xfId="181"/>
    <cellStyle name="SAPBEXheaderItem" xfId="182"/>
    <cellStyle name="SAPBEXheaderItem 2" xfId="183"/>
    <cellStyle name="SAPBEXheaderItem 2 2" xfId="184"/>
    <cellStyle name="SAPBEXheaderItem 2_Книга1" xfId="185"/>
    <cellStyle name="SAPBEXheaderItem_~6498020" xfId="186"/>
    <cellStyle name="SAPBEXheaderText" xfId="187"/>
    <cellStyle name="SAPBEXheaderText 2" xfId="188"/>
    <cellStyle name="SAPBEXheaderText 2 2" xfId="189"/>
    <cellStyle name="SAPBEXheaderText 2_Книга1" xfId="190"/>
    <cellStyle name="SAPBEXheaderText_~6498020" xfId="191"/>
    <cellStyle name="SAPBEXHLevel0" xfId="192"/>
    <cellStyle name="SAPBEXHLevel0 2" xfId="193"/>
    <cellStyle name="SAPBEXHLevel0 2 2" xfId="194"/>
    <cellStyle name="SAPBEXHLevel0 2_Книга1" xfId="195"/>
    <cellStyle name="SAPBEXHLevel0_~6498020" xfId="196"/>
    <cellStyle name="SAPBEXHLevel0X" xfId="197"/>
    <cellStyle name="SAPBEXHLevel0X 2" xfId="198"/>
    <cellStyle name="SAPBEXHLevel0X 2 2" xfId="199"/>
    <cellStyle name="SAPBEXHLevel0X 2_Книга1" xfId="200"/>
    <cellStyle name="SAPBEXHLevel0X_~6498020" xfId="201"/>
    <cellStyle name="SAPBEXHLevel1" xfId="202"/>
    <cellStyle name="SAPBEXHLevel1 2" xfId="203"/>
    <cellStyle name="SAPBEXHLevel1 2 2" xfId="204"/>
    <cellStyle name="SAPBEXHLevel1 2_Книга1" xfId="205"/>
    <cellStyle name="SAPBEXHLevel1_~6498020" xfId="206"/>
    <cellStyle name="SAPBEXHLevel1X" xfId="207"/>
    <cellStyle name="SAPBEXHLevel1X 2" xfId="208"/>
    <cellStyle name="SAPBEXHLevel1X 2 2" xfId="209"/>
    <cellStyle name="SAPBEXHLevel1X 2_Книга1" xfId="210"/>
    <cellStyle name="SAPBEXHLevel1X_~6498020" xfId="211"/>
    <cellStyle name="SAPBEXHLevel2" xfId="212"/>
    <cellStyle name="SAPBEXHLevel2 2" xfId="213"/>
    <cellStyle name="SAPBEXHLevel2 2 2" xfId="214"/>
    <cellStyle name="SAPBEXHLevel2 2_Книга1" xfId="215"/>
    <cellStyle name="SAPBEXHLevel2_~6498020" xfId="216"/>
    <cellStyle name="SAPBEXHLevel2X" xfId="217"/>
    <cellStyle name="SAPBEXHLevel2X 2" xfId="218"/>
    <cellStyle name="SAPBEXHLevel2X 2 2" xfId="219"/>
    <cellStyle name="SAPBEXHLevel2X 2_Книга1" xfId="220"/>
    <cellStyle name="SAPBEXHLevel2X_~6498020" xfId="221"/>
    <cellStyle name="SAPBEXHLevel3" xfId="222"/>
    <cellStyle name="SAPBEXHLevel3 2" xfId="223"/>
    <cellStyle name="SAPBEXHLevel3 2 2" xfId="224"/>
    <cellStyle name="SAPBEXHLevel3 2_Книга1" xfId="225"/>
    <cellStyle name="SAPBEXHLevel3_~6498020" xfId="226"/>
    <cellStyle name="SAPBEXHLevel3X" xfId="227"/>
    <cellStyle name="SAPBEXHLevel3X 2" xfId="228"/>
    <cellStyle name="SAPBEXHLevel3X 2 2" xfId="229"/>
    <cellStyle name="SAPBEXHLevel3X 2_Книга1" xfId="230"/>
    <cellStyle name="SAPBEXHLevel3X_~6498020" xfId="231"/>
    <cellStyle name="SAPBEXresData" xfId="232"/>
    <cellStyle name="SAPBEXresDataEmph" xfId="233"/>
    <cellStyle name="SAPBEXresItem" xfId="234"/>
    <cellStyle name="SAPBEXresItemX" xfId="235"/>
    <cellStyle name="SAPBEXstdData" xfId="236"/>
    <cellStyle name="SAPBEXstdDataEmph" xfId="237"/>
    <cellStyle name="SAPBEXstdItem" xfId="238"/>
    <cellStyle name="SAPBEXstdItemX" xfId="239"/>
    <cellStyle name="SAPBEXtitle" xfId="240"/>
    <cellStyle name="SAPBEXtitle 2" xfId="241"/>
    <cellStyle name="SAPBEXtitle 2 2" xfId="242"/>
    <cellStyle name="SAPBEXtitle 2_Книга1" xfId="243"/>
    <cellStyle name="SAPBEXtitle_~6498020" xfId="244"/>
    <cellStyle name="SAPBEXundefined" xfId="245"/>
    <cellStyle name="Акцент1" xfId="246" builtinId="29" customBuiltin="1"/>
    <cellStyle name="Акцент1 2" xfId="247"/>
    <cellStyle name="Акцент1 2 2" xfId="248"/>
    <cellStyle name="Акцент1 3" xfId="249"/>
    <cellStyle name="Акцент1 4" xfId="250"/>
    <cellStyle name="Акцент1 5" xfId="251"/>
    <cellStyle name="Акцент1 6" xfId="252"/>
    <cellStyle name="Акцент1 7" xfId="480"/>
    <cellStyle name="Акцент1 8" xfId="535"/>
    <cellStyle name="Акцент2" xfId="253" builtinId="33" customBuiltin="1"/>
    <cellStyle name="Акцент2 2" xfId="254"/>
    <cellStyle name="Акцент2 3" xfId="255"/>
    <cellStyle name="Акцент2 4" xfId="256"/>
    <cellStyle name="Акцент2 5" xfId="257"/>
    <cellStyle name="Акцент2 6" xfId="258"/>
    <cellStyle name="Акцент2 7" xfId="481"/>
    <cellStyle name="Акцент2 8" xfId="536"/>
    <cellStyle name="Акцент3" xfId="259" builtinId="37" customBuiltin="1"/>
    <cellStyle name="Акцент3 2" xfId="260"/>
    <cellStyle name="Акцент3 3" xfId="261"/>
    <cellStyle name="Акцент3 4" xfId="262"/>
    <cellStyle name="Акцент3 5" xfId="263"/>
    <cellStyle name="Акцент3 6" xfId="264"/>
    <cellStyle name="Акцент3 7" xfId="482"/>
    <cellStyle name="Акцент3 8" xfId="537"/>
    <cellStyle name="Акцент4" xfId="265" builtinId="41" customBuiltin="1"/>
    <cellStyle name="Акцент4 2" xfId="266"/>
    <cellStyle name="Акцент4 2 2" xfId="267"/>
    <cellStyle name="Акцент4 3" xfId="268"/>
    <cellStyle name="Акцент4 4" xfId="269"/>
    <cellStyle name="Акцент4 5" xfId="270"/>
    <cellStyle name="Акцент4 6" xfId="271"/>
    <cellStyle name="Акцент4 7" xfId="483"/>
    <cellStyle name="Акцент4 8" xfId="538"/>
    <cellStyle name="Акцент5" xfId="272" builtinId="45" customBuiltin="1"/>
    <cellStyle name="Акцент5 2" xfId="273"/>
    <cellStyle name="Акцент5 3" xfId="274"/>
    <cellStyle name="Акцент5 4" xfId="275"/>
    <cellStyle name="Акцент5 5" xfId="276"/>
    <cellStyle name="Акцент5 6" xfId="277"/>
    <cellStyle name="Акцент5 7" xfId="484"/>
    <cellStyle name="Акцент5 8" xfId="539"/>
    <cellStyle name="Акцент6" xfId="278" builtinId="49" customBuiltin="1"/>
    <cellStyle name="Акцент6 2" xfId="279"/>
    <cellStyle name="Акцент6 2 2" xfId="280"/>
    <cellStyle name="Акцент6 3" xfId="281"/>
    <cellStyle name="Акцент6 4" xfId="282"/>
    <cellStyle name="Акцент6 5" xfId="283"/>
    <cellStyle name="Акцент6 6" xfId="284"/>
    <cellStyle name="Акцент6 7" xfId="485"/>
    <cellStyle name="Акцент6 8" xfId="540"/>
    <cellStyle name="Ввод " xfId="285" builtinId="20" customBuiltin="1"/>
    <cellStyle name="Ввод  2" xfId="286"/>
    <cellStyle name="Ввод  3" xfId="287"/>
    <cellStyle name="Ввод  4" xfId="288"/>
    <cellStyle name="Ввод  5" xfId="289"/>
    <cellStyle name="Ввод  6" xfId="290"/>
    <cellStyle name="Ввод  7" xfId="486"/>
    <cellStyle name="Ввод  8" xfId="541"/>
    <cellStyle name="Вывод" xfId="291" builtinId="21" customBuiltin="1"/>
    <cellStyle name="Вывод 2" xfId="292"/>
    <cellStyle name="Вывод 2 2" xfId="293"/>
    <cellStyle name="Вывод 2_Приложение I.8. Баланс вторичных доходов" xfId="294"/>
    <cellStyle name="Вывод 3" xfId="295"/>
    <cellStyle name="Вывод 4" xfId="296"/>
    <cellStyle name="Вывод 5" xfId="297"/>
    <cellStyle name="Вывод 6" xfId="298"/>
    <cellStyle name="Вывод 7" xfId="487"/>
    <cellStyle name="Вывод 8" xfId="542"/>
    <cellStyle name="Вычисление" xfId="299" builtinId="22" customBuiltin="1"/>
    <cellStyle name="Вычисление 2" xfId="300"/>
    <cellStyle name="Вычисление 2 2" xfId="301"/>
    <cellStyle name="Вычисление 2_Приложение I.8. Баланс вторичных доходов" xfId="302"/>
    <cellStyle name="Вычисление 3" xfId="303"/>
    <cellStyle name="Вычисление 4" xfId="304"/>
    <cellStyle name="Вычисление 5" xfId="305"/>
    <cellStyle name="Вычисление 6" xfId="306"/>
    <cellStyle name="Вычисление 7" xfId="488"/>
    <cellStyle name="Вычисление 8" xfId="543"/>
    <cellStyle name="Гиперссылка" xfId="560" builtinId="8"/>
    <cellStyle name="Заголовок 1" xfId="307" builtinId="16" customBuiltin="1"/>
    <cellStyle name="Заголовок 1 2" xfId="308"/>
    <cellStyle name="Заголовок 1 2 2" xfId="309"/>
    <cellStyle name="Заголовок 1 2_Приложение I.8. Баланс вторичных доходов" xfId="310"/>
    <cellStyle name="Заголовок 1 3" xfId="311"/>
    <cellStyle name="Заголовок 1 4" xfId="312"/>
    <cellStyle name="Заголовок 1 5" xfId="313"/>
    <cellStyle name="Заголовок 1 6" xfId="314"/>
    <cellStyle name="Заголовок 1 7" xfId="489"/>
    <cellStyle name="Заголовок 1 8" xfId="544"/>
    <cellStyle name="Заголовок 2" xfId="315" builtinId="17" customBuiltin="1"/>
    <cellStyle name="Заголовок 2 2" xfId="316"/>
    <cellStyle name="Заголовок 2 2 2" xfId="317"/>
    <cellStyle name="Заголовок 2 2_Приложение I.8. Баланс вторичных доходов" xfId="318"/>
    <cellStyle name="Заголовок 2 3" xfId="319"/>
    <cellStyle name="Заголовок 2 4" xfId="320"/>
    <cellStyle name="Заголовок 2 5" xfId="321"/>
    <cellStyle name="Заголовок 2 6" xfId="322"/>
    <cellStyle name="Заголовок 2 7" xfId="490"/>
    <cellStyle name="Заголовок 2 8" xfId="545"/>
    <cellStyle name="Заголовок 3" xfId="323" builtinId="18" customBuiltin="1"/>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3 7" xfId="491"/>
    <cellStyle name="Заголовок 3 8" xfId="546"/>
    <cellStyle name="Заголовок 4" xfId="331" builtinId="19" customBuiltin="1"/>
    <cellStyle name="Заголовок 4 2" xfId="332"/>
    <cellStyle name="Заголовок 4 2 2" xfId="333"/>
    <cellStyle name="Заголовок 4 3" xfId="334"/>
    <cellStyle name="Заголовок 4 4" xfId="335"/>
    <cellStyle name="Заголовок 4 5" xfId="336"/>
    <cellStyle name="Заголовок 4 6" xfId="337"/>
    <cellStyle name="Заголовок 4 7" xfId="492"/>
    <cellStyle name="Заголовок 4 8" xfId="547"/>
    <cellStyle name="Итог" xfId="338" builtinId="25" customBuiltin="1"/>
    <cellStyle name="Итог 2" xfId="339"/>
    <cellStyle name="Итог 2 2" xfId="340"/>
    <cellStyle name="Итог 2_Приложение I.8. Баланс вторичных доходов" xfId="341"/>
    <cellStyle name="Итог 3" xfId="342"/>
    <cellStyle name="Итог 4" xfId="343"/>
    <cellStyle name="Итог 5" xfId="344"/>
    <cellStyle name="Итог 6" xfId="345"/>
    <cellStyle name="Итог 7" xfId="493"/>
    <cellStyle name="Итог 8" xfId="548"/>
    <cellStyle name="Контрольная ячейка" xfId="346" builtinId="23" customBuiltin="1"/>
    <cellStyle name="Контрольная ячейка 2" xfId="347"/>
    <cellStyle name="Контрольная ячейка 3" xfId="348"/>
    <cellStyle name="Контрольная ячейка 4" xfId="349"/>
    <cellStyle name="Контрольная ячейка 5" xfId="350"/>
    <cellStyle name="Контрольная ячейка 6" xfId="351"/>
    <cellStyle name="Контрольная ячейка 7" xfId="494"/>
    <cellStyle name="Контрольная ячейка 8" xfId="549"/>
    <cellStyle name="Название" xfId="352" builtinId="15" customBuiltin="1"/>
    <cellStyle name="Название 2" xfId="353"/>
    <cellStyle name="Название 2 2" xfId="354"/>
    <cellStyle name="Название 3" xfId="355"/>
    <cellStyle name="Название 4" xfId="356"/>
    <cellStyle name="Название 5" xfId="357"/>
    <cellStyle name="Название 6" xfId="358"/>
    <cellStyle name="Название 7" xfId="497"/>
    <cellStyle name="Название 8" xfId="550"/>
    <cellStyle name="Нейтральный" xfId="359" builtinId="28" customBuiltin="1"/>
    <cellStyle name="Нейтральный 2" xfId="360"/>
    <cellStyle name="Нейтральный 2 2" xfId="361"/>
    <cellStyle name="Нейтральный 3" xfId="362"/>
    <cellStyle name="Нейтральный 4" xfId="363"/>
    <cellStyle name="Нейтральный 5" xfId="364"/>
    <cellStyle name="Нейтральный 6" xfId="365"/>
    <cellStyle name="Нейтральный 7" xfId="500"/>
    <cellStyle name="Нейтральный 8" xfId="551"/>
    <cellStyle name="Обычный" xfId="0" builtinId="0"/>
    <cellStyle name="Обычный 10" xfId="460"/>
    <cellStyle name="Обычный 10 2" xfId="511"/>
    <cellStyle name="Обычный 11" xfId="512"/>
    <cellStyle name="Обычный 2" xfId="366"/>
    <cellStyle name="Обычный 2 2" xfId="367"/>
    <cellStyle name="Обычный 2 2 2" xfId="499"/>
    <cellStyle name="Обычный 2 2 3" xfId="513"/>
    <cellStyle name="Обычный 2 3" xfId="368"/>
    <cellStyle name="Обычный 2 4" xfId="369"/>
    <cellStyle name="Обычный 2 5" xfId="370"/>
    <cellStyle name="Обычный 2_~6498020" xfId="371"/>
    <cellStyle name="Обычный 3" xfId="372"/>
    <cellStyle name="Обычный 3 2" xfId="373"/>
    <cellStyle name="Обычный 3 3" xfId="374"/>
    <cellStyle name="Обычный 3 3 2" xfId="375"/>
    <cellStyle name="Обычный 3 3 2 2" xfId="456"/>
    <cellStyle name="Обычный 3 4" xfId="376"/>
    <cellStyle name="Обычный 3 5" xfId="377"/>
    <cellStyle name="Обычный 3 5 2" xfId="501"/>
    <cellStyle name="Обычный 3 5 2 2" xfId="552"/>
    <cellStyle name="Обычный 3 5 3" xfId="553"/>
    <cellStyle name="Обычный 3 6" xfId="378"/>
    <cellStyle name="Обычный 3 6 2" xfId="457"/>
    <cellStyle name="Обычный 3 7" xfId="514"/>
    <cellStyle name="Обычный 3 8" xfId="515"/>
    <cellStyle name="Обычный 4" xfId="379"/>
    <cellStyle name="Обычный 4 2" xfId="498"/>
    <cellStyle name="Обычный 5" xfId="380"/>
    <cellStyle name="Обычный 5 2" xfId="381"/>
    <cellStyle name="Обычный 5 3" xfId="382"/>
    <cellStyle name="Обычный 5 4" xfId="383"/>
    <cellStyle name="Обычный 5_~6498020" xfId="384"/>
    <cellStyle name="Обычный 6" xfId="385"/>
    <cellStyle name="Обычный 6 2" xfId="386"/>
    <cellStyle name="Обычный 6 3" xfId="387"/>
    <cellStyle name="Обычный 6 4" xfId="388"/>
    <cellStyle name="Обычный 6_~6498020" xfId="389"/>
    <cellStyle name="Обычный 7" xfId="390"/>
    <cellStyle name="Обычный 7 2" xfId="391"/>
    <cellStyle name="Обычный 7 3" xfId="392"/>
    <cellStyle name="Обычный 7 4" xfId="461"/>
    <cellStyle name="Обычный 8" xfId="393"/>
    <cellStyle name="Обычный 9" xfId="459"/>
    <cellStyle name="Обычный 9 2" xfId="510"/>
    <cellStyle name="Обычный_4" xfId="394"/>
    <cellStyle name="Обычный_Книга1" xfId="395"/>
    <cellStyle name="Обычный_Прил 1 _3 пр 2" xfId="516"/>
    <cellStyle name="Плохой" xfId="396" builtinId="27" customBuiltin="1"/>
    <cellStyle name="Плохой 2" xfId="397"/>
    <cellStyle name="Плохой 2 2" xfId="398"/>
    <cellStyle name="Плохой 3" xfId="399"/>
    <cellStyle name="Плохой 4" xfId="400"/>
    <cellStyle name="Плохой 5" xfId="401"/>
    <cellStyle name="Плохой 6" xfId="402"/>
    <cellStyle name="Плохой 7" xfId="502"/>
    <cellStyle name="Плохой 8" xfId="554"/>
    <cellStyle name="Пояснение" xfId="403" builtinId="53" customBuiltin="1"/>
    <cellStyle name="Пояснение 2" xfId="404"/>
    <cellStyle name="Пояснение 3" xfId="405"/>
    <cellStyle name="Пояснение 4" xfId="406"/>
    <cellStyle name="Пояснение 5" xfId="407"/>
    <cellStyle name="Пояснение 6" xfId="408"/>
    <cellStyle name="Пояснение 7" xfId="503"/>
    <cellStyle name="Пояснение 8" xfId="555"/>
    <cellStyle name="Примечание" xfId="409" builtinId="10" customBuiltin="1"/>
    <cellStyle name="Примечание 2" xfId="410"/>
    <cellStyle name="Примечание 2 2" xfId="411"/>
    <cellStyle name="Примечание 2 3" xfId="495"/>
    <cellStyle name="Примечание 2_Приложение I.8. Баланс вторичных доходов" xfId="412"/>
    <cellStyle name="Примечание 3" xfId="413"/>
    <cellStyle name="Примечание 3 2" xfId="496"/>
    <cellStyle name="Примечание 4" xfId="414"/>
    <cellStyle name="Примечание 5" xfId="415"/>
    <cellStyle name="Примечание 6" xfId="416"/>
    <cellStyle name="Примечание 7" xfId="504"/>
    <cellStyle name="Примечание 8" xfId="556"/>
    <cellStyle name="Связанная ячейка" xfId="417" builtinId="24" customBuiltin="1"/>
    <cellStyle name="Связанная ячейка 2" xfId="418"/>
    <cellStyle name="Связанная ячейка 2 2" xfId="419"/>
    <cellStyle name="Связанная ячейка 2_Приложение I.8. Баланс вторичных доходов" xfId="420"/>
    <cellStyle name="Связанная ячейка 3" xfId="421"/>
    <cellStyle name="Связанная ячейка 4" xfId="422"/>
    <cellStyle name="Связанная ячейка 5" xfId="423"/>
    <cellStyle name="Связанная ячейка 6" xfId="424"/>
    <cellStyle name="Связанная ячейка 7" xfId="505"/>
    <cellStyle name="Связанная ячейка 8" xfId="557"/>
    <cellStyle name="Стиль 1" xfId="425"/>
    <cellStyle name="Стиль 1 2" xfId="426"/>
    <cellStyle name="Стиль 1_Приложение 1.6_усл.по зонам" xfId="427"/>
    <cellStyle name="Стиль 2" xfId="428"/>
    <cellStyle name="Текст предупреждения" xfId="429" builtinId="11" customBuiltin="1"/>
    <cellStyle name="Текст предупреждения 2" xfId="430"/>
    <cellStyle name="Текст предупреждения 3" xfId="431"/>
    <cellStyle name="Текст предупреждения 4" xfId="432"/>
    <cellStyle name="Текст предупреждения 5" xfId="433"/>
    <cellStyle name="Текст предупреждения 6" xfId="434"/>
    <cellStyle name="Текст предупреждения 7" xfId="506"/>
    <cellStyle name="Текст предупреждения 8" xfId="558"/>
    <cellStyle name="Тысячи [0]_Модуль2" xfId="435"/>
    <cellStyle name="Тысячи_Модуль2" xfId="436"/>
    <cellStyle name="Финансовый 2" xfId="437"/>
    <cellStyle name="Финансовый 2 2" xfId="438"/>
    <cellStyle name="Финансовый 2 2 2" xfId="507"/>
    <cellStyle name="Финансовый 2 3" xfId="458"/>
    <cellStyle name="Финансовый 3" xfId="439"/>
    <cellStyle name="Финансовый 3 2" xfId="508"/>
    <cellStyle name="Хороший" xfId="440" builtinId="26" customBuiltin="1"/>
    <cellStyle name="Хороший 2" xfId="441"/>
    <cellStyle name="Хороший 2 2" xfId="442"/>
    <cellStyle name="Хороший 3" xfId="443"/>
    <cellStyle name="Хороший 4" xfId="444"/>
    <cellStyle name="Хороший 5" xfId="445"/>
    <cellStyle name="Хороший 6" xfId="446"/>
    <cellStyle name="Хороший 7" xfId="509"/>
    <cellStyle name="Хороший 8" xfId="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 val="Таблица 5.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Брендбук">
      <a:dk1>
        <a:sysClr val="windowText" lastClr="000000"/>
      </a:dk1>
      <a:lt1>
        <a:sysClr val="window" lastClr="FFFFFF"/>
      </a:lt1>
      <a:dk2>
        <a:srgbClr val="4B3E3B"/>
      </a:dk2>
      <a:lt2>
        <a:srgbClr val="E6E6E6"/>
      </a:lt2>
      <a:accent1>
        <a:srgbClr val="CCCCCC"/>
      </a:accent1>
      <a:accent2>
        <a:srgbClr val="275C1A"/>
      </a:accent2>
      <a:accent3>
        <a:srgbClr val="67995A"/>
      </a:accent3>
      <a:accent4>
        <a:srgbClr val="9C7C07"/>
      </a:accent4>
      <a:accent5>
        <a:srgbClr val="F1C94D"/>
      </a:accent5>
      <a:accent6>
        <a:srgbClr val="BC1E28"/>
      </a:accent6>
      <a:hlink>
        <a:srgbClr val="275C1A"/>
      </a:hlink>
      <a:folHlink>
        <a:srgbClr val="80727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15"/>
  <sheetViews>
    <sheetView tabSelected="1" workbookViewId="0"/>
  </sheetViews>
  <sheetFormatPr defaultColWidth="8.85546875" defaultRowHeight="12.75" x14ac:dyDescent="0.2"/>
  <cols>
    <col min="1" max="1" width="7.42578125" style="160" customWidth="1"/>
    <col min="2" max="2" width="8.42578125" style="160" customWidth="1"/>
    <col min="3" max="3" width="8.85546875" style="160"/>
    <col min="4" max="4" width="100.140625" style="160" customWidth="1"/>
    <col min="5" max="16384" width="8.85546875" style="160"/>
  </cols>
  <sheetData>
    <row r="5" spans="3:4" ht="18" x14ac:dyDescent="0.25">
      <c r="C5" s="161" t="s">
        <v>91</v>
      </c>
    </row>
    <row r="6" spans="3:4" ht="18" x14ac:dyDescent="0.25">
      <c r="C6" s="161"/>
    </row>
    <row r="7" spans="3:4" ht="14.25" x14ac:dyDescent="0.2">
      <c r="C7" s="162" t="s">
        <v>92</v>
      </c>
    </row>
    <row r="8" spans="3:4" x14ac:dyDescent="0.2">
      <c r="C8" s="163" t="s">
        <v>93</v>
      </c>
      <c r="D8" s="189" t="s">
        <v>122</v>
      </c>
    </row>
    <row r="9" spans="3:4" x14ac:dyDescent="0.2">
      <c r="C9" s="163" t="s">
        <v>94</v>
      </c>
      <c r="D9" s="164" t="s">
        <v>95</v>
      </c>
    </row>
    <row r="10" spans="3:4" x14ac:dyDescent="0.2">
      <c r="C10" s="163" t="s">
        <v>96</v>
      </c>
      <c r="D10" s="164" t="s">
        <v>97</v>
      </c>
    </row>
    <row r="11" spans="3:4" x14ac:dyDescent="0.2">
      <c r="C11" s="163" t="s">
        <v>98</v>
      </c>
      <c r="D11" s="164" t="s">
        <v>99</v>
      </c>
    </row>
    <row r="15" spans="3:4" x14ac:dyDescent="0.2">
      <c r="D15" s="189"/>
    </row>
  </sheetData>
  <hyperlinks>
    <hyperlink ref="D9" location="'2. Тауарлардың  құрылымы'!A1" display="Ресми статистика деректері бойынша экспорттың және импорттың құрылымы"/>
    <hyperlink ref="D10" location="'3. Тауарлардың  экспорты'!A1" display="Ресми статистика деректері бойынша жекелеген тауарлардың экспорты бойынша бағаны және сандық жеткізулерді талдау"/>
    <hyperlink ref="D11" location="'4. Географиялық құрылымы'!A1" display="Ресми статистика деректері бойынша сыртқы сауданың географиялық құрылымы"/>
    <hyperlink ref="D8" location="'1. Cыртқы сауда айналымы'!A1" display="Қазақстан Республикасының 2021 және 2022 жылдарындағы сыртқы сауда айналымы"/>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80" zoomScaleNormal="80" workbookViewId="0">
      <pane xSplit="1" ySplit="5" topLeftCell="C6" activePane="bottomRight" state="frozen"/>
      <selection pane="topRight" activeCell="B1" sqref="B1"/>
      <selection pane="bottomLeft" activeCell="A6" sqref="A6"/>
      <selection pane="bottomRight" activeCell="U10" sqref="U10"/>
    </sheetView>
  </sheetViews>
  <sheetFormatPr defaultColWidth="9.140625" defaultRowHeight="12.75" x14ac:dyDescent="0.2"/>
  <cols>
    <col min="1" max="1" width="45.85546875" style="91" customWidth="1"/>
    <col min="2" max="2" width="10.85546875" style="15" customWidth="1"/>
    <col min="3" max="3" width="9.28515625" style="82" bestFit="1" customWidth="1" collapsed="1"/>
    <col min="4" max="6" width="9.28515625" style="82" bestFit="1" customWidth="1"/>
    <col min="7" max="7" width="9.85546875" style="82" bestFit="1" customWidth="1"/>
    <col min="8" max="10" width="9.28515625" style="15" bestFit="1" customWidth="1"/>
    <col min="11" max="11" width="9.85546875" style="15" bestFit="1" customWidth="1"/>
    <col min="12" max="12" width="9.42578125" style="15" customWidth="1" collapsed="1"/>
    <col min="13" max="13" width="11.42578125" style="15" customWidth="1"/>
    <col min="14" max="14" width="11.140625" style="15" customWidth="1"/>
    <col min="15" max="15" width="10.85546875" style="15" customWidth="1"/>
    <col min="16" max="16" width="11.140625" style="15" customWidth="1" collapsed="1"/>
    <col min="17" max="17" width="10.28515625" style="15" customWidth="1" collapsed="1"/>
    <col min="18" max="18" width="11" style="15" customWidth="1" collapsed="1"/>
    <col min="19" max="19" width="11" style="79" customWidth="1"/>
    <col min="20" max="20" width="9.140625" style="79"/>
    <col min="21" max="21" width="10.5703125" style="79" customWidth="1"/>
    <col min="22" max="16384" width="9.140625" style="79"/>
  </cols>
  <sheetData>
    <row r="1" spans="1:21" x14ac:dyDescent="0.2">
      <c r="A1" s="211" t="s">
        <v>122</v>
      </c>
      <c r="B1" s="211"/>
      <c r="C1" s="211"/>
      <c r="D1" s="211"/>
      <c r="E1" s="211"/>
      <c r="F1" s="211"/>
      <c r="G1" s="211"/>
      <c r="H1" s="211"/>
      <c r="I1" s="211"/>
      <c r="J1" s="211"/>
      <c r="K1" s="211"/>
      <c r="L1" s="211"/>
      <c r="M1" s="211"/>
      <c r="N1" s="211"/>
      <c r="O1" s="211"/>
      <c r="P1" s="211"/>
      <c r="Q1" s="211"/>
      <c r="R1" s="211"/>
      <c r="S1" s="211"/>
      <c r="T1" s="211"/>
    </row>
    <row r="2" spans="1:21" x14ac:dyDescent="0.2">
      <c r="A2" s="80"/>
      <c r="B2" s="80"/>
      <c r="C2" s="80"/>
      <c r="D2" s="80"/>
      <c r="E2" s="127"/>
      <c r="F2" s="80"/>
      <c r="G2" s="194"/>
      <c r="H2" s="194"/>
      <c r="I2" s="117"/>
      <c r="J2" s="127"/>
      <c r="K2" s="117"/>
      <c r="L2" s="191"/>
      <c r="M2" s="80"/>
      <c r="N2" s="117"/>
      <c r="O2" s="117"/>
      <c r="P2" s="158"/>
      <c r="Q2" s="60"/>
      <c r="R2" s="60"/>
    </row>
    <row r="3" spans="1:21" x14ac:dyDescent="0.2">
      <c r="A3" s="81"/>
      <c r="B3" s="82"/>
      <c r="C3" s="81"/>
      <c r="D3" s="81"/>
      <c r="E3" s="81"/>
      <c r="F3" s="81"/>
      <c r="G3" s="81"/>
      <c r="H3" s="193"/>
      <c r="I3" s="82"/>
      <c r="J3" s="82"/>
      <c r="K3" s="82"/>
      <c r="L3" s="116"/>
      <c r="M3" s="83"/>
      <c r="N3" s="83"/>
      <c r="O3" s="83"/>
      <c r="P3" s="60"/>
      <c r="Q3" s="60"/>
      <c r="R3" s="159" t="s">
        <v>125</v>
      </c>
    </row>
    <row r="4" spans="1:21" ht="12.75" customHeight="1" x14ac:dyDescent="0.2">
      <c r="A4" s="213"/>
      <c r="B4" s="218" t="s">
        <v>62</v>
      </c>
      <c r="C4" s="220" t="s">
        <v>123</v>
      </c>
      <c r="D4" s="221"/>
      <c r="E4" s="221"/>
      <c r="F4" s="221"/>
      <c r="G4" s="222"/>
      <c r="H4" s="84" t="s">
        <v>124</v>
      </c>
      <c r="I4" s="84"/>
      <c r="J4" s="84"/>
      <c r="K4" s="84"/>
      <c r="L4" s="84"/>
      <c r="M4" s="215" t="s">
        <v>131</v>
      </c>
      <c r="N4" s="215" t="s">
        <v>132</v>
      </c>
      <c r="O4" s="217" t="s">
        <v>133</v>
      </c>
      <c r="P4" s="212" t="s">
        <v>134</v>
      </c>
      <c r="Q4" s="212" t="s">
        <v>135</v>
      </c>
      <c r="R4" s="212" t="s">
        <v>136</v>
      </c>
      <c r="S4" s="212" t="s">
        <v>137</v>
      </c>
      <c r="T4" s="212" t="s">
        <v>138</v>
      </c>
      <c r="U4" s="212" t="s">
        <v>139</v>
      </c>
    </row>
    <row r="5" spans="1:21" ht="12.75" customHeight="1" x14ac:dyDescent="0.2">
      <c r="A5" s="214"/>
      <c r="B5" s="219"/>
      <c r="C5" s="107" t="s">
        <v>126</v>
      </c>
      <c r="D5" s="107" t="s">
        <v>127</v>
      </c>
      <c r="E5" s="107" t="s">
        <v>128</v>
      </c>
      <c r="F5" s="107" t="s">
        <v>129</v>
      </c>
      <c r="G5" s="107" t="s">
        <v>130</v>
      </c>
      <c r="H5" s="119" t="s">
        <v>126</v>
      </c>
      <c r="I5" s="107" t="s">
        <v>127</v>
      </c>
      <c r="J5" s="107" t="s">
        <v>128</v>
      </c>
      <c r="K5" s="118" t="s">
        <v>129</v>
      </c>
      <c r="L5" s="181" t="s">
        <v>130</v>
      </c>
      <c r="M5" s="216"/>
      <c r="N5" s="216"/>
      <c r="O5" s="217"/>
      <c r="P5" s="212"/>
      <c r="Q5" s="212"/>
      <c r="R5" s="212"/>
      <c r="S5" s="212"/>
      <c r="T5" s="212"/>
      <c r="U5" s="212"/>
    </row>
    <row r="6" spans="1:21" s="89" customFormat="1" ht="12.75" customHeight="1" x14ac:dyDescent="0.2">
      <c r="A6" s="98" t="s">
        <v>100</v>
      </c>
      <c r="B6" s="182" t="s">
        <v>63</v>
      </c>
      <c r="C6" s="94">
        <f>C10-C22</f>
        <v>12147.664150461387</v>
      </c>
      <c r="D6" s="95">
        <f>D10-D22</f>
        <v>8812.8239674464148</v>
      </c>
      <c r="E6" s="95">
        <f>E10-E22</f>
        <v>7887.2121706368307</v>
      </c>
      <c r="F6" s="95">
        <f>F10-F22</f>
        <v>6149.4541163702161</v>
      </c>
      <c r="G6" s="94">
        <f>C6+D6+E6+F6</f>
        <v>34997.154404914851</v>
      </c>
      <c r="H6" s="18">
        <f>H10-H22</f>
        <v>5183.2391610909926</v>
      </c>
      <c r="I6" s="95">
        <f>I10-I22</f>
        <v>4383.0005642349588</v>
      </c>
      <c r="J6" s="70">
        <f>J10-J22</f>
        <v>5163.495378315929</v>
      </c>
      <c r="K6" s="95">
        <f>K10-K22</f>
        <v>5438.6638291984927</v>
      </c>
      <c r="L6" s="114">
        <f>H6+I6+J6+K6</f>
        <v>20168.398932840373</v>
      </c>
      <c r="M6" s="114"/>
      <c r="N6" s="95"/>
      <c r="O6" s="70"/>
      <c r="P6" s="94"/>
      <c r="Q6" s="94"/>
      <c r="R6" s="94"/>
      <c r="S6" s="114"/>
      <c r="T6" s="94"/>
      <c r="U6" s="114"/>
    </row>
    <row r="7" spans="1:21" x14ac:dyDescent="0.2">
      <c r="A7" s="99" t="s">
        <v>101</v>
      </c>
      <c r="B7" s="183" t="s">
        <v>64</v>
      </c>
      <c r="C7" s="19">
        <f>C12-C24</f>
        <v>9285.5924021600094</v>
      </c>
      <c r="D7" s="71">
        <f>D12-D24</f>
        <v>10929.969950129986</v>
      </c>
      <c r="E7" s="71">
        <f>E12-E24</f>
        <v>8217.3960804099934</v>
      </c>
      <c r="F7" s="71">
        <f>F12-F24</f>
        <v>5225.7509248199913</v>
      </c>
      <c r="G7" s="19">
        <f>C7+D7+E7+F7</f>
        <v>33658.709357519983</v>
      </c>
      <c r="H7" s="19">
        <f>H12-H24</f>
        <v>4631.1981692999834</v>
      </c>
      <c r="I7" s="71">
        <f>I12-I24</f>
        <v>3945.9183238000041</v>
      </c>
      <c r="J7" s="71">
        <f>J12-J24</f>
        <v>4405.9955325500032</v>
      </c>
      <c r="K7" s="71">
        <f>K12-K24</f>
        <v>5945.1976223200109</v>
      </c>
      <c r="L7" s="74">
        <f>H7+I7+J7+K7</f>
        <v>18928.309647970003</v>
      </c>
      <c r="M7" s="115"/>
      <c r="N7" s="87"/>
      <c r="O7" s="87"/>
      <c r="P7" s="90"/>
      <c r="Q7" s="90"/>
      <c r="R7" s="90"/>
      <c r="S7" s="115"/>
      <c r="T7" s="90"/>
      <c r="U7" s="115"/>
    </row>
    <row r="8" spans="1:21" x14ac:dyDescent="0.2">
      <c r="A8" s="100" t="s">
        <v>102</v>
      </c>
      <c r="B8" s="184" t="s">
        <v>65</v>
      </c>
      <c r="C8" s="18">
        <f>C14-C26</f>
        <v>-35.435421000000005</v>
      </c>
      <c r="D8" s="70">
        <f>D14-D26</f>
        <v>-107.72879699999999</v>
      </c>
      <c r="E8" s="70">
        <f>E14-E26</f>
        <v>-108.180567</v>
      </c>
      <c r="F8" s="70">
        <f>F14-F26</f>
        <v>-125.011747</v>
      </c>
      <c r="G8" s="18">
        <f>C8+D8+E8+F8</f>
        <v>-376.35653200000002</v>
      </c>
      <c r="H8" s="18">
        <f>H14-H26</f>
        <v>-136.665324</v>
      </c>
      <c r="I8" s="70">
        <f>I14-I26</f>
        <v>-375.62057299999992</v>
      </c>
      <c r="J8" s="70">
        <f>J14-J26</f>
        <v>-456.76462900000001</v>
      </c>
      <c r="K8" s="70">
        <f>K14-K26</f>
        <v>-604.79802900000004</v>
      </c>
      <c r="L8" s="73">
        <f>H8+I8+J8+K8</f>
        <v>-1573.848555</v>
      </c>
      <c r="M8" s="73"/>
      <c r="N8" s="70"/>
      <c r="O8" s="70"/>
      <c r="P8" s="18"/>
      <c r="Q8" s="18"/>
      <c r="R8" s="18"/>
      <c r="S8" s="73"/>
      <c r="T8" s="18"/>
      <c r="U8" s="73"/>
    </row>
    <row r="9" spans="1:21" x14ac:dyDescent="0.2">
      <c r="A9" s="101"/>
      <c r="B9" s="185"/>
      <c r="C9" s="90"/>
      <c r="D9" s="87"/>
      <c r="E9" s="87"/>
      <c r="F9" s="87"/>
      <c r="G9" s="90"/>
      <c r="H9" s="90"/>
      <c r="I9" s="87"/>
      <c r="J9" s="87"/>
      <c r="K9" s="20"/>
      <c r="L9" s="115"/>
      <c r="M9" s="74"/>
      <c r="N9" s="71"/>
      <c r="O9" s="71"/>
      <c r="P9" s="19"/>
      <c r="Q9" s="19"/>
      <c r="R9" s="19"/>
      <c r="S9" s="74"/>
      <c r="T9" s="19"/>
      <c r="U9" s="74"/>
    </row>
    <row r="10" spans="1:21" s="89" customFormat="1" ht="16.5" customHeight="1" x14ac:dyDescent="0.2">
      <c r="A10" s="102" t="s">
        <v>103</v>
      </c>
      <c r="B10" s="184" t="s">
        <v>66</v>
      </c>
      <c r="C10" s="42">
        <v>21943.709806389725</v>
      </c>
      <c r="D10" s="69">
        <v>21117.968165655682</v>
      </c>
      <c r="E10" s="69">
        <v>21363.163136269333</v>
      </c>
      <c r="F10" s="69">
        <v>21205.577791755906</v>
      </c>
      <c r="G10" s="42">
        <f t="shared" ref="G10:G16" si="0">C10+D10+E10+F10</f>
        <v>85630.418900070639</v>
      </c>
      <c r="H10" s="42">
        <v>19126.416669609989</v>
      </c>
      <c r="I10" s="69">
        <v>19867.843771929998</v>
      </c>
      <c r="J10" s="69">
        <v>20427.932326960003</v>
      </c>
      <c r="K10" s="88">
        <v>20457.242551536798</v>
      </c>
      <c r="L10" s="72">
        <f t="shared" ref="L10:L16" si="1">H10+I10+J10+K10</f>
        <v>79879.435320036777</v>
      </c>
      <c r="M10" s="72">
        <f>H10/C10*100</f>
        <v>87.16127235715004</v>
      </c>
      <c r="N10" s="69">
        <f>H10/F10*100</f>
        <v>90.195215888179035</v>
      </c>
      <c r="O10" s="69">
        <f>I10/D10*100</f>
        <v>94.080280906196407</v>
      </c>
      <c r="P10" s="42">
        <f>I10/H10*100</f>
        <v>103.87645587319064</v>
      </c>
      <c r="Q10" s="42">
        <f>J10/E10*100</f>
        <v>95.622226898967313</v>
      </c>
      <c r="R10" s="42">
        <f>J10/I10*100</f>
        <v>102.81907066242044</v>
      </c>
      <c r="S10" s="72">
        <f>K10/F10*100</f>
        <v>96.471045271352907</v>
      </c>
      <c r="T10" s="42">
        <f>K10/J10*100</f>
        <v>100.14348111256524</v>
      </c>
      <c r="U10" s="72">
        <f>L10/G10*100</f>
        <v>93.283947861162318</v>
      </c>
    </row>
    <row r="11" spans="1:21" s="89" customFormat="1" ht="16.5" customHeight="1" x14ac:dyDescent="0.2">
      <c r="A11" s="128" t="s">
        <v>104</v>
      </c>
      <c r="B11" s="186" t="s">
        <v>67</v>
      </c>
      <c r="C11" s="122">
        <v>21902.801888949725</v>
      </c>
      <c r="D11" s="121">
        <v>21091.722353705685</v>
      </c>
      <c r="E11" s="121">
        <v>21238.974610589335</v>
      </c>
      <c r="F11" s="121">
        <v>21217.085346865904</v>
      </c>
      <c r="G11" s="122">
        <f t="shared" si="0"/>
        <v>85450.58420011065</v>
      </c>
      <c r="H11" s="122">
        <v>18908.137515279988</v>
      </c>
      <c r="I11" s="121">
        <v>19815.962074739997</v>
      </c>
      <c r="J11" s="121">
        <v>20216.595968170004</v>
      </c>
      <c r="K11" s="123">
        <v>20417.951887156796</v>
      </c>
      <c r="L11" s="120">
        <f t="shared" si="1"/>
        <v>79358.647445346782</v>
      </c>
      <c r="M11" s="129"/>
      <c r="N11" s="130"/>
      <c r="O11" s="130"/>
      <c r="P11" s="131"/>
      <c r="Q11" s="131"/>
      <c r="R11" s="131"/>
      <c r="S11" s="129"/>
      <c r="T11" s="131"/>
      <c r="U11" s="129"/>
    </row>
    <row r="12" spans="1:21" x14ac:dyDescent="0.2">
      <c r="A12" s="100" t="s">
        <v>105</v>
      </c>
      <c r="B12" s="184">
        <v>15</v>
      </c>
      <c r="C12" s="18">
        <v>19139.164685450007</v>
      </c>
      <c r="D12" s="70">
        <v>23202.93879214998</v>
      </c>
      <c r="E12" s="70">
        <v>21661.015702189998</v>
      </c>
      <c r="F12" s="70">
        <v>20589.950901519995</v>
      </c>
      <c r="G12" s="18">
        <f t="shared" si="0"/>
        <v>84593.070081309968</v>
      </c>
      <c r="H12" s="18">
        <v>18846.977517319989</v>
      </c>
      <c r="I12" s="70">
        <v>19494.824673460003</v>
      </c>
      <c r="J12" s="70">
        <v>19627.681998050008</v>
      </c>
      <c r="K12" s="85">
        <v>20704.982117430001</v>
      </c>
      <c r="L12" s="73">
        <f t="shared" si="1"/>
        <v>78674.466306260001</v>
      </c>
      <c r="M12" s="73">
        <f>H12/C12*100</f>
        <v>98.47335464774936</v>
      </c>
      <c r="N12" s="70">
        <f>H12/F12*100</f>
        <v>91.534834674757121</v>
      </c>
      <c r="O12" s="70">
        <f>I12/D12*100</f>
        <v>84.018773863487908</v>
      </c>
      <c r="P12" s="18">
        <f>I12/H12*100</f>
        <v>103.43740610686598</v>
      </c>
      <c r="Q12" s="18">
        <f>J12/E12*100</f>
        <v>90.612934628294397</v>
      </c>
      <c r="R12" s="18">
        <f>J12/I12*100</f>
        <v>100.68150048443817</v>
      </c>
      <c r="S12" s="73">
        <f>K12/F12*100</f>
        <v>100.55867649447146</v>
      </c>
      <c r="T12" s="18">
        <f>K12/J12*100</f>
        <v>105.48867726452376</v>
      </c>
      <c r="U12" s="73">
        <f>L12/G12*100</f>
        <v>93.003441334661261</v>
      </c>
    </row>
    <row r="13" spans="1:21" ht="24" customHeight="1" x14ac:dyDescent="0.2">
      <c r="A13" s="132" t="s">
        <v>106</v>
      </c>
      <c r="B13" s="186" t="s">
        <v>68</v>
      </c>
      <c r="C13" s="122">
        <v>2763.6372034997185</v>
      </c>
      <c r="D13" s="121">
        <v>-2111.2164384442967</v>
      </c>
      <c r="E13" s="121">
        <v>-422.04109160066668</v>
      </c>
      <c r="F13" s="121">
        <v>627.13444534591179</v>
      </c>
      <c r="G13" s="122">
        <f t="shared" si="0"/>
        <v>857.51411880066689</v>
      </c>
      <c r="H13" s="122">
        <v>61.159997960000211</v>
      </c>
      <c r="I13" s="121">
        <v>321.13740127999733</v>
      </c>
      <c r="J13" s="121">
        <v>588.91397011999879</v>
      </c>
      <c r="K13" s="123">
        <v>-287.03023027320603</v>
      </c>
      <c r="L13" s="123">
        <f t="shared" si="1"/>
        <v>684.18113908679027</v>
      </c>
      <c r="M13" s="120"/>
      <c r="N13" s="121"/>
      <c r="O13" s="121"/>
      <c r="P13" s="122"/>
      <c r="Q13" s="122"/>
      <c r="R13" s="122"/>
      <c r="S13" s="120"/>
      <c r="T13" s="122"/>
      <c r="U13" s="120"/>
    </row>
    <row r="14" spans="1:21" x14ac:dyDescent="0.2">
      <c r="A14" s="103" t="s">
        <v>102</v>
      </c>
      <c r="B14" s="184" t="s">
        <v>69</v>
      </c>
      <c r="C14" s="18">
        <v>11.425618999999999</v>
      </c>
      <c r="D14" s="70">
        <v>54.262077999999995</v>
      </c>
      <c r="E14" s="70">
        <v>150.316148</v>
      </c>
      <c r="F14" s="70">
        <v>59.044178000000002</v>
      </c>
      <c r="G14" s="18">
        <f t="shared" si="0"/>
        <v>275.048023</v>
      </c>
      <c r="H14" s="18">
        <v>52.282955999999999</v>
      </c>
      <c r="I14" s="70">
        <v>88.158262000000008</v>
      </c>
      <c r="J14" s="70">
        <v>119.15566600000001</v>
      </c>
      <c r="K14" s="85">
        <v>64.928875999999988</v>
      </c>
      <c r="L14" s="85">
        <f t="shared" si="1"/>
        <v>324.52575999999999</v>
      </c>
      <c r="M14" s="73">
        <f>H14/C14*100</f>
        <v>457.59407871030885</v>
      </c>
      <c r="N14" s="70">
        <f>H14/F14*100</f>
        <v>88.5488760636146</v>
      </c>
      <c r="O14" s="70">
        <f>I14/D14*100</f>
        <v>162.4675376420343</v>
      </c>
      <c r="P14" s="18">
        <f>I14/H14*100</f>
        <v>168.61759308329854</v>
      </c>
      <c r="Q14" s="18">
        <f>J14/E14*100</f>
        <v>79.270036909141666</v>
      </c>
      <c r="R14" s="18">
        <f>J14/I14*100</f>
        <v>135.16108790801707</v>
      </c>
      <c r="S14" s="73">
        <f>K14/F14*100</f>
        <v>109.96660161819847</v>
      </c>
      <c r="T14" s="18">
        <f>K14/J14*100</f>
        <v>54.490800294800898</v>
      </c>
      <c r="U14" s="73">
        <f>L14/G14*100</f>
        <v>117.9887630023067</v>
      </c>
    </row>
    <row r="15" spans="1:21" x14ac:dyDescent="0.2">
      <c r="A15" s="133" t="s">
        <v>107</v>
      </c>
      <c r="B15" s="186" t="s">
        <v>70</v>
      </c>
      <c r="C15" s="122">
        <v>44.606400000000001</v>
      </c>
      <c r="D15" s="121">
        <v>100.17727999999998</v>
      </c>
      <c r="E15" s="121">
        <v>150.80917000000002</v>
      </c>
      <c r="F15" s="121">
        <v>143.79844</v>
      </c>
      <c r="G15" s="122">
        <f t="shared" si="0"/>
        <v>439.39129000000003</v>
      </c>
      <c r="H15" s="122">
        <v>106.14299</v>
      </c>
      <c r="I15" s="121">
        <v>101.78255</v>
      </c>
      <c r="J15" s="121">
        <v>114.72753</v>
      </c>
      <c r="K15" s="123">
        <v>135.00452999999999</v>
      </c>
      <c r="L15" s="123">
        <f t="shared" si="1"/>
        <v>457.6576</v>
      </c>
      <c r="M15" s="120"/>
      <c r="N15" s="121"/>
      <c r="O15" s="121"/>
      <c r="P15" s="122"/>
      <c r="Q15" s="122"/>
      <c r="R15" s="122"/>
      <c r="S15" s="120"/>
      <c r="T15" s="122"/>
      <c r="U15" s="120"/>
    </row>
    <row r="16" spans="1:21" x14ac:dyDescent="0.2">
      <c r="A16" s="103" t="s">
        <v>108</v>
      </c>
      <c r="B16" s="184" t="s">
        <v>71</v>
      </c>
      <c r="C16" s="18">
        <v>-57.204049999999995</v>
      </c>
      <c r="D16" s="70">
        <v>-111.00417000000002</v>
      </c>
      <c r="E16" s="70">
        <v>-44.161639999999991</v>
      </c>
      <c r="F16" s="70">
        <v>-112.25885</v>
      </c>
      <c r="G16" s="18">
        <f t="shared" si="0"/>
        <v>-324.62871000000001</v>
      </c>
      <c r="H16" s="18">
        <v>-58.079630000000002</v>
      </c>
      <c r="I16" s="70">
        <v>-83.45644999999999</v>
      </c>
      <c r="J16" s="70">
        <v>-60.791019999999996</v>
      </c>
      <c r="K16" s="85">
        <v>-112.25885</v>
      </c>
      <c r="L16" s="85">
        <f t="shared" si="1"/>
        <v>-314.58595000000003</v>
      </c>
      <c r="M16" s="73"/>
      <c r="N16" s="70"/>
      <c r="O16" s="70"/>
      <c r="P16" s="18"/>
      <c r="Q16" s="18"/>
      <c r="R16" s="18" t="s">
        <v>0</v>
      </c>
      <c r="S16" s="73"/>
      <c r="T16" s="18"/>
      <c r="U16" s="73"/>
    </row>
    <row r="17" spans="1:21" x14ac:dyDescent="0.2">
      <c r="A17" s="133" t="s">
        <v>109</v>
      </c>
      <c r="B17" s="186" t="s">
        <v>72</v>
      </c>
      <c r="C17" s="122">
        <f t="shared" ref="C17:K17" si="2">C13-SUM(C14:C16)</f>
        <v>2764.8092344997185</v>
      </c>
      <c r="D17" s="121">
        <f t="shared" si="2"/>
        <v>-2154.6516264442967</v>
      </c>
      <c r="E17" s="121">
        <f t="shared" si="2"/>
        <v>-679.00476960066669</v>
      </c>
      <c r="F17" s="123">
        <f t="shared" si="2"/>
        <v>536.55067734591171</v>
      </c>
      <c r="G17" s="121">
        <f t="shared" si="2"/>
        <v>467.70351580066682</v>
      </c>
      <c r="H17" s="122">
        <f t="shared" si="2"/>
        <v>-39.18631803999979</v>
      </c>
      <c r="I17" s="121">
        <f t="shared" si="2"/>
        <v>214.65303927999733</v>
      </c>
      <c r="J17" s="121">
        <f t="shared" si="2"/>
        <v>415.8217941199988</v>
      </c>
      <c r="K17" s="123">
        <f t="shared" si="2"/>
        <v>-374.70478627320603</v>
      </c>
      <c r="L17" s="123">
        <f>L13-SUM(L14:L16)</f>
        <v>216.5837290867903</v>
      </c>
      <c r="M17" s="120"/>
      <c r="N17" s="121"/>
      <c r="O17" s="121"/>
      <c r="P17" s="122"/>
      <c r="Q17" s="122"/>
      <c r="R17" s="122"/>
      <c r="S17" s="120"/>
      <c r="T17" s="122"/>
      <c r="U17" s="120"/>
    </row>
    <row r="18" spans="1:21" ht="25.5" x14ac:dyDescent="0.2">
      <c r="A18" s="104" t="s">
        <v>110</v>
      </c>
      <c r="B18" s="184" t="s">
        <v>73</v>
      </c>
      <c r="C18" s="18">
        <v>34.114390000000014</v>
      </c>
      <c r="D18" s="70">
        <v>14.929414049999991</v>
      </c>
      <c r="E18" s="70">
        <v>58.491979999999984</v>
      </c>
      <c r="F18" s="70">
        <v>-73.129629999999963</v>
      </c>
      <c r="G18" s="18">
        <f t="shared" ref="G18:G31" si="3">C18+D18+E18+F18</f>
        <v>34.406154050000026</v>
      </c>
      <c r="H18" s="18">
        <v>120.53451999999999</v>
      </c>
      <c r="I18" s="70">
        <v>-64.736320000000006</v>
      </c>
      <c r="J18" s="70">
        <v>105.81826999999998</v>
      </c>
      <c r="K18" s="85">
        <v>-73.129629999999963</v>
      </c>
      <c r="L18" s="85">
        <f t="shared" ref="L18:L31" si="4">H18+I18+J18+K18</f>
        <v>88.486840000000001</v>
      </c>
      <c r="M18" s="73"/>
      <c r="N18" s="70"/>
      <c r="O18" s="70"/>
      <c r="P18" s="18"/>
      <c r="Q18" s="18"/>
      <c r="R18" s="18"/>
      <c r="S18" s="73"/>
      <c r="T18" s="18"/>
      <c r="U18" s="73"/>
    </row>
    <row r="19" spans="1:21" ht="25.5" x14ac:dyDescent="0.2">
      <c r="A19" s="135" t="s">
        <v>111</v>
      </c>
      <c r="B19" s="186" t="s">
        <v>74</v>
      </c>
      <c r="C19" s="122">
        <v>-136.95220999999998</v>
      </c>
      <c r="D19" s="121">
        <v>-306.92988000000003</v>
      </c>
      <c r="E19" s="121">
        <v>-162.19937999999999</v>
      </c>
      <c r="F19" s="121">
        <v>-357.14903999999996</v>
      </c>
      <c r="G19" s="122">
        <f t="shared" si="3"/>
        <v>-963.23050999999987</v>
      </c>
      <c r="H19" s="122">
        <v>-259.75695999999999</v>
      </c>
      <c r="I19" s="121">
        <v>-238.12057000000001</v>
      </c>
      <c r="J19" s="121">
        <v>-164.64731</v>
      </c>
      <c r="K19" s="123">
        <v>-357.14903999999996</v>
      </c>
      <c r="L19" s="123">
        <f t="shared" si="4"/>
        <v>-1019.6738800000001</v>
      </c>
      <c r="M19" s="120"/>
      <c r="N19" s="121"/>
      <c r="O19" s="121"/>
      <c r="P19" s="122"/>
      <c r="Q19" s="122"/>
      <c r="R19" s="122"/>
      <c r="S19" s="120"/>
      <c r="T19" s="122"/>
      <c r="U19" s="120"/>
    </row>
    <row r="20" spans="1:21" ht="25.5" x14ac:dyDescent="0.2">
      <c r="A20" s="97" t="s">
        <v>112</v>
      </c>
      <c r="B20" s="184" t="s">
        <v>75</v>
      </c>
      <c r="C20" s="18">
        <v>171.06659999999999</v>
      </c>
      <c r="D20" s="70">
        <v>321.85929405000002</v>
      </c>
      <c r="E20" s="70">
        <v>220.69135999999997</v>
      </c>
      <c r="F20" s="70">
        <v>284.01940999999999</v>
      </c>
      <c r="G20" s="18">
        <f t="shared" si="3"/>
        <v>997.63666404999992</v>
      </c>
      <c r="H20" s="18">
        <v>380.29147999999998</v>
      </c>
      <c r="I20" s="70">
        <v>173.38425000000001</v>
      </c>
      <c r="J20" s="70">
        <v>270.46557999999999</v>
      </c>
      <c r="K20" s="85">
        <v>284.01940999999999</v>
      </c>
      <c r="L20" s="85">
        <f t="shared" si="4"/>
        <v>1108.1607199999999</v>
      </c>
      <c r="M20" s="73"/>
      <c r="N20" s="70"/>
      <c r="O20" s="70"/>
      <c r="P20" s="18"/>
      <c r="Q20" s="18"/>
      <c r="R20" s="18"/>
      <c r="S20" s="73"/>
      <c r="T20" s="18"/>
      <c r="U20" s="73"/>
    </row>
    <row r="21" spans="1:21" x14ac:dyDescent="0.2">
      <c r="A21" s="134" t="s">
        <v>113</v>
      </c>
      <c r="B21" s="186" t="s">
        <v>76</v>
      </c>
      <c r="C21" s="122">
        <v>6.7935274400000001</v>
      </c>
      <c r="D21" s="121">
        <v>11.3163979</v>
      </c>
      <c r="E21" s="121">
        <v>65.69654568</v>
      </c>
      <c r="F21" s="121">
        <v>61.62207489</v>
      </c>
      <c r="G21" s="122">
        <f t="shared" si="3"/>
        <v>145.42854591</v>
      </c>
      <c r="H21" s="122">
        <v>97.744634329999997</v>
      </c>
      <c r="I21" s="121">
        <v>116.61801719</v>
      </c>
      <c r="J21" s="121">
        <v>105.51808879000001</v>
      </c>
      <c r="K21" s="123">
        <v>112.42029438</v>
      </c>
      <c r="L21" s="123">
        <f t="shared" si="4"/>
        <v>432.30103468999994</v>
      </c>
      <c r="M21" s="120"/>
      <c r="N21" s="121"/>
      <c r="O21" s="121"/>
      <c r="P21" s="122"/>
      <c r="Q21" s="122"/>
      <c r="R21" s="122"/>
      <c r="S21" s="120"/>
      <c r="T21" s="122"/>
      <c r="U21" s="120"/>
    </row>
    <row r="22" spans="1:21" s="89" customFormat="1" x14ac:dyDescent="0.2">
      <c r="A22" s="102" t="s">
        <v>114</v>
      </c>
      <c r="B22" s="184" t="s">
        <v>77</v>
      </c>
      <c r="C22" s="42">
        <v>9796.0456559283375</v>
      </c>
      <c r="D22" s="69">
        <v>12305.144198209267</v>
      </c>
      <c r="E22" s="69">
        <v>13475.950965632503</v>
      </c>
      <c r="F22" s="69">
        <v>15056.12367538569</v>
      </c>
      <c r="G22" s="42">
        <f t="shared" si="3"/>
        <v>50633.264495155803</v>
      </c>
      <c r="H22" s="42">
        <v>13943.177508518997</v>
      </c>
      <c r="I22" s="69">
        <v>15484.843207695039</v>
      </c>
      <c r="J22" s="69">
        <v>15264.436948644074</v>
      </c>
      <c r="K22" s="88">
        <v>15018.578722338305</v>
      </c>
      <c r="L22" s="88">
        <f t="shared" si="4"/>
        <v>59711.036387196422</v>
      </c>
      <c r="M22" s="72">
        <f>H22/C22*100</f>
        <v>142.33475422892616</v>
      </c>
      <c r="N22" s="69">
        <f>H22/F22*100</f>
        <v>92.608016572777103</v>
      </c>
      <c r="O22" s="69">
        <f>I22/D22*100</f>
        <v>125.84040429163362</v>
      </c>
      <c r="P22" s="42">
        <f>I22/H22*100</f>
        <v>111.05677452814551</v>
      </c>
      <c r="Q22" s="42">
        <f>J22/E22*100</f>
        <v>113.27168663326779</v>
      </c>
      <c r="R22" s="42">
        <f>J22/I22*100</f>
        <v>98.576632284262089</v>
      </c>
      <c r="S22" s="72">
        <f>K22/F22*100</f>
        <v>99.750633337923716</v>
      </c>
      <c r="T22" s="42">
        <f>K22/J22*100</f>
        <v>98.389339697671531</v>
      </c>
      <c r="U22" s="72">
        <f>L22/G22*100</f>
        <v>117.92847445755568</v>
      </c>
    </row>
    <row r="23" spans="1:21" s="89" customFormat="1" ht="17.25" customHeight="1" x14ac:dyDescent="0.2">
      <c r="A23" s="128" t="s">
        <v>104</v>
      </c>
      <c r="B23" s="186" t="s">
        <v>78</v>
      </c>
      <c r="C23" s="122">
        <v>9697.701547958337</v>
      </c>
      <c r="D23" s="121">
        <v>12076.092179479267</v>
      </c>
      <c r="E23" s="121">
        <v>13421.780653622503</v>
      </c>
      <c r="F23" s="121">
        <v>14902.037929065691</v>
      </c>
      <c r="G23" s="122">
        <f t="shared" si="3"/>
        <v>50097.612310125798</v>
      </c>
      <c r="H23" s="122">
        <v>13842.753442608997</v>
      </c>
      <c r="I23" s="121">
        <v>15437.43121725504</v>
      </c>
      <c r="J23" s="121">
        <v>15264.416292914073</v>
      </c>
      <c r="K23" s="123">
        <v>15013.657936638305</v>
      </c>
      <c r="L23" s="123">
        <f t="shared" si="4"/>
        <v>59558.258889416422</v>
      </c>
      <c r="M23" s="129"/>
      <c r="N23" s="130"/>
      <c r="O23" s="130"/>
      <c r="P23" s="131"/>
      <c r="Q23" s="131"/>
      <c r="R23" s="131"/>
      <c r="S23" s="129"/>
      <c r="T23" s="131"/>
      <c r="U23" s="129"/>
    </row>
    <row r="24" spans="1:21" x14ac:dyDescent="0.2">
      <c r="A24" s="100" t="s">
        <v>115</v>
      </c>
      <c r="B24" s="184" t="s">
        <v>79</v>
      </c>
      <c r="C24" s="18">
        <v>9853.5722832899974</v>
      </c>
      <c r="D24" s="70">
        <v>12272.968842019995</v>
      </c>
      <c r="E24" s="70">
        <v>13443.619621780004</v>
      </c>
      <c r="F24" s="70">
        <v>15364.199976700003</v>
      </c>
      <c r="G24" s="18">
        <f t="shared" si="3"/>
        <v>50934.36072379</v>
      </c>
      <c r="H24" s="18">
        <v>14215.779348020005</v>
      </c>
      <c r="I24" s="70">
        <v>15548.906349659999</v>
      </c>
      <c r="J24" s="70">
        <v>15221.686465500004</v>
      </c>
      <c r="K24" s="85">
        <v>14759.784495109991</v>
      </c>
      <c r="L24" s="85">
        <f t="shared" si="4"/>
        <v>59746.156658289998</v>
      </c>
      <c r="M24" s="73">
        <f>H24/C24*100</f>
        <v>144.27031069866487</v>
      </c>
      <c r="N24" s="70">
        <f>H24/F24*100</f>
        <v>92.525347037778786</v>
      </c>
      <c r="O24" s="70">
        <f>I24/D24*100</f>
        <v>126.69229874049628</v>
      </c>
      <c r="P24" s="18">
        <f>I24/H24*100</f>
        <v>109.377797509397</v>
      </c>
      <c r="Q24" s="18">
        <f>J24/E24*100</f>
        <v>113.22610200038206</v>
      </c>
      <c r="R24" s="18">
        <f>J24/I24*100</f>
        <v>97.895544054343404</v>
      </c>
      <c r="S24" s="73">
        <f>K24/F24*100</f>
        <v>96.066079050607144</v>
      </c>
      <c r="T24" s="18">
        <f>K24/J24*100</f>
        <v>96.965500692469803</v>
      </c>
      <c r="U24" s="73">
        <f>L24/G24*100</f>
        <v>117.30029749913844</v>
      </c>
    </row>
    <row r="25" spans="1:21" ht="28.5" customHeight="1" x14ac:dyDescent="0.2">
      <c r="A25" s="108" t="s">
        <v>106</v>
      </c>
      <c r="B25" s="183" t="s">
        <v>80</v>
      </c>
      <c r="C25" s="43">
        <v>-155.87073533165983</v>
      </c>
      <c r="D25" s="68">
        <v>-196.87666254072502</v>
      </c>
      <c r="E25" s="68">
        <v>-21.838968157501597</v>
      </c>
      <c r="F25" s="68">
        <v>-462.16204763431358</v>
      </c>
      <c r="G25" s="19">
        <f t="shared" si="3"/>
        <v>-836.74841366420003</v>
      </c>
      <c r="H25" s="43">
        <v>-373.02590541100847</v>
      </c>
      <c r="I25" s="68">
        <v>-111.47513240495974</v>
      </c>
      <c r="J25" s="68">
        <v>42.729827414070456</v>
      </c>
      <c r="K25" s="125">
        <v>253.87344152831588</v>
      </c>
      <c r="L25" s="125">
        <f t="shared" si="4"/>
        <v>-187.89776887358187</v>
      </c>
      <c r="M25" s="74"/>
      <c r="N25" s="71"/>
      <c r="O25" s="71"/>
      <c r="P25" s="19"/>
      <c r="Q25" s="19"/>
      <c r="R25" s="19"/>
      <c r="S25" s="74"/>
      <c r="T25" s="19"/>
      <c r="U25" s="74"/>
    </row>
    <row r="26" spans="1:21" x14ac:dyDescent="0.2">
      <c r="A26" s="105" t="s">
        <v>102</v>
      </c>
      <c r="B26" s="184" t="s">
        <v>81</v>
      </c>
      <c r="C26" s="18">
        <v>46.861040000000003</v>
      </c>
      <c r="D26" s="70">
        <v>161.99087499999999</v>
      </c>
      <c r="E26" s="70">
        <v>258.49671499999999</v>
      </c>
      <c r="F26" s="70">
        <v>184.055925</v>
      </c>
      <c r="G26" s="18">
        <f t="shared" si="3"/>
        <v>651.40455499999996</v>
      </c>
      <c r="H26" s="18">
        <v>188.94827999999998</v>
      </c>
      <c r="I26" s="70">
        <v>463.77883499999996</v>
      </c>
      <c r="J26" s="70">
        <v>575.92029500000001</v>
      </c>
      <c r="K26" s="85">
        <v>669.72690499999999</v>
      </c>
      <c r="L26" s="85">
        <f t="shared" si="4"/>
        <v>1898.374315</v>
      </c>
      <c r="M26" s="73">
        <f>H26/C26*100</f>
        <v>403.20974523826186</v>
      </c>
      <c r="N26" s="70">
        <f>H26/F26*100</f>
        <v>102.65808068933396</v>
      </c>
      <c r="O26" s="70">
        <f>I26/D26*100</f>
        <v>286.29935791136381</v>
      </c>
      <c r="P26" s="18">
        <f>I26/H26*100</f>
        <v>245.45279533637458</v>
      </c>
      <c r="Q26" s="18">
        <f>J26/E26*100</f>
        <v>222.79598214623348</v>
      </c>
      <c r="R26" s="18">
        <f>J26/I26*100</f>
        <v>124.17994344222285</v>
      </c>
      <c r="S26" s="73">
        <f>K26/F26*100</f>
        <v>363.87141842893675</v>
      </c>
      <c r="T26" s="18">
        <f>K26/J26*100</f>
        <v>116.28812368906011</v>
      </c>
      <c r="U26" s="73">
        <f>L26/G26*100</f>
        <v>291.4278539240488</v>
      </c>
    </row>
    <row r="27" spans="1:21" x14ac:dyDescent="0.2">
      <c r="A27" s="106" t="s">
        <v>107</v>
      </c>
      <c r="B27" s="183" t="s">
        <v>82</v>
      </c>
      <c r="C27" s="19">
        <v>18.714929999999999</v>
      </c>
      <c r="D27" s="71">
        <v>26.796600000000002</v>
      </c>
      <c r="E27" s="71">
        <v>45.253329999999998</v>
      </c>
      <c r="F27" s="71">
        <v>42.11233</v>
      </c>
      <c r="G27" s="19">
        <f t="shared" si="3"/>
        <v>132.87718999999998</v>
      </c>
      <c r="H27" s="19">
        <v>40.2639</v>
      </c>
      <c r="I27" s="71">
        <v>35.784895000000006</v>
      </c>
      <c r="J27" s="71">
        <v>31.912230000000001</v>
      </c>
      <c r="K27" s="86">
        <v>37.631260000000005</v>
      </c>
      <c r="L27" s="86">
        <f t="shared" si="4"/>
        <v>145.592285</v>
      </c>
      <c r="M27" s="74"/>
      <c r="N27" s="71"/>
      <c r="O27" s="71"/>
      <c r="P27" s="19"/>
      <c r="Q27" s="19"/>
      <c r="R27" s="19"/>
      <c r="S27" s="74"/>
      <c r="T27" s="19"/>
      <c r="U27" s="74"/>
    </row>
    <row r="28" spans="1:21" x14ac:dyDescent="0.2">
      <c r="A28" s="105" t="s">
        <v>108</v>
      </c>
      <c r="B28" s="184" t="s">
        <v>83</v>
      </c>
      <c r="C28" s="18">
        <v>-84.992670000000004</v>
      </c>
      <c r="D28" s="70">
        <v>-103.15472</v>
      </c>
      <c r="E28" s="70">
        <v>-103.70683</v>
      </c>
      <c r="F28" s="70">
        <v>-114.03392000000001</v>
      </c>
      <c r="G28" s="18">
        <f t="shared" si="3"/>
        <v>-405.88814000000002</v>
      </c>
      <c r="H28" s="18">
        <v>-96.683329999999998</v>
      </c>
      <c r="I28" s="70">
        <v>-78.951790000000003</v>
      </c>
      <c r="J28" s="70">
        <v>-116.54594</v>
      </c>
      <c r="K28" s="85">
        <v>-114.03392000000001</v>
      </c>
      <c r="L28" s="85">
        <f t="shared" si="4"/>
        <v>-406.21498000000003</v>
      </c>
      <c r="M28" s="73"/>
      <c r="N28" s="70"/>
      <c r="O28" s="70"/>
      <c r="P28" s="18"/>
      <c r="Q28" s="18"/>
      <c r="R28" s="18"/>
      <c r="S28" s="73"/>
      <c r="T28" s="18"/>
      <c r="U28" s="73"/>
    </row>
    <row r="29" spans="1:21" x14ac:dyDescent="0.2">
      <c r="A29" s="106" t="s">
        <v>116</v>
      </c>
      <c r="B29" s="183" t="s">
        <v>84</v>
      </c>
      <c r="C29" s="19">
        <v>-377.24368869862519</v>
      </c>
      <c r="D29" s="71">
        <v>-472.59358985664403</v>
      </c>
      <c r="E29" s="71">
        <v>-584.07128152474161</v>
      </c>
      <c r="F29" s="71">
        <v>-712.13503974182095</v>
      </c>
      <c r="G29" s="19">
        <f t="shared" si="3"/>
        <v>-2146.0435998218318</v>
      </c>
      <c r="H29" s="19">
        <v>-695.27101344277071</v>
      </c>
      <c r="I29" s="71">
        <v>-713.90440037831559</v>
      </c>
      <c r="J29" s="71">
        <v>-694.12502750782096</v>
      </c>
      <c r="K29" s="86">
        <v>-671.90509636966908</v>
      </c>
      <c r="L29" s="86">
        <f t="shared" si="4"/>
        <v>-2775.2055376985763</v>
      </c>
      <c r="M29" s="74"/>
      <c r="N29" s="71"/>
      <c r="O29" s="71"/>
      <c r="P29" s="19"/>
      <c r="Q29" s="19"/>
      <c r="R29" s="19"/>
      <c r="S29" s="74"/>
      <c r="T29" s="19"/>
      <c r="U29" s="74"/>
    </row>
    <row r="30" spans="1:21" ht="25.5" x14ac:dyDescent="0.2">
      <c r="A30" s="105" t="s">
        <v>117</v>
      </c>
      <c r="B30" s="184"/>
      <c r="C30" s="18">
        <v>161.62372434649581</v>
      </c>
      <c r="D30" s="70">
        <v>207.41228891014759</v>
      </c>
      <c r="E30" s="70">
        <v>156.01852711125517</v>
      </c>
      <c r="F30" s="70"/>
      <c r="G30" s="18">
        <f t="shared" si="3"/>
        <v>525.05454036789854</v>
      </c>
      <c r="H30" s="18"/>
      <c r="I30" s="70"/>
      <c r="J30" s="70"/>
      <c r="K30" s="85"/>
      <c r="L30" s="85">
        <f t="shared" si="4"/>
        <v>0</v>
      </c>
      <c r="M30" s="73"/>
      <c r="N30" s="70"/>
      <c r="O30" s="70"/>
      <c r="P30" s="18"/>
      <c r="Q30" s="18"/>
      <c r="R30" s="18"/>
      <c r="S30" s="73"/>
      <c r="T30" s="18"/>
      <c r="U30" s="73"/>
    </row>
    <row r="31" spans="1:21" ht="25.5" x14ac:dyDescent="0.2">
      <c r="A31" s="106" t="s">
        <v>118</v>
      </c>
      <c r="B31" s="183"/>
      <c r="C31" s="19">
        <v>177.63047851046957</v>
      </c>
      <c r="D31" s="71">
        <v>211.87024763577142</v>
      </c>
      <c r="E31" s="71">
        <v>261.28140214598477</v>
      </c>
      <c r="F31" s="71">
        <v>292.89630676750738</v>
      </c>
      <c r="G31" s="19">
        <f t="shared" si="3"/>
        <v>943.67843505973315</v>
      </c>
      <c r="H31" s="19">
        <v>291.96072089176215</v>
      </c>
      <c r="I31" s="71">
        <v>230.6626726433559</v>
      </c>
      <c r="J31" s="71">
        <v>246.45253252189144</v>
      </c>
      <c r="K31" s="86">
        <v>337.94577975798495</v>
      </c>
      <c r="L31" s="86">
        <f t="shared" si="4"/>
        <v>1107.0217058149947</v>
      </c>
      <c r="M31" s="74"/>
      <c r="N31" s="71"/>
      <c r="O31" s="71"/>
      <c r="P31" s="19"/>
      <c r="Q31" s="19"/>
      <c r="R31" s="19"/>
      <c r="S31" s="74"/>
      <c r="T31" s="19"/>
      <c r="U31" s="74"/>
    </row>
    <row r="32" spans="1:21" x14ac:dyDescent="0.2">
      <c r="A32" s="105" t="s">
        <v>119</v>
      </c>
      <c r="B32" s="184" t="s">
        <v>85</v>
      </c>
      <c r="C32" s="18">
        <f>C25-SUM(C26:C31)</f>
        <v>-98.464549490000024</v>
      </c>
      <c r="D32" s="70">
        <f t="shared" ref="D32:F32" si="5">D25-SUM(D26:D31)</f>
        <v>-229.19836422999998</v>
      </c>
      <c r="E32" s="70">
        <f t="shared" si="5"/>
        <v>-55.11083088999996</v>
      </c>
      <c r="F32" s="70">
        <f t="shared" si="5"/>
        <v>-155.05764965999998</v>
      </c>
      <c r="G32" s="18">
        <f t="shared" ref="G32" si="6">G25-SUM(G26:G29)</f>
        <v>930.90158115763177</v>
      </c>
      <c r="H32" s="18">
        <f>H25-SUM(H26:H31)</f>
        <v>-102.24446285999983</v>
      </c>
      <c r="I32" s="70">
        <f t="shared" ref="I32:K32" si="7">I25-SUM(I26:I31)</f>
        <v>-48.845344670000003</v>
      </c>
      <c r="J32" s="70">
        <f t="shared" si="7"/>
        <v>-0.88426260000008483</v>
      </c>
      <c r="K32" s="70">
        <f t="shared" si="7"/>
        <v>-5.4914868600000091</v>
      </c>
      <c r="L32" s="18">
        <f>L25-SUM(L26:L31)</f>
        <v>-157.46555699000021</v>
      </c>
      <c r="M32" s="171"/>
      <c r="N32" s="172"/>
      <c r="O32" s="172"/>
      <c r="P32" s="173"/>
      <c r="Q32" s="173"/>
      <c r="R32" s="173"/>
      <c r="S32" s="171"/>
      <c r="T32" s="173"/>
      <c r="U32" s="171"/>
    </row>
    <row r="33" spans="1:21" x14ac:dyDescent="0.2">
      <c r="A33" s="165" t="s">
        <v>113</v>
      </c>
      <c r="B33" s="183" t="s">
        <v>86</v>
      </c>
      <c r="C33" s="96">
        <v>98.344107969999996</v>
      </c>
      <c r="D33" s="92">
        <v>229.05201872999999</v>
      </c>
      <c r="E33" s="92">
        <v>54.170312010000004</v>
      </c>
      <c r="F33" s="71">
        <v>154.08574632</v>
      </c>
      <c r="G33" s="96">
        <f>C33+D33+E33+F33</f>
        <v>535.65218502999994</v>
      </c>
      <c r="H33" s="19">
        <v>100.42406591</v>
      </c>
      <c r="I33" s="71">
        <v>47.411990439999997</v>
      </c>
      <c r="J33" s="71">
        <v>2.0655730000000001E-2</v>
      </c>
      <c r="K33" s="86">
        <v>4.9207856999999997</v>
      </c>
      <c r="L33" s="74">
        <f>H33+I33+J33+K33</f>
        <v>152.77749777999998</v>
      </c>
      <c r="M33" s="74"/>
      <c r="N33" s="71"/>
      <c r="O33" s="71"/>
      <c r="P33" s="19"/>
      <c r="Q33" s="19"/>
      <c r="R33" s="19"/>
      <c r="S33" s="74"/>
      <c r="T33" s="19"/>
      <c r="U33" s="74"/>
    </row>
    <row r="34" spans="1:21" x14ac:dyDescent="0.2">
      <c r="A34" s="174"/>
      <c r="B34" s="187"/>
      <c r="C34" s="175"/>
      <c r="D34" s="176"/>
      <c r="E34" s="176"/>
      <c r="F34" s="176"/>
      <c r="G34" s="177"/>
      <c r="H34" s="175"/>
      <c r="I34" s="179"/>
      <c r="J34" s="179"/>
      <c r="K34" s="178"/>
      <c r="L34" s="180"/>
      <c r="M34" s="180"/>
      <c r="N34" s="179"/>
      <c r="O34" s="179"/>
      <c r="P34" s="175"/>
      <c r="Q34" s="175"/>
      <c r="R34" s="175"/>
      <c r="S34" s="180"/>
      <c r="T34" s="175"/>
      <c r="U34" s="180"/>
    </row>
    <row r="35" spans="1:21" x14ac:dyDescent="0.2">
      <c r="A35" s="166" t="s">
        <v>120</v>
      </c>
      <c r="B35" s="183" t="s">
        <v>87</v>
      </c>
      <c r="C35" s="19">
        <f t="shared" ref="C35:J35" si="8">C10+C22</f>
        <v>31739.755462318062</v>
      </c>
      <c r="D35" s="71">
        <f t="shared" si="8"/>
        <v>33423.112363864951</v>
      </c>
      <c r="E35" s="71">
        <f t="shared" si="8"/>
        <v>34839.11410190184</v>
      </c>
      <c r="F35" s="71">
        <f t="shared" si="8"/>
        <v>36261.701467141596</v>
      </c>
      <c r="G35" s="19">
        <f t="shared" si="8"/>
        <v>136263.68339522643</v>
      </c>
      <c r="H35" s="19">
        <f t="shared" si="8"/>
        <v>33069.594178128988</v>
      </c>
      <c r="I35" s="71">
        <f t="shared" si="8"/>
        <v>35352.686979625039</v>
      </c>
      <c r="J35" s="71">
        <f t="shared" si="8"/>
        <v>35692.369275604076</v>
      </c>
      <c r="K35" s="71">
        <f>K10+K22</f>
        <v>35475.821273875103</v>
      </c>
      <c r="L35" s="74">
        <f>L10+L22</f>
        <v>139590.4717072332</v>
      </c>
      <c r="M35" s="74">
        <f>H35/C35*100</f>
        <v>104.18982029458208</v>
      </c>
      <c r="N35" s="71">
        <f>H35/F35*100</f>
        <v>91.197028380190261</v>
      </c>
      <c r="O35" s="71">
        <f>I35/D35*100</f>
        <v>105.77317454686306</v>
      </c>
      <c r="P35" s="19">
        <f>I35/H35*100</f>
        <v>106.90390329315261</v>
      </c>
      <c r="Q35" s="19">
        <f>J35/E35*100</f>
        <v>102.44912993828295</v>
      </c>
      <c r="R35" s="19">
        <f>J35/I35*100</f>
        <v>100.96083869431143</v>
      </c>
      <c r="S35" s="74">
        <f>K35/F35*100</f>
        <v>97.83275422423678</v>
      </c>
      <c r="T35" s="19">
        <f>K35/J35*100</f>
        <v>99.393293283343382</v>
      </c>
      <c r="U35" s="74">
        <f>L35/G35*100</f>
        <v>102.44143430524888</v>
      </c>
    </row>
    <row r="36" spans="1:21" x14ac:dyDescent="0.2">
      <c r="A36" s="100" t="s">
        <v>121</v>
      </c>
      <c r="B36" s="184" t="s">
        <v>88</v>
      </c>
      <c r="C36" s="18">
        <f t="shared" ref="C36:J36" si="9">C12+C24</f>
        <v>28992.736968740006</v>
      </c>
      <c r="D36" s="70">
        <f t="shared" si="9"/>
        <v>35475.907634169977</v>
      </c>
      <c r="E36" s="70">
        <f t="shared" si="9"/>
        <v>35104.635323970004</v>
      </c>
      <c r="F36" s="70">
        <f t="shared" si="9"/>
        <v>35954.150878219996</v>
      </c>
      <c r="G36" s="18">
        <f t="shared" si="9"/>
        <v>135527.43080509995</v>
      </c>
      <c r="H36" s="18">
        <f t="shared" si="9"/>
        <v>33062.756865339994</v>
      </c>
      <c r="I36" s="70">
        <f t="shared" si="9"/>
        <v>35043.731023120003</v>
      </c>
      <c r="J36" s="70">
        <f t="shared" si="9"/>
        <v>34849.36846355001</v>
      </c>
      <c r="K36" s="70">
        <f>K12+K24</f>
        <v>35464.766612539992</v>
      </c>
      <c r="L36" s="73">
        <f>L12+L24</f>
        <v>138420.62296454998</v>
      </c>
      <c r="M36" s="73">
        <f>H36/C36*100</f>
        <v>114.03806719244301</v>
      </c>
      <c r="N36" s="70">
        <f>H36/F36*100</f>
        <v>91.95810791729329</v>
      </c>
      <c r="O36" s="70">
        <f>I36/D36*100</f>
        <v>98.781774336807359</v>
      </c>
      <c r="P36" s="18">
        <f>I36/H36*100</f>
        <v>105.99155770902058</v>
      </c>
      <c r="Q36" s="18">
        <f>J36/E36*100</f>
        <v>99.272840016527113</v>
      </c>
      <c r="R36" s="18">
        <f>J36/I36*100</f>
        <v>99.445371386278012</v>
      </c>
      <c r="S36" s="73">
        <f>K36/F36*100</f>
        <v>98.63886573948696</v>
      </c>
      <c r="T36" s="18">
        <f>K36/J36*100</f>
        <v>101.76588034768447</v>
      </c>
      <c r="U36" s="73">
        <f>L36/G36*100</f>
        <v>102.13476500090279</v>
      </c>
    </row>
    <row r="37" spans="1:21" x14ac:dyDescent="0.2">
      <c r="A37" s="167" t="s">
        <v>102</v>
      </c>
      <c r="B37" s="188" t="s">
        <v>89</v>
      </c>
      <c r="C37" s="168">
        <f t="shared" ref="C37:J37" si="10">C14+C26</f>
        <v>58.286659</v>
      </c>
      <c r="D37" s="169">
        <f t="shared" si="10"/>
        <v>216.25295299999999</v>
      </c>
      <c r="E37" s="169">
        <f t="shared" si="10"/>
        <v>408.81286299999999</v>
      </c>
      <c r="F37" s="169">
        <f t="shared" si="10"/>
        <v>243.10010299999999</v>
      </c>
      <c r="G37" s="168">
        <f t="shared" si="10"/>
        <v>926.4525779999999</v>
      </c>
      <c r="H37" s="168">
        <f t="shared" si="10"/>
        <v>241.23123599999997</v>
      </c>
      <c r="I37" s="169">
        <f t="shared" si="10"/>
        <v>551.93709699999999</v>
      </c>
      <c r="J37" s="169">
        <f t="shared" si="10"/>
        <v>695.07596100000001</v>
      </c>
      <c r="K37" s="169">
        <f>K14+K26</f>
        <v>734.65578099999993</v>
      </c>
      <c r="L37" s="170">
        <f>L14+L26</f>
        <v>2222.900075</v>
      </c>
      <c r="M37" s="170">
        <f>H37/C37*100</f>
        <v>413.87041243863365</v>
      </c>
      <c r="N37" s="169">
        <f>H37/F37*100</f>
        <v>99.231235619838458</v>
      </c>
      <c r="O37" s="169">
        <f>I37/D37*100</f>
        <v>255.22754225696053</v>
      </c>
      <c r="P37" s="168">
        <f>I37/H37*100</f>
        <v>228.80001203492571</v>
      </c>
      <c r="Q37" s="168">
        <f>J37/E37*100</f>
        <v>170.02301637460954</v>
      </c>
      <c r="R37" s="168">
        <f>J37/I37*100</f>
        <v>125.93390891426166</v>
      </c>
      <c r="S37" s="170">
        <f>K37/F37*100</f>
        <v>302.20299042818584</v>
      </c>
      <c r="T37" s="168">
        <f>K37/J37*100</f>
        <v>105.69431576126685</v>
      </c>
      <c r="U37" s="170">
        <f>L37/G37*100</f>
        <v>239.9367358660424</v>
      </c>
    </row>
    <row r="38" spans="1:21" s="93" customFormat="1" ht="13.5" customHeight="1" x14ac:dyDescent="0.2">
      <c r="A38" s="110"/>
      <c r="B38" s="110"/>
      <c r="C38" s="113"/>
      <c r="D38" s="113"/>
      <c r="E38" s="113"/>
      <c r="F38" s="113"/>
      <c r="G38" s="113"/>
      <c r="H38" s="113"/>
      <c r="I38" s="113"/>
      <c r="J38" s="113"/>
      <c r="K38" s="113"/>
      <c r="L38" s="113"/>
      <c r="M38" s="110"/>
      <c r="N38" s="110"/>
      <c r="O38" s="113"/>
      <c r="P38" s="113"/>
      <c r="Q38" s="15"/>
      <c r="R38" s="15"/>
      <c r="S38" s="15"/>
    </row>
    <row r="39" spans="1:21" ht="12.75" customHeight="1" x14ac:dyDescent="0.2">
      <c r="B39" s="116"/>
      <c r="C39" s="116"/>
      <c r="D39" s="116"/>
      <c r="E39" s="116"/>
      <c r="F39" s="116"/>
      <c r="G39" s="116"/>
      <c r="H39" s="116"/>
      <c r="I39" s="116"/>
      <c r="J39" s="116"/>
      <c r="K39" s="116"/>
      <c r="L39" s="116"/>
    </row>
    <row r="40" spans="1:21" ht="31.5" customHeight="1" x14ac:dyDescent="0.2">
      <c r="A40" s="210" t="s">
        <v>90</v>
      </c>
      <c r="B40" s="210"/>
      <c r="C40" s="210"/>
      <c r="D40" s="210"/>
      <c r="E40" s="210"/>
      <c r="F40" s="210"/>
      <c r="G40" s="210"/>
      <c r="H40" s="210"/>
      <c r="I40" s="210"/>
      <c r="J40" s="210"/>
      <c r="K40" s="210"/>
      <c r="L40" s="210"/>
      <c r="M40" s="210"/>
      <c r="N40" s="210"/>
      <c r="O40" s="210"/>
      <c r="P40" s="210"/>
      <c r="Q40" s="210"/>
      <c r="R40" s="210"/>
    </row>
    <row r="41" spans="1:21" x14ac:dyDescent="0.2">
      <c r="B41" s="116"/>
      <c r="C41" s="116"/>
      <c r="D41" s="116"/>
      <c r="E41" s="116"/>
      <c r="F41" s="116"/>
      <c r="G41" s="116"/>
      <c r="H41" s="116"/>
      <c r="I41" s="116"/>
      <c r="J41" s="116"/>
      <c r="K41" s="116"/>
    </row>
    <row r="42" spans="1:21" x14ac:dyDescent="0.2">
      <c r="B42" s="116"/>
      <c r="C42" s="116"/>
      <c r="D42" s="116"/>
      <c r="E42" s="116"/>
      <c r="F42" s="116"/>
      <c r="G42" s="116"/>
      <c r="H42" s="116"/>
      <c r="I42" s="116"/>
      <c r="J42" s="116"/>
      <c r="K42" s="116"/>
      <c r="L42" s="116"/>
    </row>
    <row r="43" spans="1:21" x14ac:dyDescent="0.2">
      <c r="C43" s="193"/>
      <c r="D43" s="193"/>
      <c r="E43" s="193"/>
      <c r="F43" s="193"/>
      <c r="G43" s="193"/>
      <c r="H43" s="193"/>
      <c r="I43" s="193"/>
      <c r="J43" s="193"/>
      <c r="K43" s="193"/>
      <c r="L43" s="193"/>
    </row>
    <row r="44" spans="1:21" x14ac:dyDescent="0.2">
      <c r="B44" s="116"/>
      <c r="C44" s="116"/>
      <c r="D44" s="116"/>
      <c r="E44" s="116"/>
      <c r="F44" s="116"/>
    </row>
    <row r="45" spans="1:21" x14ac:dyDescent="0.2">
      <c r="B45" s="116"/>
      <c r="C45" s="116"/>
      <c r="D45" s="116"/>
      <c r="E45" s="116"/>
      <c r="F45" s="116"/>
    </row>
    <row r="46" spans="1:21" x14ac:dyDescent="0.2">
      <c r="B46" s="116"/>
      <c r="C46" s="116"/>
      <c r="D46" s="116"/>
      <c r="E46" s="116"/>
      <c r="F46" s="116"/>
    </row>
  </sheetData>
  <mergeCells count="14">
    <mergeCell ref="A40:R40"/>
    <mergeCell ref="A1:T1"/>
    <mergeCell ref="S4:S5"/>
    <mergeCell ref="T4:T5"/>
    <mergeCell ref="U4:U5"/>
    <mergeCell ref="Q4:Q5"/>
    <mergeCell ref="R4:R5"/>
    <mergeCell ref="P4:P5"/>
    <mergeCell ref="A4:A5"/>
    <mergeCell ref="M4:M5"/>
    <mergeCell ref="N4:N5"/>
    <mergeCell ref="O4:O5"/>
    <mergeCell ref="B4:B5"/>
    <mergeCell ref="C4:G4"/>
  </mergeCells>
  <printOptions horizontalCentered="1"/>
  <pageMargins left="0.19685039370078741" right="0.31496062992125984" top="0.31496062992125984" bottom="0.27559055118110237"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zoomScaleSheetLayoutView="100" workbookViewId="0">
      <pane xSplit="1" ySplit="5" topLeftCell="B6" activePane="bottomRight" state="frozen"/>
      <selection pane="topRight" activeCell="B1" sqref="B1"/>
      <selection pane="bottomLeft" activeCell="A6" sqref="A6"/>
      <selection pane="bottomRight" sqref="A1:O1"/>
    </sheetView>
  </sheetViews>
  <sheetFormatPr defaultRowHeight="12.75" x14ac:dyDescent="0.2"/>
  <cols>
    <col min="1" max="1" width="36.140625" style="2" customWidth="1"/>
    <col min="2" max="2" width="10.28515625" style="2" customWidth="1"/>
    <col min="3" max="3" width="7.85546875" style="2" customWidth="1"/>
    <col min="4" max="4" width="10.28515625" style="2" customWidth="1"/>
    <col min="5" max="5" width="6.28515625" style="2" bestFit="1" customWidth="1"/>
    <col min="6" max="6" width="11.140625" style="2" customWidth="1"/>
    <col min="7" max="7" width="6.140625" style="2" customWidth="1"/>
    <col min="8" max="8" width="8.5703125" style="2" bestFit="1" customWidth="1"/>
    <col min="9" max="9" width="11.140625" style="2" bestFit="1" customWidth="1"/>
    <col min="10" max="10" width="6.28515625" style="2" bestFit="1" customWidth="1"/>
    <col min="11" max="11" width="10.28515625" style="2" customWidth="1"/>
    <col min="12" max="12" width="7.7109375" style="2" customWidth="1"/>
    <col min="13" max="13" width="10.7109375" style="2" customWidth="1"/>
    <col min="14" max="14" width="7.7109375" style="2" customWidth="1"/>
    <col min="15" max="15" width="9.28515625" style="2" bestFit="1" customWidth="1"/>
    <col min="16" max="16384" width="9.140625" style="2"/>
  </cols>
  <sheetData>
    <row r="1" spans="1:16" x14ac:dyDescent="0.2">
      <c r="A1" s="229" t="s">
        <v>95</v>
      </c>
      <c r="B1" s="229"/>
      <c r="C1" s="229"/>
      <c r="D1" s="229"/>
      <c r="E1" s="229"/>
      <c r="F1" s="229"/>
      <c r="G1" s="229"/>
      <c r="H1" s="229"/>
      <c r="I1" s="229"/>
      <c r="J1" s="229"/>
      <c r="K1" s="229"/>
      <c r="L1" s="229"/>
      <c r="M1" s="229"/>
      <c r="N1" s="229"/>
      <c r="O1" s="229"/>
    </row>
    <row r="2" spans="1:16" ht="14.25" x14ac:dyDescent="0.2">
      <c r="A2" s="21"/>
      <c r="B2" s="1"/>
      <c r="C2" s="1"/>
      <c r="D2" s="1"/>
      <c r="E2" s="1"/>
      <c r="F2" s="1"/>
      <c r="G2" s="1"/>
      <c r="H2" s="1"/>
      <c r="I2" s="1"/>
      <c r="J2" s="1"/>
      <c r="K2" s="1"/>
      <c r="L2" s="1"/>
      <c r="M2" s="1"/>
      <c r="N2" s="1"/>
    </row>
    <row r="3" spans="1:16" x14ac:dyDescent="0.2">
      <c r="E3" s="3"/>
      <c r="F3" s="3"/>
      <c r="G3" s="3"/>
      <c r="H3" s="3"/>
      <c r="M3" s="3"/>
      <c r="N3" s="3"/>
      <c r="O3" s="159" t="s">
        <v>125</v>
      </c>
    </row>
    <row r="4" spans="1:16" x14ac:dyDescent="0.2">
      <c r="A4" s="224" t="s">
        <v>144</v>
      </c>
      <c r="B4" s="226" t="s">
        <v>142</v>
      </c>
      <c r="C4" s="227"/>
      <c r="D4" s="227"/>
      <c r="E4" s="227"/>
      <c r="F4" s="227"/>
      <c r="G4" s="227"/>
      <c r="H4" s="228"/>
      <c r="I4" s="226" t="s">
        <v>143</v>
      </c>
      <c r="J4" s="227"/>
      <c r="K4" s="227"/>
      <c r="L4" s="227"/>
      <c r="M4" s="227"/>
      <c r="N4" s="227"/>
      <c r="O4" s="228"/>
    </row>
    <row r="5" spans="1:16" ht="26.25" customHeight="1" x14ac:dyDescent="0.2">
      <c r="A5" s="225"/>
      <c r="B5" s="22" t="s">
        <v>1</v>
      </c>
      <c r="C5" s="23" t="s">
        <v>2</v>
      </c>
      <c r="D5" s="24" t="s">
        <v>3</v>
      </c>
      <c r="E5" s="23" t="s">
        <v>2</v>
      </c>
      <c r="F5" s="109" t="s">
        <v>141</v>
      </c>
      <c r="G5" s="62" t="s">
        <v>2</v>
      </c>
      <c r="H5" s="62" t="s">
        <v>55</v>
      </c>
      <c r="I5" s="22" t="s">
        <v>1</v>
      </c>
      <c r="J5" s="23" t="s">
        <v>2</v>
      </c>
      <c r="K5" s="24" t="s">
        <v>3</v>
      </c>
      <c r="L5" s="23" t="s">
        <v>2</v>
      </c>
      <c r="M5" s="109" t="s">
        <v>141</v>
      </c>
      <c r="N5" s="62" t="s">
        <v>2</v>
      </c>
      <c r="O5" s="62" t="s">
        <v>55</v>
      </c>
    </row>
    <row r="6" spans="1:16" ht="27" x14ac:dyDescent="0.2">
      <c r="A6" s="25" t="s">
        <v>145</v>
      </c>
      <c r="B6" s="26"/>
      <c r="C6" s="27">
        <v>69.466313182005138</v>
      </c>
      <c r="D6" s="28"/>
      <c r="E6" s="27">
        <v>34.467891061421248</v>
      </c>
      <c r="F6" s="63"/>
      <c r="G6" s="63">
        <v>49.025836394930614</v>
      </c>
      <c r="H6" s="63"/>
      <c r="I6" s="26"/>
      <c r="J6" s="27">
        <v>67.781736717428799</v>
      </c>
      <c r="K6" s="28"/>
      <c r="L6" s="27">
        <v>35.782599438350609</v>
      </c>
      <c r="M6" s="63"/>
      <c r="N6" s="63">
        <v>45.322759665831789</v>
      </c>
      <c r="O6" s="63"/>
    </row>
    <row r="7" spans="1:16" ht="25.5" x14ac:dyDescent="0.2">
      <c r="A7" s="29" t="s">
        <v>146</v>
      </c>
      <c r="B7" s="30">
        <v>350.25171004999999</v>
      </c>
      <c r="C7" s="31">
        <f>B7/B$28*100</f>
        <v>0.41404302942704602</v>
      </c>
      <c r="D7" s="32">
        <v>944.55198147999999</v>
      </c>
      <c r="E7" s="31">
        <f>D7/D$28*100</f>
        <v>1.8544494680166397</v>
      </c>
      <c r="F7" s="64">
        <f>B7+D7</f>
        <v>1294.8036915299999</v>
      </c>
      <c r="G7" s="64">
        <f>F7/F$28*100</f>
        <v>0.95538127140625717</v>
      </c>
      <c r="H7" s="64">
        <f>B7-D7</f>
        <v>-594.30027143000007</v>
      </c>
      <c r="I7" s="30">
        <v>341.52540694999999</v>
      </c>
      <c r="J7" s="31">
        <f>I7/I$28*100</f>
        <v>0.43409942638889609</v>
      </c>
      <c r="K7" s="32">
        <v>886.46214377000001</v>
      </c>
      <c r="L7" s="31">
        <f>K7/K$28*100</f>
        <v>1.4837140886567808</v>
      </c>
      <c r="M7" s="64">
        <f>I7+K7</f>
        <v>1227.9875507199999</v>
      </c>
      <c r="N7" s="64">
        <f>M7/M$28*100</f>
        <v>0.88714204893767312</v>
      </c>
      <c r="O7" s="64">
        <f>I7-K7</f>
        <v>-544.93673682000008</v>
      </c>
    </row>
    <row r="8" spans="1:16" x14ac:dyDescent="0.2">
      <c r="A8" s="33" t="s">
        <v>147</v>
      </c>
      <c r="B8" s="34">
        <v>3912.9096817700001</v>
      </c>
      <c r="C8" s="5">
        <f t="shared" ref="C8:C27" si="0">B8/B$28*100</f>
        <v>4.6255676475732015</v>
      </c>
      <c r="D8" s="6">
        <v>1674.2460833</v>
      </c>
      <c r="E8" s="5">
        <f t="shared" ref="E8:G23" si="1">D8/D$28*100</f>
        <v>3.2870660581747662</v>
      </c>
      <c r="F8" s="65">
        <f t="shared" ref="F8:F28" si="2">B8+D8</f>
        <v>5587.1557650699997</v>
      </c>
      <c r="G8" s="65">
        <f t="shared" si="1"/>
        <v>4.1225276181209436</v>
      </c>
      <c r="H8" s="65">
        <f t="shared" ref="H8:H28" si="3">B8-D8</f>
        <v>2238.6635984700001</v>
      </c>
      <c r="I8" s="34">
        <v>3533.6341047600004</v>
      </c>
      <c r="J8" s="5">
        <f t="shared" ref="J8:J27" si="4">I8/I$28*100</f>
        <v>4.4914624409455133</v>
      </c>
      <c r="K8" s="6">
        <v>1682.5011305999999</v>
      </c>
      <c r="L8" s="5">
        <f t="shared" ref="L8:L27" si="5">K8/K$28*100</f>
        <v>2.8160826146907421</v>
      </c>
      <c r="M8" s="65">
        <f t="shared" ref="M8:M28" si="6">I8+K8</f>
        <v>5216.1352353600005</v>
      </c>
      <c r="N8" s="65">
        <f t="shared" ref="N8:N27" si="7">M8/M$28*100</f>
        <v>3.7683223233982059</v>
      </c>
      <c r="O8" s="65">
        <f t="shared" ref="O8:O28" si="8">I8-K8</f>
        <v>1851.1329741600005</v>
      </c>
    </row>
    <row r="9" spans="1:16" x14ac:dyDescent="0.2">
      <c r="A9" s="29" t="s">
        <v>148</v>
      </c>
      <c r="B9" s="30">
        <v>528.41171264000002</v>
      </c>
      <c r="C9" s="31">
        <f t="shared" si="0"/>
        <v>0.62465130078870068</v>
      </c>
      <c r="D9" s="32">
        <v>350.08802070999997</v>
      </c>
      <c r="E9" s="31">
        <f t="shared" si="1"/>
        <v>0.68733172603947845</v>
      </c>
      <c r="F9" s="64">
        <f t="shared" si="2"/>
        <v>878.49973335000004</v>
      </c>
      <c r="G9" s="64">
        <f t="shared" si="1"/>
        <v>0.6482080624795119</v>
      </c>
      <c r="H9" s="64">
        <f t="shared" si="3"/>
        <v>178.32369193000005</v>
      </c>
      <c r="I9" s="30">
        <v>426.79331187999998</v>
      </c>
      <c r="J9" s="31">
        <f t="shared" si="4"/>
        <v>0.54248008523960045</v>
      </c>
      <c r="K9" s="32">
        <v>280.07310238000002</v>
      </c>
      <c r="L9" s="31">
        <f t="shared" si="5"/>
        <v>0.46877174707963221</v>
      </c>
      <c r="M9" s="64">
        <f t="shared" si="6"/>
        <v>706.86641426000006</v>
      </c>
      <c r="N9" s="64">
        <f t="shared" si="7"/>
        <v>0.51066553460103348</v>
      </c>
      <c r="O9" s="64">
        <f t="shared" si="8"/>
        <v>146.72020949999995</v>
      </c>
    </row>
    <row r="10" spans="1:16" ht="25.5" x14ac:dyDescent="0.2">
      <c r="A10" s="33" t="s">
        <v>149</v>
      </c>
      <c r="B10" s="34">
        <v>800.94892562999996</v>
      </c>
      <c r="C10" s="5">
        <f t="shared" si="0"/>
        <v>0.94682569725881327</v>
      </c>
      <c r="D10" s="6">
        <v>3193.0177215999997</v>
      </c>
      <c r="E10" s="5">
        <f t="shared" si="1"/>
        <v>6.2688873998346493</v>
      </c>
      <c r="F10" s="65">
        <f t="shared" si="2"/>
        <v>3993.9666472299996</v>
      </c>
      <c r="G10" s="65">
        <f t="shared" si="1"/>
        <v>2.9469802707126234</v>
      </c>
      <c r="H10" s="65">
        <f t="shared" si="3"/>
        <v>-2392.0687959699999</v>
      </c>
      <c r="I10" s="34">
        <v>1025.03330024</v>
      </c>
      <c r="J10" s="5">
        <f t="shared" si="4"/>
        <v>1.3028792546870316</v>
      </c>
      <c r="K10" s="6">
        <v>3344.2427141100002</v>
      </c>
      <c r="L10" s="5">
        <f t="shared" si="5"/>
        <v>5.5974189825078469</v>
      </c>
      <c r="M10" s="65">
        <f t="shared" si="6"/>
        <v>4369.27601435</v>
      </c>
      <c r="N10" s="65">
        <f t="shared" si="7"/>
        <v>3.1565209870995794</v>
      </c>
      <c r="O10" s="65">
        <f t="shared" si="8"/>
        <v>-2319.2094138700004</v>
      </c>
    </row>
    <row r="11" spans="1:16" x14ac:dyDescent="0.2">
      <c r="A11" s="29" t="s">
        <v>150</v>
      </c>
      <c r="B11" s="30">
        <v>57165.565703529996</v>
      </c>
      <c r="C11" s="31">
        <f t="shared" si="0"/>
        <v>67.577126174263498</v>
      </c>
      <c r="D11" s="32">
        <v>3250.66279115</v>
      </c>
      <c r="E11" s="31">
        <f t="shared" si="1"/>
        <v>6.3820626095179538</v>
      </c>
      <c r="F11" s="64">
        <f t="shared" si="2"/>
        <v>60416.228494679992</v>
      </c>
      <c r="G11" s="64">
        <f t="shared" si="1"/>
        <v>44.578597953032606</v>
      </c>
      <c r="H11" s="64">
        <f t="shared" si="3"/>
        <v>53914.902912379999</v>
      </c>
      <c r="I11" s="30">
        <v>51946.315286669997</v>
      </c>
      <c r="J11" s="31">
        <f t="shared" si="4"/>
        <v>66.026905202579954</v>
      </c>
      <c r="K11" s="32">
        <v>3148.3633046999998</v>
      </c>
      <c r="L11" s="31">
        <f t="shared" si="5"/>
        <v>5.2695662462551942</v>
      </c>
      <c r="M11" s="64">
        <f t="shared" si="6"/>
        <v>55094.678591369993</v>
      </c>
      <c r="N11" s="64">
        <f t="shared" si="7"/>
        <v>39.80236283539913</v>
      </c>
      <c r="O11" s="64">
        <f t="shared" si="8"/>
        <v>48797.95198197</v>
      </c>
      <c r="P11" s="192"/>
    </row>
    <row r="12" spans="1:16" x14ac:dyDescent="0.2">
      <c r="A12" s="33" t="s">
        <v>151</v>
      </c>
      <c r="B12" s="34">
        <v>4322.2428504399995</v>
      </c>
      <c r="C12" s="5">
        <f t="shared" si="0"/>
        <v>5.1094526375334333</v>
      </c>
      <c r="D12" s="6">
        <v>5446.0968877799996</v>
      </c>
      <c r="E12" s="5">
        <f t="shared" si="1"/>
        <v>10.692382922627479</v>
      </c>
      <c r="F12" s="65">
        <f t="shared" si="2"/>
        <v>9768.3397382199983</v>
      </c>
      <c r="G12" s="65">
        <f t="shared" si="1"/>
        <v>7.2076476918297843</v>
      </c>
      <c r="H12" s="65">
        <f t="shared" si="3"/>
        <v>-1123.8540373400001</v>
      </c>
      <c r="I12" s="34">
        <v>5211.5901656999995</v>
      </c>
      <c r="J12" s="5">
        <f t="shared" si="4"/>
        <v>6.624245972527584</v>
      </c>
      <c r="K12" s="6">
        <v>5894.4060301899999</v>
      </c>
      <c r="L12" s="5">
        <f t="shared" si="5"/>
        <v>9.8657492964815319</v>
      </c>
      <c r="M12" s="65">
        <f t="shared" si="6"/>
        <v>11105.996195889998</v>
      </c>
      <c r="N12" s="65">
        <f t="shared" si="7"/>
        <v>8.0233681643914316</v>
      </c>
      <c r="O12" s="65">
        <f t="shared" si="8"/>
        <v>-682.81586449000042</v>
      </c>
    </row>
    <row r="13" spans="1:16" ht="25.5" x14ac:dyDescent="0.2">
      <c r="A13" s="29" t="s">
        <v>152</v>
      </c>
      <c r="B13" s="30">
        <v>360.38567631000001</v>
      </c>
      <c r="C13" s="31">
        <f t="shared" si="0"/>
        <v>0.42602269425096051</v>
      </c>
      <c r="D13" s="32">
        <v>3000.3156762399999</v>
      </c>
      <c r="E13" s="31">
        <f t="shared" si="1"/>
        <v>5.8905533192225521</v>
      </c>
      <c r="F13" s="64">
        <f t="shared" si="2"/>
        <v>3360.7013525499997</v>
      </c>
      <c r="G13" s="64">
        <f t="shared" si="1"/>
        <v>2.4797204024202117</v>
      </c>
      <c r="H13" s="64">
        <f t="shared" si="3"/>
        <v>-2639.9299999300001</v>
      </c>
      <c r="I13" s="30">
        <v>542.16881797000008</v>
      </c>
      <c r="J13" s="31">
        <f t="shared" si="4"/>
        <v>0.68912932419455197</v>
      </c>
      <c r="K13" s="32">
        <v>3118.1347502100002</v>
      </c>
      <c r="L13" s="31">
        <f t="shared" si="5"/>
        <v>5.2189712688026901</v>
      </c>
      <c r="M13" s="64">
        <f t="shared" si="6"/>
        <v>3660.3035681800002</v>
      </c>
      <c r="N13" s="64">
        <f t="shared" si="7"/>
        <v>2.6443339798560341</v>
      </c>
      <c r="O13" s="64">
        <f t="shared" si="8"/>
        <v>-2575.9659322400003</v>
      </c>
    </row>
    <row r="14" spans="1:16" ht="25.5" x14ac:dyDescent="0.2">
      <c r="A14" s="33" t="s">
        <v>153</v>
      </c>
      <c r="B14" s="34">
        <v>10.892409199999999</v>
      </c>
      <c r="C14" s="5">
        <f t="shared" si="0"/>
        <v>1.2876242923362785E-2</v>
      </c>
      <c r="D14" s="6">
        <v>149.88682905000002</v>
      </c>
      <c r="E14" s="5">
        <f t="shared" si="1"/>
        <v>0.29427448763481212</v>
      </c>
      <c r="F14" s="65">
        <f t="shared" si="2"/>
        <v>160.77923825000002</v>
      </c>
      <c r="G14" s="65">
        <f t="shared" si="1"/>
        <v>0.11863224831673691</v>
      </c>
      <c r="H14" s="65">
        <f t="shared" si="3"/>
        <v>-138.99441985000001</v>
      </c>
      <c r="I14" s="34">
        <v>13.19811129</v>
      </c>
      <c r="J14" s="5">
        <f t="shared" si="4"/>
        <v>1.6775596848185859E-2</v>
      </c>
      <c r="K14" s="6">
        <v>221.22970609999999</v>
      </c>
      <c r="L14" s="5">
        <f t="shared" si="5"/>
        <v>0.3702827403029339</v>
      </c>
      <c r="M14" s="65">
        <f t="shared" si="6"/>
        <v>234.42781738999997</v>
      </c>
      <c r="N14" s="65">
        <f t="shared" si="7"/>
        <v>0.1693590249554344</v>
      </c>
      <c r="O14" s="65">
        <f t="shared" si="8"/>
        <v>-208.03159481</v>
      </c>
    </row>
    <row r="15" spans="1:16" x14ac:dyDescent="0.2">
      <c r="A15" s="29" t="s">
        <v>154</v>
      </c>
      <c r="B15" s="30">
        <v>49.951935079999998</v>
      </c>
      <c r="C15" s="31">
        <f t="shared" si="0"/>
        <v>5.9049677511392729E-2</v>
      </c>
      <c r="D15" s="32">
        <v>562.74420026999996</v>
      </c>
      <c r="E15" s="31">
        <f t="shared" si="1"/>
        <v>1.1048419814703949</v>
      </c>
      <c r="F15" s="64">
        <f t="shared" si="2"/>
        <v>612.69613534999996</v>
      </c>
      <c r="G15" s="64">
        <f t="shared" si="1"/>
        <v>0.45208274938164306</v>
      </c>
      <c r="H15" s="64">
        <f t="shared" si="3"/>
        <v>-512.79226518999997</v>
      </c>
      <c r="I15" s="30">
        <v>136.11345146000002</v>
      </c>
      <c r="J15" s="31">
        <f t="shared" si="4"/>
        <v>0.17300842045771805</v>
      </c>
      <c r="K15" s="32">
        <v>523.36154512999997</v>
      </c>
      <c r="L15" s="31">
        <f t="shared" si="5"/>
        <v>0.87597524996175913</v>
      </c>
      <c r="M15" s="64">
        <f t="shared" si="6"/>
        <v>659.47499659000005</v>
      </c>
      <c r="N15" s="64">
        <f t="shared" si="7"/>
        <v>0.47642828248135682</v>
      </c>
      <c r="O15" s="64">
        <f t="shared" si="8"/>
        <v>-387.24809366999995</v>
      </c>
    </row>
    <row r="16" spans="1:16" x14ac:dyDescent="0.2">
      <c r="A16" s="33" t="s">
        <v>155</v>
      </c>
      <c r="B16" s="34">
        <v>74.127246159999999</v>
      </c>
      <c r="C16" s="5">
        <f t="shared" si="0"/>
        <v>8.7628036302204948E-2</v>
      </c>
      <c r="D16" s="6">
        <v>696.62680966999994</v>
      </c>
      <c r="E16" s="5">
        <f t="shared" si="1"/>
        <v>1.3676952056936789</v>
      </c>
      <c r="F16" s="65">
        <f t="shared" si="2"/>
        <v>770.75405582999997</v>
      </c>
      <c r="G16" s="65">
        <f t="shared" si="1"/>
        <v>0.56870705159194668</v>
      </c>
      <c r="H16" s="65">
        <f t="shared" si="3"/>
        <v>-622.49956350999992</v>
      </c>
      <c r="I16" s="34">
        <v>58.400865539999998</v>
      </c>
      <c r="J16" s="5">
        <f t="shared" si="4"/>
        <v>7.4231028543187125E-2</v>
      </c>
      <c r="K16" s="6">
        <v>695.85602692999998</v>
      </c>
      <c r="L16" s="5">
        <f t="shared" si="5"/>
        <v>1.1646875143950326</v>
      </c>
      <c r="M16" s="65">
        <f t="shared" si="6"/>
        <v>754.25689247000003</v>
      </c>
      <c r="N16" s="65">
        <f t="shared" si="7"/>
        <v>0.54490210802126493</v>
      </c>
      <c r="O16" s="65">
        <f t="shared" si="8"/>
        <v>-637.45516138999994</v>
      </c>
    </row>
    <row r="17" spans="1:16" x14ac:dyDescent="0.2">
      <c r="A17" s="29" t="s">
        <v>156</v>
      </c>
      <c r="B17" s="30">
        <v>175.10568279</v>
      </c>
      <c r="C17" s="31">
        <f t="shared" si="0"/>
        <v>0.20699766851077778</v>
      </c>
      <c r="D17" s="32">
        <v>2482.00783387</v>
      </c>
      <c r="E17" s="31">
        <f t="shared" si="1"/>
        <v>4.8729537361420627</v>
      </c>
      <c r="F17" s="64">
        <f t="shared" si="2"/>
        <v>2657.1135166600002</v>
      </c>
      <c r="G17" s="64">
        <f t="shared" si="1"/>
        <v>1.9605724840170222</v>
      </c>
      <c r="H17" s="64">
        <f t="shared" si="3"/>
        <v>-2306.9021510799998</v>
      </c>
      <c r="I17" s="30">
        <v>303.7471175</v>
      </c>
      <c r="J17" s="31">
        <f t="shared" si="4"/>
        <v>0.38608093802325716</v>
      </c>
      <c r="K17" s="32">
        <v>3567.23842539</v>
      </c>
      <c r="L17" s="31">
        <f t="shared" si="5"/>
        <v>5.9706575701468703</v>
      </c>
      <c r="M17" s="64">
        <f t="shared" si="6"/>
        <v>3870.98554289</v>
      </c>
      <c r="N17" s="64">
        <f t="shared" si="7"/>
        <v>2.7965381602720956</v>
      </c>
      <c r="O17" s="64">
        <f t="shared" si="8"/>
        <v>-3263.4913078899999</v>
      </c>
    </row>
    <row r="18" spans="1:16" x14ac:dyDescent="0.2">
      <c r="A18" s="33" t="s">
        <v>157</v>
      </c>
      <c r="B18" s="34">
        <v>4.2630988600000004</v>
      </c>
      <c r="C18" s="5">
        <f t="shared" si="0"/>
        <v>5.0395367562642585E-3</v>
      </c>
      <c r="D18" s="6">
        <v>504.07470842000004</v>
      </c>
      <c r="E18" s="5">
        <f t="shared" si="1"/>
        <v>0.98965551202954627</v>
      </c>
      <c r="F18" s="65">
        <f t="shared" si="2"/>
        <v>508.33780728000005</v>
      </c>
      <c r="G18" s="65">
        <f t="shared" si="1"/>
        <v>0.3750811214085753</v>
      </c>
      <c r="H18" s="65">
        <f t="shared" si="3"/>
        <v>-499.81160956000002</v>
      </c>
      <c r="I18" s="34">
        <v>19.68233116</v>
      </c>
      <c r="J18" s="5">
        <f t="shared" si="4"/>
        <v>2.5017432064148502E-2</v>
      </c>
      <c r="K18" s="6">
        <v>898.35664011999995</v>
      </c>
      <c r="L18" s="5">
        <f t="shared" si="5"/>
        <v>1.5036224761000583</v>
      </c>
      <c r="M18" s="65">
        <f t="shared" si="6"/>
        <v>918.03897127999994</v>
      </c>
      <c r="N18" s="65">
        <f t="shared" si="7"/>
        <v>0.66322412919288265</v>
      </c>
      <c r="O18" s="65">
        <f t="shared" si="8"/>
        <v>-878.67430895999996</v>
      </c>
    </row>
    <row r="19" spans="1:16" ht="25.5" x14ac:dyDescent="0.2">
      <c r="A19" s="29" t="s">
        <v>158</v>
      </c>
      <c r="B19" s="30">
        <v>84.791377319999995</v>
      </c>
      <c r="C19" s="31">
        <f t="shared" si="0"/>
        <v>0.10023442492215898</v>
      </c>
      <c r="D19" s="32">
        <v>1036.7226155599999</v>
      </c>
      <c r="E19" s="31">
        <f t="shared" si="1"/>
        <v>2.035409104635677</v>
      </c>
      <c r="F19" s="64">
        <f t="shared" si="2"/>
        <v>1121.5139928799999</v>
      </c>
      <c r="G19" s="64">
        <f t="shared" si="1"/>
        <v>0.82751807971098679</v>
      </c>
      <c r="H19" s="64">
        <f t="shared" si="3"/>
        <v>-951.93123823999986</v>
      </c>
      <c r="I19" s="30">
        <v>106.91424292000001</v>
      </c>
      <c r="J19" s="31">
        <f t="shared" si="4"/>
        <v>0.13589446225641955</v>
      </c>
      <c r="K19" s="32">
        <v>973.79114111000001</v>
      </c>
      <c r="L19" s="31">
        <f t="shared" si="5"/>
        <v>1.6298808083664122</v>
      </c>
      <c r="M19" s="64">
        <f t="shared" si="6"/>
        <v>1080.70538403</v>
      </c>
      <c r="N19" s="64">
        <f t="shared" si="7"/>
        <v>0.78074015337062352</v>
      </c>
      <c r="O19" s="64">
        <f t="shared" si="8"/>
        <v>-866.87689819000002</v>
      </c>
    </row>
    <row r="20" spans="1:16" ht="25.5" x14ac:dyDescent="0.2">
      <c r="A20" s="33" t="s">
        <v>159</v>
      </c>
      <c r="B20" s="34">
        <v>851.24365073000001</v>
      </c>
      <c r="C20" s="5">
        <f t="shared" si="0"/>
        <v>1.0062805971124977</v>
      </c>
      <c r="D20" s="6">
        <v>690.91887745000008</v>
      </c>
      <c r="E20" s="5">
        <f t="shared" si="1"/>
        <v>1.3564887585352405</v>
      </c>
      <c r="F20" s="65">
        <f t="shared" si="2"/>
        <v>1542.1625281800002</v>
      </c>
      <c r="G20" s="65">
        <f t="shared" si="1"/>
        <v>1.137896969653148</v>
      </c>
      <c r="H20" s="65">
        <f t="shared" si="3"/>
        <v>160.32477327999993</v>
      </c>
      <c r="I20" s="34">
        <v>1117.1990094400001</v>
      </c>
      <c r="J20" s="5">
        <f t="shared" si="4"/>
        <v>1.4200274395138874</v>
      </c>
      <c r="K20" s="6">
        <v>365.88733002999999</v>
      </c>
      <c r="L20" s="5">
        <f t="shared" si="5"/>
        <v>0.61240312430913801</v>
      </c>
      <c r="M20" s="65">
        <f t="shared" si="6"/>
        <v>1483.08633947</v>
      </c>
      <c r="N20" s="65">
        <f t="shared" si="7"/>
        <v>1.0714345216101386</v>
      </c>
      <c r="O20" s="65">
        <f t="shared" si="8"/>
        <v>751.31167941000012</v>
      </c>
    </row>
    <row r="21" spans="1:16" ht="25.5" x14ac:dyDescent="0.2">
      <c r="A21" s="29" t="s">
        <v>160</v>
      </c>
      <c r="B21" s="30">
        <v>11810.65930648</v>
      </c>
      <c r="C21" s="31">
        <f t="shared" si="0"/>
        <v>13.961733857309724</v>
      </c>
      <c r="D21" s="32">
        <v>5146.0467717700003</v>
      </c>
      <c r="E21" s="31">
        <f t="shared" si="1"/>
        <v>10.103291174451567</v>
      </c>
      <c r="F21" s="64">
        <f t="shared" si="2"/>
        <v>16956.706078250001</v>
      </c>
      <c r="G21" s="64">
        <f t="shared" si="1"/>
        <v>12.511641353723579</v>
      </c>
      <c r="H21" s="64">
        <f t="shared" si="3"/>
        <v>6664.6125347099996</v>
      </c>
      <c r="I21" s="30">
        <v>9637.11821074</v>
      </c>
      <c r="J21" s="31">
        <f t="shared" si="4"/>
        <v>12.249359497686468</v>
      </c>
      <c r="K21" s="32">
        <v>5613.5300026200002</v>
      </c>
      <c r="L21" s="31">
        <f t="shared" si="5"/>
        <v>9.3956336551082611</v>
      </c>
      <c r="M21" s="64">
        <f t="shared" si="6"/>
        <v>15250.64821336</v>
      </c>
      <c r="N21" s="64">
        <f t="shared" si="7"/>
        <v>11.017612756493477</v>
      </c>
      <c r="O21" s="64">
        <f t="shared" si="8"/>
        <v>4023.5882081199998</v>
      </c>
      <c r="P21" s="4"/>
    </row>
    <row r="22" spans="1:16" ht="25.5" x14ac:dyDescent="0.2">
      <c r="A22" s="33" t="s">
        <v>161</v>
      </c>
      <c r="B22" s="34">
        <v>3006.6762086999997</v>
      </c>
      <c r="C22" s="5">
        <f t="shared" si="0"/>
        <v>3.5542819356361144</v>
      </c>
      <c r="D22" s="6">
        <v>12910.498434680001</v>
      </c>
      <c r="E22" s="5">
        <f t="shared" si="1"/>
        <v>25.34732595289033</v>
      </c>
      <c r="F22" s="65">
        <f t="shared" si="2"/>
        <v>15917.17464338</v>
      </c>
      <c r="G22" s="65">
        <f t="shared" si="1"/>
        <v>11.744614760882063</v>
      </c>
      <c r="H22" s="65">
        <f t="shared" si="3"/>
        <v>-9903.8222259800023</v>
      </c>
      <c r="I22" s="34">
        <v>2970.0326490100001</v>
      </c>
      <c r="J22" s="5">
        <f t="shared" si="4"/>
        <v>3.7750909392234155</v>
      </c>
      <c r="K22" s="6">
        <v>15490.94374406</v>
      </c>
      <c r="L22" s="5">
        <f t="shared" si="5"/>
        <v>25.927933461324287</v>
      </c>
      <c r="M22" s="65">
        <f t="shared" si="6"/>
        <v>18460.976393069999</v>
      </c>
      <c r="N22" s="65">
        <f t="shared" si="7"/>
        <v>13.336868450446088</v>
      </c>
      <c r="O22" s="65">
        <f t="shared" si="8"/>
        <v>-12520.91109505</v>
      </c>
    </row>
    <row r="23" spans="1:16" x14ac:dyDescent="0.2">
      <c r="A23" s="29" t="s">
        <v>162</v>
      </c>
      <c r="B23" s="30">
        <v>882.67951461000007</v>
      </c>
      <c r="C23" s="31">
        <f t="shared" si="0"/>
        <v>1.0434418726753591</v>
      </c>
      <c r="D23" s="32">
        <v>6301.2202972899995</v>
      </c>
      <c r="E23" s="31">
        <f t="shared" si="1"/>
        <v>12.371256275229694</v>
      </c>
      <c r="F23" s="64">
        <f t="shared" si="2"/>
        <v>7183.8998118999998</v>
      </c>
      <c r="G23" s="64">
        <f t="shared" si="1"/>
        <v>5.3006979983491753</v>
      </c>
      <c r="H23" s="64">
        <f t="shared" si="3"/>
        <v>-5418.5407826799992</v>
      </c>
      <c r="I23" s="30">
        <v>958.82256313000005</v>
      </c>
      <c r="J23" s="31">
        <f t="shared" si="4"/>
        <v>1.2187214075244488</v>
      </c>
      <c r="K23" s="32">
        <v>9794.2558108799985</v>
      </c>
      <c r="L23" s="31">
        <f t="shared" si="5"/>
        <v>16.393114400474175</v>
      </c>
      <c r="M23" s="64">
        <f t="shared" si="6"/>
        <v>10753.078374009998</v>
      </c>
      <c r="N23" s="64">
        <f t="shared" si="7"/>
        <v>7.7684077297960865</v>
      </c>
      <c r="O23" s="64">
        <f t="shared" si="8"/>
        <v>-8835.4332477499993</v>
      </c>
    </row>
    <row r="24" spans="1:16" ht="25.5" x14ac:dyDescent="0.2">
      <c r="A24" s="33" t="s">
        <v>163</v>
      </c>
      <c r="B24" s="34">
        <v>134.29804063999998</v>
      </c>
      <c r="C24" s="5">
        <f t="shared" si="0"/>
        <v>0.15875773335914403</v>
      </c>
      <c r="D24" s="6">
        <v>1319.51336055</v>
      </c>
      <c r="E24" s="5">
        <f t="shared" ref="E24:G27" si="9">D24/D$28*100</f>
        <v>2.5906153366791793</v>
      </c>
      <c r="F24" s="65">
        <f t="shared" si="2"/>
        <v>1453.81140119</v>
      </c>
      <c r="G24" s="65">
        <f t="shared" si="9"/>
        <v>1.0727063831680721</v>
      </c>
      <c r="H24" s="65">
        <f t="shared" si="3"/>
        <v>-1185.2153199100001</v>
      </c>
      <c r="I24" s="34">
        <v>233.82363652999999</v>
      </c>
      <c r="J24" s="5">
        <f t="shared" si="4"/>
        <v>0.29720396909943197</v>
      </c>
      <c r="K24" s="6">
        <v>1767.3543772</v>
      </c>
      <c r="L24" s="5">
        <f t="shared" si="5"/>
        <v>2.9581055519740671</v>
      </c>
      <c r="M24" s="65">
        <f t="shared" si="6"/>
        <v>2001.17801373</v>
      </c>
      <c r="N24" s="65">
        <f t="shared" si="7"/>
        <v>1.4457224442939465</v>
      </c>
      <c r="O24" s="65">
        <f t="shared" si="8"/>
        <v>-1533.5307406700001</v>
      </c>
    </row>
    <row r="25" spans="1:16" x14ac:dyDescent="0.2">
      <c r="A25" s="29" t="s">
        <v>164</v>
      </c>
      <c r="B25" s="30">
        <v>59.044732709999998</v>
      </c>
      <c r="C25" s="31">
        <f t="shared" si="0"/>
        <v>6.9798545735775763E-2</v>
      </c>
      <c r="D25" s="32">
        <v>1253.2132650199999</v>
      </c>
      <c r="E25" s="31">
        <f t="shared" si="9"/>
        <v>2.46044761770154</v>
      </c>
      <c r="F25" s="64">
        <f t="shared" si="2"/>
        <v>1312.2579977299999</v>
      </c>
      <c r="G25" s="64">
        <f t="shared" si="9"/>
        <v>0.96826007099414335</v>
      </c>
      <c r="H25" s="64">
        <f t="shared" si="3"/>
        <v>-1194.1685323099998</v>
      </c>
      <c r="I25" s="30">
        <v>79.867797730000007</v>
      </c>
      <c r="J25" s="31">
        <f t="shared" si="4"/>
        <v>0.10151679633782919</v>
      </c>
      <c r="K25" s="32">
        <v>1350.01316795</v>
      </c>
      <c r="L25" s="31">
        <f t="shared" si="5"/>
        <v>2.2595816090250227</v>
      </c>
      <c r="M25" s="64">
        <f t="shared" si="6"/>
        <v>1429.8809656799999</v>
      </c>
      <c r="N25" s="64">
        <f t="shared" si="7"/>
        <v>1.0329970600162648</v>
      </c>
      <c r="O25" s="64">
        <f t="shared" si="8"/>
        <v>-1270.1453702200001</v>
      </c>
    </row>
    <row r="26" spans="1:16" x14ac:dyDescent="0.2">
      <c r="A26" s="35" t="s">
        <v>165</v>
      </c>
      <c r="B26" s="34">
        <v>1.3648599399999999</v>
      </c>
      <c r="C26" s="5">
        <f t="shared" si="0"/>
        <v>1.6134417851108966E-3</v>
      </c>
      <c r="D26" s="6">
        <v>1.9450602699999999</v>
      </c>
      <c r="E26" s="5">
        <f t="shared" si="9"/>
        <v>3.8187585793955339E-3</v>
      </c>
      <c r="F26" s="65">
        <f t="shared" si="2"/>
        <v>3.3099202099999996</v>
      </c>
      <c r="G26" s="65">
        <f t="shared" si="9"/>
        <v>2.4422511297804697E-3</v>
      </c>
      <c r="H26" s="65">
        <f t="shared" si="3"/>
        <v>-0.58020033000000004</v>
      </c>
      <c r="I26" s="34">
        <v>0.27295150000000001</v>
      </c>
      <c r="J26" s="5">
        <f t="shared" si="4"/>
        <v>3.4693784758255385E-4</v>
      </c>
      <c r="K26" s="6">
        <v>3.8021401299999997</v>
      </c>
      <c r="L26" s="5">
        <f t="shared" si="5"/>
        <v>6.3638237882744867E-3</v>
      </c>
      <c r="M26" s="65">
        <f t="shared" si="6"/>
        <v>4.0750916299999993</v>
      </c>
      <c r="N26" s="65">
        <f t="shared" si="7"/>
        <v>2.9439916847099038E-3</v>
      </c>
      <c r="O26" s="65">
        <f t="shared" si="8"/>
        <v>-3.5291886299999997</v>
      </c>
    </row>
    <row r="27" spans="1:16" x14ac:dyDescent="0.2">
      <c r="A27" s="29" t="s">
        <v>166</v>
      </c>
      <c r="B27" s="30">
        <v>7.2557577200000001</v>
      </c>
      <c r="C27" s="31">
        <f t="shared" si="0"/>
        <v>8.5772483644651273E-3</v>
      </c>
      <c r="D27" s="32">
        <v>19.96249766</v>
      </c>
      <c r="E27" s="31">
        <f t="shared" si="9"/>
        <v>3.9192594893364553E-2</v>
      </c>
      <c r="F27" s="64">
        <f t="shared" si="2"/>
        <v>27.218255380000002</v>
      </c>
      <c r="G27" s="64">
        <f t="shared" si="9"/>
        <v>2.0083207671177779E-2</v>
      </c>
      <c r="H27" s="64">
        <f t="shared" si="3"/>
        <v>-12.70673994</v>
      </c>
      <c r="I27" s="30">
        <v>12.21297414</v>
      </c>
      <c r="J27" s="31">
        <f t="shared" si="4"/>
        <v>1.5523428010884686E-2</v>
      </c>
      <c r="K27" s="32">
        <v>126.35342468</v>
      </c>
      <c r="L27" s="31">
        <f t="shared" si="5"/>
        <v>0.21148377024929185</v>
      </c>
      <c r="M27" s="64">
        <f t="shared" si="6"/>
        <v>138.56639882000002</v>
      </c>
      <c r="N27" s="64">
        <f t="shared" si="7"/>
        <v>0.10010531368254813</v>
      </c>
      <c r="O27" s="64">
        <f t="shared" si="8"/>
        <v>-114.14045054</v>
      </c>
    </row>
    <row r="28" spans="1:16" ht="13.5" x14ac:dyDescent="0.25">
      <c r="A28" s="36" t="s">
        <v>130</v>
      </c>
      <c r="B28" s="37">
        <v>84593.070081309997</v>
      </c>
      <c r="C28" s="39">
        <f>B28/B$28*100</f>
        <v>100</v>
      </c>
      <c r="D28" s="38">
        <v>50934.36072379</v>
      </c>
      <c r="E28" s="39">
        <f>D28/D$28*100</f>
        <v>100</v>
      </c>
      <c r="F28" s="67">
        <f t="shared" si="2"/>
        <v>135527.43080510001</v>
      </c>
      <c r="G28" s="66">
        <f>F28/F$28*100</f>
        <v>100</v>
      </c>
      <c r="H28" s="67">
        <f t="shared" si="3"/>
        <v>33658.709357519998</v>
      </c>
      <c r="I28" s="37">
        <v>78674.466306260001</v>
      </c>
      <c r="J28" s="39">
        <f>I28/I$28*100</f>
        <v>100</v>
      </c>
      <c r="K28" s="38">
        <v>59746.156658289998</v>
      </c>
      <c r="L28" s="39">
        <f>K28/K$28*100</f>
        <v>100</v>
      </c>
      <c r="M28" s="67">
        <f t="shared" si="6"/>
        <v>138420.62296454998</v>
      </c>
      <c r="N28" s="66">
        <f>M28/M$28*100</f>
        <v>100</v>
      </c>
      <c r="O28" s="67">
        <f t="shared" si="8"/>
        <v>18928.309647970003</v>
      </c>
    </row>
    <row r="29" spans="1:16" x14ac:dyDescent="0.2">
      <c r="C29" s="4"/>
      <c r="D29" s="4"/>
      <c r="E29" s="4"/>
      <c r="F29" s="4"/>
      <c r="G29" s="4"/>
      <c r="H29" s="4"/>
      <c r="J29" s="4"/>
      <c r="K29" s="4"/>
      <c r="L29" s="4"/>
      <c r="M29" s="4"/>
      <c r="N29" s="4"/>
    </row>
    <row r="30" spans="1:16" s="7" customFormat="1" x14ac:dyDescent="0.2">
      <c r="B30" s="124"/>
      <c r="C30" s="124"/>
      <c r="D30" s="124"/>
      <c r="E30" s="124"/>
      <c r="J30" s="8"/>
      <c r="K30" s="8"/>
      <c r="L30" s="8"/>
      <c r="M30" s="195"/>
      <c r="N30" s="195"/>
      <c r="O30" s="195"/>
      <c r="P30" s="195"/>
    </row>
    <row r="31" spans="1:16" s="7" customFormat="1" ht="39.75" customHeight="1" x14ac:dyDescent="0.2">
      <c r="A31" s="223" t="s">
        <v>140</v>
      </c>
      <c r="B31" s="223"/>
      <c r="C31" s="223"/>
      <c r="D31" s="223"/>
      <c r="E31" s="223"/>
      <c r="F31" s="223"/>
      <c r="G31" s="223"/>
      <c r="H31" s="223"/>
      <c r="I31" s="223"/>
      <c r="J31" s="223"/>
      <c r="K31" s="223"/>
      <c r="L31" s="223"/>
      <c r="M31" s="223"/>
      <c r="N31" s="223"/>
      <c r="O31" s="223"/>
    </row>
    <row r="32" spans="1:16" x14ac:dyDescent="0.2">
      <c r="A32" s="11"/>
      <c r="B32" s="17"/>
      <c r="C32" s="17"/>
      <c r="D32" s="17"/>
      <c r="E32" s="16"/>
      <c r="F32" s="16"/>
      <c r="G32" s="16"/>
      <c r="H32" s="16"/>
      <c r="I32" s="17"/>
      <c r="J32" s="17"/>
      <c r="K32" s="17"/>
      <c r="L32" s="16"/>
      <c r="M32" s="16"/>
      <c r="N32" s="16"/>
    </row>
    <row r="33" spans="1:14" x14ac:dyDescent="0.2">
      <c r="A33" s="11"/>
      <c r="B33" s="17"/>
      <c r="C33" s="17"/>
      <c r="D33" s="17"/>
      <c r="E33" s="16"/>
      <c r="F33" s="16"/>
      <c r="G33" s="16"/>
      <c r="H33" s="16"/>
      <c r="I33" s="17"/>
      <c r="J33" s="17"/>
      <c r="K33" s="17"/>
      <c r="L33" s="16"/>
      <c r="M33" s="16"/>
      <c r="N33" s="16"/>
    </row>
    <row r="34" spans="1:14" x14ac:dyDescent="0.2">
      <c r="A34" s="11"/>
      <c r="B34" s="17"/>
      <c r="C34" s="17"/>
      <c r="D34" s="17"/>
      <c r="E34" s="16"/>
      <c r="F34" s="16"/>
      <c r="G34" s="16"/>
      <c r="H34" s="16"/>
      <c r="I34" s="17"/>
      <c r="J34" s="17"/>
      <c r="K34" s="17"/>
      <c r="L34" s="16"/>
      <c r="M34" s="16"/>
      <c r="N34" s="16"/>
    </row>
    <row r="35" spans="1:14" x14ac:dyDescent="0.2">
      <c r="A35" s="11"/>
      <c r="B35" s="11"/>
      <c r="C35" s="11"/>
      <c r="D35" s="11"/>
      <c r="E35" s="16"/>
      <c r="F35" s="16"/>
      <c r="G35" s="16"/>
      <c r="H35" s="16"/>
      <c r="I35" s="17"/>
      <c r="J35" s="17"/>
      <c r="K35" s="17"/>
      <c r="L35" s="16"/>
      <c r="M35" s="16"/>
      <c r="N35" s="16"/>
    </row>
    <row r="36" spans="1:14" x14ac:dyDescent="0.2">
      <c r="A36" s="11"/>
      <c r="B36" s="9"/>
      <c r="C36" s="9"/>
      <c r="D36" s="9"/>
      <c r="F36" s="16"/>
      <c r="G36" s="16"/>
      <c r="H36" s="16"/>
      <c r="I36" s="17"/>
      <c r="J36" s="17"/>
      <c r="K36" s="17"/>
      <c r="L36" s="16"/>
      <c r="M36" s="16"/>
      <c r="N36" s="16"/>
    </row>
    <row r="37" spans="1:14" x14ac:dyDescent="0.2">
      <c r="A37" s="9"/>
      <c r="B37" s="9"/>
      <c r="C37" s="9"/>
      <c r="D37" s="9"/>
      <c r="I37" s="9"/>
      <c r="J37" s="9"/>
      <c r="K37" s="9"/>
    </row>
    <row r="38" spans="1:14" x14ac:dyDescent="0.2">
      <c r="A38" s="9"/>
      <c r="B38" s="9"/>
      <c r="C38" s="9"/>
      <c r="D38" s="9"/>
      <c r="I38" s="9"/>
      <c r="J38" s="9"/>
      <c r="K38" s="9"/>
    </row>
    <row r="39" spans="1:14" x14ac:dyDescent="0.2">
      <c r="A39" s="9"/>
      <c r="B39" s="9"/>
      <c r="C39" s="9"/>
      <c r="D39" s="9"/>
      <c r="I39" s="9"/>
      <c r="J39" s="9"/>
      <c r="K39" s="9"/>
    </row>
    <row r="40" spans="1:14" x14ac:dyDescent="0.2">
      <c r="A40" s="9"/>
      <c r="B40" s="9"/>
      <c r="C40" s="9"/>
      <c r="D40" s="9"/>
      <c r="I40" s="9"/>
      <c r="J40" s="9"/>
      <c r="K40" s="9"/>
    </row>
    <row r="41" spans="1:14" x14ac:dyDescent="0.2">
      <c r="A41" s="9"/>
      <c r="B41" s="9"/>
      <c r="C41" s="9"/>
      <c r="D41" s="9"/>
      <c r="I41" s="9"/>
      <c r="J41" s="9"/>
      <c r="K41" s="9"/>
    </row>
    <row r="42" spans="1:14" x14ac:dyDescent="0.2">
      <c r="A42" s="9"/>
      <c r="I42" s="9"/>
      <c r="J42" s="9"/>
      <c r="K42" s="9"/>
    </row>
  </sheetData>
  <mergeCells count="5">
    <mergeCell ref="A31:O31"/>
    <mergeCell ref="A4:A5"/>
    <mergeCell ref="B4:H4"/>
    <mergeCell ref="I4:O4"/>
    <mergeCell ref="A1:O1"/>
  </mergeCells>
  <phoneticPr fontId="5" type="noConversion"/>
  <printOptions horizontalCentered="1"/>
  <pageMargins left="0.35433070866141736" right="0.27559055118110237" top="0.31496062992125984" bottom="0.27559055118110237" header="0.39370078740157483" footer="0.27559055118110237"/>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80" zoomScaleNormal="80" workbookViewId="0">
      <pane xSplit="2" ySplit="8" topLeftCell="C9" activePane="bottomRight" state="frozen"/>
      <selection pane="topRight" activeCell="C1" sqref="C1"/>
      <selection pane="bottomLeft" activeCell="A10" sqref="A10"/>
      <selection pane="bottomRight" activeCell="N48" sqref="N47:N48"/>
    </sheetView>
  </sheetViews>
  <sheetFormatPr defaultRowHeight="12.75" x14ac:dyDescent="0.2"/>
  <cols>
    <col min="1" max="1" width="9.28515625" bestFit="1" customWidth="1"/>
    <col min="2" max="2" width="34.28515625" customWidth="1"/>
    <col min="3" max="3" width="16.42578125" bestFit="1" customWidth="1"/>
    <col min="4" max="4" width="9.28515625" bestFit="1" customWidth="1"/>
    <col min="5" max="5" width="16.42578125" bestFit="1" customWidth="1"/>
    <col min="6" max="6" width="18.28515625" customWidth="1"/>
    <col min="7" max="7" width="15" customWidth="1"/>
    <col min="8" max="8" width="13.7109375" customWidth="1"/>
  </cols>
  <sheetData>
    <row r="1" spans="1:8" x14ac:dyDescent="0.2">
      <c r="A1" s="230" t="s">
        <v>61</v>
      </c>
      <c r="B1" s="230"/>
      <c r="C1" s="230"/>
      <c r="D1" s="230"/>
      <c r="E1" s="230"/>
      <c r="F1" s="230"/>
      <c r="G1" s="230"/>
      <c r="H1" s="230"/>
    </row>
    <row r="2" spans="1:8" x14ac:dyDescent="0.2">
      <c r="A2" s="10"/>
      <c r="B2" s="10"/>
      <c r="C2" s="10"/>
      <c r="D2" s="10"/>
      <c r="E2" s="10"/>
      <c r="F2" s="10"/>
      <c r="G2" s="10"/>
      <c r="H2" s="10"/>
    </row>
    <row r="3" spans="1:8" x14ac:dyDescent="0.2">
      <c r="A3" s="10"/>
      <c r="B3" s="10"/>
      <c r="C3" s="10"/>
      <c r="D3" s="10"/>
      <c r="E3" s="10"/>
      <c r="F3" s="10"/>
      <c r="G3" s="10"/>
      <c r="H3" s="159" t="s">
        <v>125</v>
      </c>
    </row>
    <row r="4" spans="1:8" ht="38.25" customHeight="1" x14ac:dyDescent="0.2">
      <c r="A4" s="231" t="s">
        <v>167</v>
      </c>
      <c r="B4" s="234" t="s">
        <v>144</v>
      </c>
      <c r="C4" s="40" t="s">
        <v>201</v>
      </c>
      <c r="D4" s="40" t="s">
        <v>201</v>
      </c>
      <c r="E4" s="40" t="s">
        <v>168</v>
      </c>
      <c r="F4" s="234" t="s">
        <v>202</v>
      </c>
      <c r="G4" s="237" t="s">
        <v>170</v>
      </c>
      <c r="H4" s="238"/>
    </row>
    <row r="5" spans="1:8" ht="12.75" customHeight="1" x14ac:dyDescent="0.2">
      <c r="A5" s="232"/>
      <c r="B5" s="232"/>
      <c r="C5" s="237" t="s">
        <v>169</v>
      </c>
      <c r="D5" s="239"/>
      <c r="E5" s="238"/>
      <c r="F5" s="235"/>
      <c r="G5" s="234" t="s">
        <v>171</v>
      </c>
      <c r="H5" s="234" t="s">
        <v>172</v>
      </c>
    </row>
    <row r="6" spans="1:8" ht="27" customHeight="1" x14ac:dyDescent="0.2">
      <c r="A6" s="232"/>
      <c r="B6" s="232"/>
      <c r="C6" s="41" t="s">
        <v>4</v>
      </c>
      <c r="D6" s="12" t="s">
        <v>5</v>
      </c>
      <c r="E6" s="12" t="s">
        <v>6</v>
      </c>
      <c r="F6" s="236"/>
      <c r="G6" s="236"/>
      <c r="H6" s="236"/>
    </row>
    <row r="7" spans="1:8" x14ac:dyDescent="0.2">
      <c r="A7" s="233"/>
      <c r="B7" s="233"/>
      <c r="C7" s="44" t="s">
        <v>7</v>
      </c>
      <c r="D7" s="45" t="s">
        <v>8</v>
      </c>
      <c r="E7" s="46" t="s">
        <v>9</v>
      </c>
      <c r="F7" s="13" t="s">
        <v>52</v>
      </c>
      <c r="G7" s="13" t="s">
        <v>53</v>
      </c>
      <c r="H7" s="14" t="s">
        <v>54</v>
      </c>
    </row>
    <row r="8" spans="1:8" x14ac:dyDescent="0.2">
      <c r="A8" s="47"/>
      <c r="B8" s="48" t="s">
        <v>176</v>
      </c>
      <c r="C8" s="201">
        <v>78674.466306260001</v>
      </c>
      <c r="D8" s="201"/>
      <c r="E8" s="201">
        <v>84593.070081309997</v>
      </c>
      <c r="F8" s="49">
        <f>C8-E8</f>
        <v>-5918.6037750499963</v>
      </c>
      <c r="G8" s="50"/>
      <c r="H8" s="51"/>
    </row>
    <row r="9" spans="1:8" ht="26.25" customHeight="1" x14ac:dyDescent="0.2">
      <c r="A9" s="52" t="s">
        <v>0</v>
      </c>
      <c r="B9" s="53" t="s">
        <v>177</v>
      </c>
      <c r="C9" s="54"/>
      <c r="D9" s="54"/>
      <c r="E9" s="54"/>
      <c r="F9" s="61"/>
      <c r="G9" s="54"/>
      <c r="H9" s="54"/>
    </row>
    <row r="10" spans="1:8" ht="12.75" customHeight="1" x14ac:dyDescent="0.2">
      <c r="A10" s="47" t="s">
        <v>10</v>
      </c>
      <c r="B10" s="75" t="s">
        <v>178</v>
      </c>
      <c r="C10" s="55">
        <v>163.54709886000001</v>
      </c>
      <c r="D10" s="55">
        <v>193.79365070846464</v>
      </c>
      <c r="E10" s="55">
        <v>151.49150087999999</v>
      </c>
      <c r="F10" s="55">
        <f t="shared" ref="F10:F30" si="0">C10-E10</f>
        <v>12.055597980000016</v>
      </c>
      <c r="G10" s="55">
        <f t="shared" ref="G10:H30" si="1">C10-D10</f>
        <v>-30.246551848464634</v>
      </c>
      <c r="H10" s="55">
        <f t="shared" si="1"/>
        <v>42.30214982846465</v>
      </c>
    </row>
    <row r="11" spans="1:8" ht="12.75" customHeight="1" x14ac:dyDescent="0.2">
      <c r="A11" s="52" t="s">
        <v>11</v>
      </c>
      <c r="B11" s="58" t="s">
        <v>179</v>
      </c>
      <c r="C11" s="56">
        <v>2181.2138730199999</v>
      </c>
      <c r="D11" s="56">
        <v>2624.9753568258129</v>
      </c>
      <c r="E11" s="56">
        <v>2218.5377660999998</v>
      </c>
      <c r="F11" s="56">
        <f t="shared" si="0"/>
        <v>-37.323893079999834</v>
      </c>
      <c r="G11" s="56">
        <f t="shared" si="1"/>
        <v>-443.76148380581299</v>
      </c>
      <c r="H11" s="56">
        <f t="shared" si="1"/>
        <v>406.43759072581315</v>
      </c>
    </row>
    <row r="12" spans="1:8" ht="12.75" customHeight="1" x14ac:dyDescent="0.2">
      <c r="A12" s="47" t="s">
        <v>12</v>
      </c>
      <c r="B12" s="75" t="s">
        <v>180</v>
      </c>
      <c r="C12" s="55">
        <v>579.67329687999995</v>
      </c>
      <c r="D12" s="55">
        <v>761.82244450092753</v>
      </c>
      <c r="E12" s="55">
        <v>753.21320308999998</v>
      </c>
      <c r="F12" s="55">
        <f t="shared" si="0"/>
        <v>-173.53990621000003</v>
      </c>
      <c r="G12" s="55">
        <f t="shared" si="1"/>
        <v>-182.14914762092758</v>
      </c>
      <c r="H12" s="55">
        <f t="shared" si="1"/>
        <v>8.6092414109275524</v>
      </c>
    </row>
    <row r="13" spans="1:8" ht="12.75" customHeight="1" x14ac:dyDescent="0.2">
      <c r="A13" s="52" t="s">
        <v>13</v>
      </c>
      <c r="B13" s="58" t="s">
        <v>181</v>
      </c>
      <c r="C13" s="56">
        <v>783.84097082000005</v>
      </c>
      <c r="D13" s="56">
        <v>984.60318060800546</v>
      </c>
      <c r="E13" s="56">
        <v>680.68210222000005</v>
      </c>
      <c r="F13" s="56">
        <f t="shared" si="0"/>
        <v>103.15886860000001</v>
      </c>
      <c r="G13" s="56">
        <f t="shared" si="1"/>
        <v>-200.76220978800541</v>
      </c>
      <c r="H13" s="56">
        <f t="shared" si="1"/>
        <v>303.92107838800541</v>
      </c>
    </row>
    <row r="14" spans="1:8" ht="12.75" customHeight="1" x14ac:dyDescent="0.2">
      <c r="A14" s="47" t="s">
        <v>14</v>
      </c>
      <c r="B14" s="75" t="s">
        <v>182</v>
      </c>
      <c r="C14" s="55">
        <v>116.60655701</v>
      </c>
      <c r="D14" s="55">
        <v>132.80034857201048</v>
      </c>
      <c r="E14" s="55">
        <v>145.50884916999999</v>
      </c>
      <c r="F14" s="55">
        <f t="shared" si="0"/>
        <v>-28.902292159999988</v>
      </c>
      <c r="G14" s="55">
        <f t="shared" si="1"/>
        <v>-16.193791562010475</v>
      </c>
      <c r="H14" s="55">
        <f t="shared" si="1"/>
        <v>-12.708500597989513</v>
      </c>
    </row>
    <row r="15" spans="1:8" ht="12.75" customHeight="1" x14ac:dyDescent="0.2">
      <c r="A15" s="52" t="s">
        <v>15</v>
      </c>
      <c r="B15" s="58" t="s">
        <v>183</v>
      </c>
      <c r="C15" s="56">
        <v>704.85577957999999</v>
      </c>
      <c r="D15" s="56">
        <v>925.10250863766998</v>
      </c>
      <c r="E15" s="56">
        <v>932.30749426</v>
      </c>
      <c r="F15" s="56">
        <f t="shared" si="0"/>
        <v>-227.45171468000001</v>
      </c>
      <c r="G15" s="56">
        <f t="shared" si="1"/>
        <v>-220.24672905767</v>
      </c>
      <c r="H15" s="56">
        <f t="shared" si="1"/>
        <v>-7.2049856223300139</v>
      </c>
    </row>
    <row r="16" spans="1:8" ht="12.75" customHeight="1" x14ac:dyDescent="0.2">
      <c r="A16" s="47" t="s">
        <v>16</v>
      </c>
      <c r="B16" s="75" t="s">
        <v>184</v>
      </c>
      <c r="C16" s="55">
        <v>42314.952899800002</v>
      </c>
      <c r="D16" s="55">
        <v>50854.456060622833</v>
      </c>
      <c r="E16" s="55">
        <v>46923.535679010005</v>
      </c>
      <c r="F16" s="55">
        <f t="shared" si="0"/>
        <v>-4608.5827792100026</v>
      </c>
      <c r="G16" s="55">
        <f t="shared" si="1"/>
        <v>-8539.503160822831</v>
      </c>
      <c r="H16" s="55">
        <f t="shared" si="1"/>
        <v>3930.9203816128284</v>
      </c>
    </row>
    <row r="17" spans="1:8" ht="12.75" customHeight="1" x14ac:dyDescent="0.2">
      <c r="A17" s="52" t="s">
        <v>17</v>
      </c>
      <c r="B17" s="58" t="s">
        <v>185</v>
      </c>
      <c r="C17" s="56">
        <v>1088.03537499</v>
      </c>
      <c r="D17" s="56">
        <v>1338.2311365173234</v>
      </c>
      <c r="E17" s="56">
        <v>1515.0454478900001</v>
      </c>
      <c r="F17" s="56">
        <f t="shared" si="0"/>
        <v>-427.01007290000007</v>
      </c>
      <c r="G17" s="56">
        <f t="shared" si="1"/>
        <v>-250.19576152732338</v>
      </c>
      <c r="H17" s="56">
        <f t="shared" si="1"/>
        <v>-176.81431137267668</v>
      </c>
    </row>
    <row r="18" spans="1:8" ht="12.75" customHeight="1" x14ac:dyDescent="0.2">
      <c r="A18" s="47" t="s">
        <v>18</v>
      </c>
      <c r="B18" s="75" t="s">
        <v>186</v>
      </c>
      <c r="C18" s="55">
        <v>1625.26298335</v>
      </c>
      <c r="D18" s="55">
        <v>1447.6230337726711</v>
      </c>
      <c r="E18" s="55">
        <v>1404.8574620499999</v>
      </c>
      <c r="F18" s="55">
        <f t="shared" si="0"/>
        <v>220.40552130000015</v>
      </c>
      <c r="G18" s="55">
        <f t="shared" si="1"/>
        <v>177.63994957732893</v>
      </c>
      <c r="H18" s="55">
        <f t="shared" si="1"/>
        <v>42.765571722671211</v>
      </c>
    </row>
    <row r="19" spans="1:8" ht="12.75" customHeight="1" x14ac:dyDescent="0.2">
      <c r="A19" s="52" t="s">
        <v>19</v>
      </c>
      <c r="B19" s="58" t="s">
        <v>56</v>
      </c>
      <c r="C19" s="56">
        <v>247.48200247999998</v>
      </c>
      <c r="D19" s="56">
        <v>270.05059160945626</v>
      </c>
      <c r="E19" s="56">
        <v>269.90885999</v>
      </c>
      <c r="F19" s="56">
        <f t="shared" si="0"/>
        <v>-22.426857510000019</v>
      </c>
      <c r="G19" s="56">
        <f t="shared" si="1"/>
        <v>-22.568589129456285</v>
      </c>
      <c r="H19" s="56">
        <f t="shared" si="1"/>
        <v>0.14173161945626589</v>
      </c>
    </row>
    <row r="20" spans="1:8" ht="12.75" customHeight="1" x14ac:dyDescent="0.2">
      <c r="A20" s="47" t="s">
        <v>20</v>
      </c>
      <c r="B20" s="75" t="s">
        <v>187</v>
      </c>
      <c r="C20" s="55">
        <v>351.42008159</v>
      </c>
      <c r="D20" s="55">
        <v>382.59629654036098</v>
      </c>
      <c r="E20" s="55">
        <v>400.18577802999999</v>
      </c>
      <c r="F20" s="55">
        <f t="shared" si="0"/>
        <v>-48.765696439999999</v>
      </c>
      <c r="G20" s="55">
        <f t="shared" si="1"/>
        <v>-31.176214950360986</v>
      </c>
      <c r="H20" s="55">
        <f t="shared" si="1"/>
        <v>-17.589481489639013</v>
      </c>
    </row>
    <row r="21" spans="1:8" ht="24.95" customHeight="1" x14ac:dyDescent="0.2">
      <c r="A21" s="57">
        <v>2844</v>
      </c>
      <c r="B21" s="58" t="s">
        <v>188</v>
      </c>
      <c r="C21" s="56">
        <v>3448.7271141199999</v>
      </c>
      <c r="D21" s="56">
        <v>2711.9315911100198</v>
      </c>
      <c r="E21" s="56">
        <v>2631.3831510700002</v>
      </c>
      <c r="F21" s="56">
        <f t="shared" si="0"/>
        <v>817.34396304999973</v>
      </c>
      <c r="G21" s="56">
        <f t="shared" si="1"/>
        <v>736.79552300998012</v>
      </c>
      <c r="H21" s="56">
        <f t="shared" si="1"/>
        <v>80.548440040019614</v>
      </c>
    </row>
    <row r="22" spans="1:8" ht="12.75" customHeight="1" x14ac:dyDescent="0.2">
      <c r="A22" s="47" t="s">
        <v>21</v>
      </c>
      <c r="B22" s="75" t="s">
        <v>189</v>
      </c>
      <c r="C22" s="55">
        <v>135.06338088999999</v>
      </c>
      <c r="D22" s="55">
        <v>173.73584922465284</v>
      </c>
      <c r="E22" s="55">
        <v>85.717513390000008</v>
      </c>
      <c r="F22" s="55">
        <f t="shared" si="0"/>
        <v>49.345867499999983</v>
      </c>
      <c r="G22" s="55">
        <f t="shared" si="1"/>
        <v>-38.672468334652848</v>
      </c>
      <c r="H22" s="55">
        <f t="shared" si="1"/>
        <v>88.018335834652831</v>
      </c>
    </row>
    <row r="23" spans="1:8" ht="12.75" customHeight="1" x14ac:dyDescent="0.2">
      <c r="A23" s="59" t="s">
        <v>22</v>
      </c>
      <c r="B23" s="76" t="s">
        <v>190</v>
      </c>
      <c r="C23" s="56">
        <v>642.91106950000005</v>
      </c>
      <c r="D23" s="56">
        <v>582.82757664858116</v>
      </c>
      <c r="E23" s="56">
        <v>660.34657261999996</v>
      </c>
      <c r="F23" s="56">
        <f t="shared" si="0"/>
        <v>-17.435503119999908</v>
      </c>
      <c r="G23" s="56">
        <f t="shared" si="1"/>
        <v>60.083492851418896</v>
      </c>
      <c r="H23" s="56">
        <f t="shared" si="1"/>
        <v>-77.518995971418803</v>
      </c>
    </row>
    <row r="24" spans="1:8" ht="12.75" customHeight="1" x14ac:dyDescent="0.2">
      <c r="A24" s="59" t="s">
        <v>23</v>
      </c>
      <c r="B24" s="76" t="s">
        <v>191</v>
      </c>
      <c r="C24" s="56">
        <v>2330.0231187700001</v>
      </c>
      <c r="D24" s="56">
        <v>3021.0566280341759</v>
      </c>
      <c r="E24" s="56">
        <v>3230.8925163700001</v>
      </c>
      <c r="F24" s="56">
        <f t="shared" si="0"/>
        <v>-900.86939759999996</v>
      </c>
      <c r="G24" s="56">
        <f t="shared" si="1"/>
        <v>-691.03350926417579</v>
      </c>
      <c r="H24" s="56">
        <f t="shared" si="1"/>
        <v>-209.83588833582417</v>
      </c>
    </row>
    <row r="25" spans="1:8" ht="12.75" customHeight="1" x14ac:dyDescent="0.2">
      <c r="A25" s="47" t="s">
        <v>24</v>
      </c>
      <c r="B25" s="75" t="s">
        <v>192</v>
      </c>
      <c r="C25" s="55">
        <v>1326.16797486</v>
      </c>
      <c r="D25" s="55">
        <v>1509.3030166396761</v>
      </c>
      <c r="E25" s="55">
        <v>1609.4165002899999</v>
      </c>
      <c r="F25" s="55">
        <f t="shared" si="0"/>
        <v>-283.24852542999997</v>
      </c>
      <c r="G25" s="55">
        <f t="shared" si="1"/>
        <v>-183.13504177967616</v>
      </c>
      <c r="H25" s="55">
        <f t="shared" si="1"/>
        <v>-100.11348365032381</v>
      </c>
    </row>
    <row r="26" spans="1:8" ht="12.75" customHeight="1" x14ac:dyDescent="0.2">
      <c r="A26" s="59" t="s">
        <v>25</v>
      </c>
      <c r="B26" s="76" t="s">
        <v>193</v>
      </c>
      <c r="C26" s="56">
        <v>3189.2812613999999</v>
      </c>
      <c r="D26" s="56">
        <v>3374.981508583855</v>
      </c>
      <c r="E26" s="56">
        <v>3746.23833599</v>
      </c>
      <c r="F26" s="56">
        <f t="shared" si="0"/>
        <v>-556.95707459000005</v>
      </c>
      <c r="G26" s="56">
        <f t="shared" si="1"/>
        <v>-185.70024718385503</v>
      </c>
      <c r="H26" s="56">
        <f t="shared" si="1"/>
        <v>-371.25682740614502</v>
      </c>
    </row>
    <row r="27" spans="1:8" ht="12.75" customHeight="1" x14ac:dyDescent="0.2">
      <c r="A27" s="47" t="s">
        <v>26</v>
      </c>
      <c r="B27" s="75" t="s">
        <v>194</v>
      </c>
      <c r="C27" s="55">
        <v>460.82749681000001</v>
      </c>
      <c r="D27" s="55">
        <v>577.79766908016586</v>
      </c>
      <c r="E27" s="55">
        <v>670.26638577999995</v>
      </c>
      <c r="F27" s="55">
        <f t="shared" si="0"/>
        <v>-209.43888896999994</v>
      </c>
      <c r="G27" s="55">
        <f t="shared" si="1"/>
        <v>-116.97017227016585</v>
      </c>
      <c r="H27" s="55">
        <f t="shared" si="1"/>
        <v>-92.46871669983409</v>
      </c>
    </row>
    <row r="28" spans="1:8" ht="12.75" customHeight="1" x14ac:dyDescent="0.2">
      <c r="A28" s="59" t="s">
        <v>27</v>
      </c>
      <c r="B28" s="76" t="s">
        <v>195</v>
      </c>
      <c r="C28" s="56">
        <v>148.02782049000001</v>
      </c>
      <c r="D28" s="56">
        <v>144.55199072228012</v>
      </c>
      <c r="E28" s="56">
        <v>170.33686665000002</v>
      </c>
      <c r="F28" s="56">
        <f t="shared" si="0"/>
        <v>-22.309046160000008</v>
      </c>
      <c r="G28" s="56">
        <f t="shared" si="1"/>
        <v>3.4758297677198868</v>
      </c>
      <c r="H28" s="56">
        <f t="shared" si="1"/>
        <v>-25.784875927719895</v>
      </c>
    </row>
    <row r="29" spans="1:8" ht="12.75" customHeight="1" x14ac:dyDescent="0.2">
      <c r="A29" s="47" t="s">
        <v>28</v>
      </c>
      <c r="B29" s="75" t="s">
        <v>196</v>
      </c>
      <c r="C29" s="55">
        <v>603.22033730999999</v>
      </c>
      <c r="D29" s="55">
        <v>784.62815555234556</v>
      </c>
      <c r="E29" s="55">
        <v>833.95806775999995</v>
      </c>
      <c r="F29" s="55">
        <f t="shared" si="0"/>
        <v>-230.73773044999996</v>
      </c>
      <c r="G29" s="55">
        <f t="shared" si="1"/>
        <v>-181.40781824234557</v>
      </c>
      <c r="H29" s="55">
        <f t="shared" si="1"/>
        <v>-49.329912207654388</v>
      </c>
    </row>
    <row r="30" spans="1:8" ht="12.75" customHeight="1" x14ac:dyDescent="0.2">
      <c r="A30" s="59" t="s">
        <v>29</v>
      </c>
      <c r="B30" s="76" t="s">
        <v>197</v>
      </c>
      <c r="C30" s="56">
        <v>177.15897618</v>
      </c>
      <c r="D30" s="56">
        <v>137.23511374227422</v>
      </c>
      <c r="E30" s="56">
        <v>158.55752265999999</v>
      </c>
      <c r="F30" s="56">
        <f t="shared" si="0"/>
        <v>18.601453520000007</v>
      </c>
      <c r="G30" s="56">
        <f t="shared" si="1"/>
        <v>39.923862437725774</v>
      </c>
      <c r="H30" s="56">
        <f t="shared" si="1"/>
        <v>-21.322408917725767</v>
      </c>
    </row>
    <row r="31" spans="1:8" ht="12.75" customHeight="1" x14ac:dyDescent="0.2">
      <c r="A31" s="17"/>
      <c r="B31" s="111"/>
      <c r="C31" s="71"/>
      <c r="D31" s="71"/>
      <c r="E31" s="71"/>
      <c r="F31" s="112"/>
      <c r="G31" s="112"/>
      <c r="H31" s="112"/>
    </row>
    <row r="33" spans="1:5" x14ac:dyDescent="0.2">
      <c r="A33" s="10" t="s">
        <v>173</v>
      </c>
      <c r="B33" s="10"/>
    </row>
    <row r="34" spans="1:5" x14ac:dyDescent="0.2">
      <c r="A34" s="78" t="s">
        <v>57</v>
      </c>
      <c r="B34" s="10" t="s">
        <v>174</v>
      </c>
    </row>
    <row r="35" spans="1:5" x14ac:dyDescent="0.2">
      <c r="A35" s="77" t="s">
        <v>58</v>
      </c>
      <c r="B35" s="10" t="s">
        <v>198</v>
      </c>
    </row>
    <row r="36" spans="1:5" x14ac:dyDescent="0.2">
      <c r="A36" s="78" t="s">
        <v>59</v>
      </c>
      <c r="B36" s="10" t="s">
        <v>175</v>
      </c>
      <c r="C36" s="198"/>
      <c r="D36" s="198"/>
      <c r="E36" s="198"/>
    </row>
    <row r="37" spans="1:5" x14ac:dyDescent="0.2">
      <c r="A37" s="77" t="s">
        <v>60</v>
      </c>
      <c r="B37" s="10" t="s">
        <v>199</v>
      </c>
      <c r="C37" s="198"/>
      <c r="D37" s="198"/>
      <c r="E37" s="198"/>
    </row>
    <row r="38" spans="1:5" x14ac:dyDescent="0.2">
      <c r="A38" s="78" t="s">
        <v>5</v>
      </c>
      <c r="B38" s="10" t="s">
        <v>200</v>
      </c>
      <c r="C38" s="198"/>
      <c r="D38" s="198"/>
      <c r="E38" s="198"/>
    </row>
    <row r="39" spans="1:5" x14ac:dyDescent="0.2">
      <c r="A39" s="196"/>
      <c r="B39" s="197"/>
      <c r="C39" s="198"/>
      <c r="D39" s="198"/>
      <c r="E39" s="198"/>
    </row>
    <row r="40" spans="1:5" x14ac:dyDescent="0.2">
      <c r="A40" s="196"/>
      <c r="B40" s="197"/>
      <c r="C40" s="198"/>
      <c r="D40" s="198"/>
      <c r="E40" s="198"/>
    </row>
    <row r="41" spans="1:5" x14ac:dyDescent="0.2">
      <c r="A41" s="196"/>
      <c r="B41" s="197"/>
      <c r="C41" s="198"/>
      <c r="D41" s="198"/>
      <c r="E41" s="198"/>
    </row>
    <row r="42" spans="1:5" x14ac:dyDescent="0.2">
      <c r="A42" s="196"/>
      <c r="B42" s="197"/>
      <c r="C42" s="198"/>
      <c r="D42" s="198"/>
      <c r="E42" s="198"/>
    </row>
    <row r="43" spans="1:5" x14ac:dyDescent="0.2">
      <c r="A43" s="196"/>
      <c r="B43" s="197"/>
      <c r="C43" s="198"/>
      <c r="D43" s="198"/>
      <c r="E43" s="198"/>
    </row>
    <row r="44" spans="1:5" x14ac:dyDescent="0.2">
      <c r="A44" s="196"/>
      <c r="B44" s="197"/>
      <c r="C44" s="198"/>
      <c r="D44" s="198"/>
      <c r="E44" s="198"/>
    </row>
    <row r="45" spans="1:5" x14ac:dyDescent="0.2">
      <c r="A45" s="196"/>
      <c r="B45" s="197"/>
      <c r="C45" s="198"/>
      <c r="D45" s="198"/>
      <c r="E45" s="198"/>
    </row>
    <row r="46" spans="1:5" x14ac:dyDescent="0.2">
      <c r="A46" s="196"/>
      <c r="B46" s="197"/>
      <c r="C46" s="198"/>
      <c r="D46" s="198"/>
      <c r="E46" s="198"/>
    </row>
    <row r="47" spans="1:5" x14ac:dyDescent="0.2">
      <c r="A47" s="196"/>
      <c r="B47" s="197"/>
      <c r="C47" s="198"/>
      <c r="D47" s="198"/>
      <c r="E47" s="198"/>
    </row>
    <row r="48" spans="1:5" x14ac:dyDescent="0.2">
      <c r="A48" s="199"/>
      <c r="B48" s="199"/>
      <c r="C48" s="199"/>
      <c r="D48" s="199"/>
      <c r="E48" s="199"/>
    </row>
    <row r="49" spans="1:5" x14ac:dyDescent="0.2">
      <c r="A49" s="199"/>
      <c r="B49" s="199"/>
      <c r="C49" s="199"/>
      <c r="D49" s="199"/>
      <c r="E49" s="199"/>
    </row>
  </sheetData>
  <mergeCells count="8">
    <mergeCell ref="A1:H1"/>
    <mergeCell ref="A4:A7"/>
    <mergeCell ref="B4:B7"/>
    <mergeCell ref="F4:F6"/>
    <mergeCell ref="G4:H4"/>
    <mergeCell ref="C5:E5"/>
    <mergeCell ref="G5:G6"/>
    <mergeCell ref="H5:H6"/>
  </mergeCells>
  <pageMargins left="0.47244094488188981" right="0.31496062992125984" top="0.31496062992125984" bottom="0.2800000000000000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zoomScaleSheetLayoutView="85" workbookViewId="0">
      <pane xSplit="1" ySplit="5" topLeftCell="B6" activePane="bottomRight" state="frozen"/>
      <selection pane="topRight" activeCell="B1" sqref="B1"/>
      <selection pane="bottomLeft" activeCell="A6" sqref="A6"/>
      <selection pane="bottomRight" activeCell="R22" sqref="R22"/>
    </sheetView>
  </sheetViews>
  <sheetFormatPr defaultRowHeight="12.75" x14ac:dyDescent="0.2"/>
  <cols>
    <col min="1" max="1" width="35.85546875" style="15" customWidth="1"/>
    <col min="2" max="2" width="7.85546875" style="15" bestFit="1" customWidth="1"/>
    <col min="3" max="3" width="6" style="15" bestFit="1" customWidth="1"/>
    <col min="4" max="4" width="7.85546875" style="15" bestFit="1" customWidth="1"/>
    <col min="5" max="5" width="6" style="15" bestFit="1" customWidth="1"/>
    <col min="6" max="6" width="11.42578125" style="15" bestFit="1" customWidth="1"/>
    <col min="7" max="7" width="5.42578125" style="15" bestFit="1" customWidth="1"/>
    <col min="8" max="8" width="9.140625" style="15" bestFit="1" customWidth="1"/>
    <col min="9" max="9" width="6" style="15" bestFit="1" customWidth="1"/>
    <col min="10" max="10" width="7.85546875" style="15" bestFit="1" customWidth="1"/>
    <col min="11" max="11" width="6" style="15" bestFit="1" customWidth="1"/>
    <col min="12" max="12" width="11.42578125" style="15" bestFit="1" customWidth="1"/>
    <col min="13" max="13" width="5.42578125" style="15" bestFit="1" customWidth="1"/>
    <col min="14" max="16384" width="9.140625" style="15"/>
  </cols>
  <sheetData>
    <row r="1" spans="1:13" ht="18" customHeight="1" x14ac:dyDescent="0.2">
      <c r="A1" s="240" t="s">
        <v>99</v>
      </c>
      <c r="B1" s="240"/>
      <c r="C1" s="240"/>
      <c r="D1" s="240"/>
      <c r="E1" s="240"/>
      <c r="F1" s="240"/>
      <c r="G1" s="240"/>
      <c r="H1" s="240"/>
      <c r="I1" s="240"/>
      <c r="J1" s="240"/>
      <c r="K1" s="240"/>
      <c r="L1" s="136"/>
      <c r="M1" s="136"/>
    </row>
    <row r="2" spans="1:13" ht="15.75" customHeight="1" x14ac:dyDescent="0.2">
      <c r="A2" s="17"/>
      <c r="B2" s="116"/>
      <c r="C2" s="116"/>
      <c r="D2" s="116"/>
      <c r="E2" s="116"/>
      <c r="F2" s="116"/>
      <c r="G2" s="116"/>
      <c r="H2" s="116"/>
      <c r="J2" s="137"/>
      <c r="K2" s="137"/>
      <c r="L2" s="159" t="s">
        <v>125</v>
      </c>
      <c r="M2" s="138"/>
    </row>
    <row r="3" spans="1:13" x14ac:dyDescent="0.2">
      <c r="A3" s="241"/>
      <c r="B3" s="226">
        <v>2022</v>
      </c>
      <c r="C3" s="227"/>
      <c r="D3" s="227"/>
      <c r="E3" s="227"/>
      <c r="F3" s="227"/>
      <c r="G3" s="227"/>
      <c r="H3" s="243">
        <v>2023</v>
      </c>
      <c r="I3" s="243"/>
      <c r="J3" s="243"/>
      <c r="K3" s="243"/>
      <c r="L3" s="243"/>
      <c r="M3" s="243"/>
    </row>
    <row r="4" spans="1:13" ht="38.25" x14ac:dyDescent="0.2">
      <c r="A4" s="242"/>
      <c r="B4" s="202" t="s">
        <v>1</v>
      </c>
      <c r="C4" s="203" t="s">
        <v>2</v>
      </c>
      <c r="D4" s="202" t="s">
        <v>3</v>
      </c>
      <c r="E4" s="203" t="s">
        <v>2</v>
      </c>
      <c r="F4" s="204" t="s">
        <v>228</v>
      </c>
      <c r="G4" s="205" t="s">
        <v>2</v>
      </c>
      <c r="H4" s="206" t="s">
        <v>1</v>
      </c>
      <c r="I4" s="207" t="s">
        <v>2</v>
      </c>
      <c r="J4" s="206" t="s">
        <v>3</v>
      </c>
      <c r="K4" s="207" t="s">
        <v>2</v>
      </c>
      <c r="L4" s="208" t="s">
        <v>228</v>
      </c>
      <c r="M4" s="209" t="s">
        <v>2</v>
      </c>
    </row>
    <row r="5" spans="1:13" ht="13.5" x14ac:dyDescent="0.25">
      <c r="A5" s="150" t="s">
        <v>203</v>
      </c>
      <c r="B5" s="49">
        <v>84593.070081309968</v>
      </c>
      <c r="C5" s="151">
        <f>B5/B$5*100</f>
        <v>100</v>
      </c>
      <c r="D5" s="49">
        <v>50934.360723789992</v>
      </c>
      <c r="E5" s="151">
        <f>D5/D$5*100</f>
        <v>100</v>
      </c>
      <c r="F5" s="49">
        <f>B5+D5</f>
        <v>135527.43080509995</v>
      </c>
      <c r="G5" s="49">
        <f>F5/F$5*100</f>
        <v>100</v>
      </c>
      <c r="H5" s="49">
        <v>78674.466306260001</v>
      </c>
      <c r="I5" s="151">
        <v>100</v>
      </c>
      <c r="J5" s="49">
        <v>59746.156658290005</v>
      </c>
      <c r="K5" s="151">
        <f>J5/J$5*100</f>
        <v>100</v>
      </c>
      <c r="L5" s="49">
        <f>H5+J5</f>
        <v>138420.62296455001</v>
      </c>
      <c r="M5" s="49">
        <f>L5/L$5*100</f>
        <v>100</v>
      </c>
    </row>
    <row r="6" spans="1:13" ht="15" x14ac:dyDescent="0.25">
      <c r="A6" s="141" t="s">
        <v>204</v>
      </c>
      <c r="B6" s="139">
        <v>15588.121371489993</v>
      </c>
      <c r="C6" s="140">
        <f>B6/B$5*100</f>
        <v>18.427184823185698</v>
      </c>
      <c r="D6" s="139">
        <v>21546.182195689991</v>
      </c>
      <c r="E6" s="140">
        <f>D6/D$5*100</f>
        <v>42.301860452380986</v>
      </c>
      <c r="F6" s="139">
        <f t="shared" ref="F6:F55" si="0">B6+D6</f>
        <v>37134.303567179988</v>
      </c>
      <c r="G6" s="139">
        <f>F6/F$5*100</f>
        <v>27.399843224787681</v>
      </c>
      <c r="H6" s="139">
        <v>15972.925605370001</v>
      </c>
      <c r="I6" s="140">
        <f t="shared" ref="I6" si="1">H6/H$5*100</f>
        <v>20.302553490723916</v>
      </c>
      <c r="J6" s="139">
        <v>19619.282507949989</v>
      </c>
      <c r="K6" s="140">
        <f>J6/J$5*100</f>
        <v>32.83773150490633</v>
      </c>
      <c r="L6" s="139">
        <f t="shared" ref="L6:L55" si="2">H6+J6</f>
        <v>35592.20811331999</v>
      </c>
      <c r="M6" s="139">
        <f>L6/L$5*100</f>
        <v>25.71308187395983</v>
      </c>
    </row>
    <row r="7" spans="1:13" ht="13.5" x14ac:dyDescent="0.25">
      <c r="A7" s="152" t="s">
        <v>205</v>
      </c>
      <c r="B7" s="55"/>
      <c r="C7" s="151"/>
      <c r="D7" s="55"/>
      <c r="E7" s="153"/>
      <c r="F7" s="55"/>
      <c r="G7" s="55"/>
      <c r="H7" s="55"/>
      <c r="I7" s="153"/>
      <c r="J7" s="55"/>
      <c r="K7" s="153"/>
      <c r="L7" s="55"/>
      <c r="M7" s="55"/>
    </row>
    <row r="8" spans="1:13" x14ac:dyDescent="0.2">
      <c r="A8" s="144" t="s">
        <v>206</v>
      </c>
      <c r="B8" s="56">
        <v>28.048904520000001</v>
      </c>
      <c r="C8" s="56">
        <f t="shared" ref="C8:C55" si="3">B8/B$5*100</f>
        <v>3.3157449532260373E-2</v>
      </c>
      <c r="D8" s="143">
        <v>15.035069070000002</v>
      </c>
      <c r="E8" s="143">
        <f t="shared" ref="E8:G19" si="4">D8/D$5*100</f>
        <v>2.9518519239954941E-2</v>
      </c>
      <c r="F8" s="56">
        <f t="shared" si="0"/>
        <v>43.083973589999999</v>
      </c>
      <c r="G8" s="56">
        <f t="shared" si="4"/>
        <v>3.1789854890674082E-2</v>
      </c>
      <c r="H8" s="56">
        <v>33.358056650000002</v>
      </c>
      <c r="I8" s="143">
        <v>1.5820000000000001E-2</v>
      </c>
      <c r="J8" s="56">
        <v>19.695974469999999</v>
      </c>
      <c r="K8" s="143">
        <f t="shared" ref="K8:K19" si="5">J8/J$5*100</f>
        <v>3.2966094509891977E-2</v>
      </c>
      <c r="L8" s="56">
        <f t="shared" si="2"/>
        <v>53.054031120000005</v>
      </c>
      <c r="M8" s="56">
        <f t="shared" ref="M8:M19" si="6">L8/L$5*100</f>
        <v>3.8328126245745414E-2</v>
      </c>
    </row>
    <row r="9" spans="1:13" x14ac:dyDescent="0.2">
      <c r="A9" s="154" t="s">
        <v>30</v>
      </c>
      <c r="B9" s="55">
        <v>186.53753345000001</v>
      </c>
      <c r="C9" s="55">
        <f t="shared" si="3"/>
        <v>0.22051160132940217</v>
      </c>
      <c r="D9" s="153">
        <v>905.54964696000002</v>
      </c>
      <c r="E9" s="153">
        <f t="shared" si="4"/>
        <v>1.7778757484965224</v>
      </c>
      <c r="F9" s="55">
        <f t="shared" si="0"/>
        <v>1092.08718041</v>
      </c>
      <c r="G9" s="55">
        <f t="shared" si="4"/>
        <v>0.80580527050683559</v>
      </c>
      <c r="H9" s="55">
        <v>155.79296601000001</v>
      </c>
      <c r="I9" s="153">
        <f t="shared" ref="I9:I19" si="7">H9/H$5*100</f>
        <v>0.19802227244038367</v>
      </c>
      <c r="J9" s="55">
        <v>756.70270461999996</v>
      </c>
      <c r="K9" s="153">
        <f t="shared" si="5"/>
        <v>1.2665295090826643</v>
      </c>
      <c r="L9" s="55">
        <f t="shared" si="2"/>
        <v>912.49567062999995</v>
      </c>
      <c r="M9" s="55">
        <f t="shared" si="6"/>
        <v>0.65921945089330602</v>
      </c>
    </row>
    <row r="10" spans="1:13" x14ac:dyDescent="0.2">
      <c r="A10" s="144" t="s">
        <v>207</v>
      </c>
      <c r="B10" s="56">
        <v>792.9517264399999</v>
      </c>
      <c r="C10" s="56">
        <f t="shared" si="3"/>
        <v>0.93737196874143836</v>
      </c>
      <c r="D10" s="143">
        <v>453.92525315</v>
      </c>
      <c r="E10" s="143">
        <f t="shared" si="4"/>
        <v>0.89119652568444696</v>
      </c>
      <c r="F10" s="56">
        <f t="shared" si="0"/>
        <v>1246.8769795899998</v>
      </c>
      <c r="G10" s="56">
        <f t="shared" si="4"/>
        <v>0.92001816324778984</v>
      </c>
      <c r="H10" s="56">
        <v>1076.7097731899999</v>
      </c>
      <c r="I10" s="143">
        <f t="shared" si="7"/>
        <v>1.3685631739764694</v>
      </c>
      <c r="J10" s="56">
        <v>495.18538282999998</v>
      </c>
      <c r="K10" s="143">
        <f t="shared" si="5"/>
        <v>0.8288154594815953</v>
      </c>
      <c r="L10" s="56">
        <f t="shared" si="2"/>
        <v>1571.8951560199998</v>
      </c>
      <c r="M10" s="56">
        <f t="shared" si="6"/>
        <v>1.1355931813878395</v>
      </c>
    </row>
    <row r="11" spans="1:13" x14ac:dyDescent="0.2">
      <c r="A11" s="154" t="s">
        <v>208</v>
      </c>
      <c r="B11" s="55">
        <v>9091.390916899989</v>
      </c>
      <c r="C11" s="55">
        <f t="shared" si="3"/>
        <v>10.747205306724817</v>
      </c>
      <c r="D11" s="153">
        <v>17880.63052826999</v>
      </c>
      <c r="E11" s="153">
        <f t="shared" si="4"/>
        <v>35.105241872444779</v>
      </c>
      <c r="F11" s="55">
        <f t="shared" si="0"/>
        <v>26972.021445169979</v>
      </c>
      <c r="G11" s="55">
        <f t="shared" si="4"/>
        <v>19.901521990745959</v>
      </c>
      <c r="H11" s="55">
        <v>9788.2307439299984</v>
      </c>
      <c r="I11" s="153">
        <f t="shared" si="7"/>
        <v>12.441432657231974</v>
      </c>
      <c r="J11" s="55">
        <v>16192.156665439987</v>
      </c>
      <c r="K11" s="153">
        <f t="shared" si="5"/>
        <v>27.101587066175348</v>
      </c>
      <c r="L11" s="55">
        <f t="shared" si="2"/>
        <v>25980.387409369985</v>
      </c>
      <c r="M11" s="55">
        <f t="shared" si="6"/>
        <v>18.76915943083398</v>
      </c>
    </row>
    <row r="12" spans="1:13" x14ac:dyDescent="0.2">
      <c r="A12" s="144" t="s">
        <v>209</v>
      </c>
      <c r="B12" s="56">
        <v>877.22258046000002</v>
      </c>
      <c r="C12" s="56">
        <f t="shared" si="3"/>
        <v>1.0369910674914895</v>
      </c>
      <c r="D12" s="143">
        <v>507.63784684999996</v>
      </c>
      <c r="E12" s="143">
        <f t="shared" si="4"/>
        <v>0.99665106155518457</v>
      </c>
      <c r="F12" s="56">
        <f t="shared" si="0"/>
        <v>1384.86042731</v>
      </c>
      <c r="G12" s="56">
        <f t="shared" si="4"/>
        <v>1.0218303549939995</v>
      </c>
      <c r="H12" s="56">
        <v>859.34331778000001</v>
      </c>
      <c r="I12" s="143">
        <f t="shared" si="7"/>
        <v>1.0922772763844264</v>
      </c>
      <c r="J12" s="56">
        <v>271.24802222</v>
      </c>
      <c r="K12" s="143">
        <f t="shared" si="5"/>
        <v>0.4540007883207719</v>
      </c>
      <c r="L12" s="56">
        <f t="shared" si="2"/>
        <v>1130.5913399999999</v>
      </c>
      <c r="M12" s="56">
        <f t="shared" si="6"/>
        <v>0.8167795490196198</v>
      </c>
    </row>
    <row r="13" spans="1:13" s="145" customFormat="1" x14ac:dyDescent="0.2">
      <c r="A13" s="154" t="s">
        <v>210</v>
      </c>
      <c r="B13" s="55">
        <v>3635.8217028899999</v>
      </c>
      <c r="C13" s="153">
        <f t="shared" si="3"/>
        <v>4.2980136545408349</v>
      </c>
      <c r="D13" s="55">
        <v>1286.1142020700001</v>
      </c>
      <c r="E13" s="153">
        <f t="shared" si="4"/>
        <v>2.5250423953378349</v>
      </c>
      <c r="F13" s="55">
        <f t="shared" si="0"/>
        <v>4921.9359049599998</v>
      </c>
      <c r="G13" s="55">
        <f t="shared" si="4"/>
        <v>3.631689817862898</v>
      </c>
      <c r="H13" s="55">
        <v>3133.07845327</v>
      </c>
      <c r="I13" s="153">
        <f t="shared" si="7"/>
        <v>3.9823320072788415</v>
      </c>
      <c r="J13" s="55">
        <v>1288.7907513800001</v>
      </c>
      <c r="K13" s="153">
        <f t="shared" si="5"/>
        <v>2.1571107222027064</v>
      </c>
      <c r="L13" s="55">
        <f t="shared" si="2"/>
        <v>4421.86920465</v>
      </c>
      <c r="M13" s="55">
        <f t="shared" si="6"/>
        <v>3.1945161854837596</v>
      </c>
    </row>
    <row r="14" spans="1:13" s="145" customFormat="1" x14ac:dyDescent="0.2">
      <c r="A14" s="144" t="s">
        <v>31</v>
      </c>
      <c r="B14" s="56">
        <v>239.39184054999998</v>
      </c>
      <c r="C14" s="143">
        <f t="shared" si="3"/>
        <v>0.28299225967316122</v>
      </c>
      <c r="D14" s="56">
        <v>294.42098025000001</v>
      </c>
      <c r="E14" s="143">
        <f t="shared" si="4"/>
        <v>0.57804000298856073</v>
      </c>
      <c r="F14" s="56">
        <f t="shared" si="0"/>
        <v>533.81282080000005</v>
      </c>
      <c r="G14" s="56">
        <f t="shared" si="4"/>
        <v>0.39387806411505627</v>
      </c>
      <c r="H14" s="56">
        <v>54.975034030000003</v>
      </c>
      <c r="I14" s="143">
        <f t="shared" si="7"/>
        <v>6.9876589713358792E-2</v>
      </c>
      <c r="J14" s="56">
        <v>336.78387124</v>
      </c>
      <c r="K14" s="143">
        <f t="shared" si="5"/>
        <v>0.56369127334196478</v>
      </c>
      <c r="L14" s="56">
        <f t="shared" si="2"/>
        <v>391.75890527000001</v>
      </c>
      <c r="M14" s="56">
        <f t="shared" si="6"/>
        <v>0.28302061996233813</v>
      </c>
    </row>
    <row r="15" spans="1:13" s="145" customFormat="1" ht="13.5" x14ac:dyDescent="0.25">
      <c r="A15" s="155" t="s">
        <v>211</v>
      </c>
      <c r="B15" s="49">
        <f>SUM(B8:B11)</f>
        <v>10098.929081309989</v>
      </c>
      <c r="C15" s="151">
        <f t="shared" si="3"/>
        <v>11.938246326327919</v>
      </c>
      <c r="D15" s="49">
        <f>SUM(D8:D11)</f>
        <v>19255.140497449989</v>
      </c>
      <c r="E15" s="151">
        <f t="shared" si="4"/>
        <v>37.803832665865698</v>
      </c>
      <c r="F15" s="49">
        <f t="shared" si="0"/>
        <v>29354.069578759976</v>
      </c>
      <c r="G15" s="49">
        <f t="shared" si="4"/>
        <v>21.659135279391258</v>
      </c>
      <c r="H15" s="49">
        <f>SUM(H8:H11)</f>
        <v>11054.091539779998</v>
      </c>
      <c r="I15" s="151">
        <f t="shared" si="7"/>
        <v>14.050418209065679</v>
      </c>
      <c r="J15" s="49">
        <f>SUM(J8:J11)</f>
        <v>17463.740727359986</v>
      </c>
      <c r="K15" s="151">
        <f t="shared" si="5"/>
        <v>29.229898129249499</v>
      </c>
      <c r="L15" s="49">
        <f t="shared" si="2"/>
        <v>28517.832267139984</v>
      </c>
      <c r="M15" s="49">
        <f t="shared" si="6"/>
        <v>20.602300189360871</v>
      </c>
    </row>
    <row r="16" spans="1:13" s="145" customFormat="1" ht="15" x14ac:dyDescent="0.25">
      <c r="A16" s="141" t="s">
        <v>212</v>
      </c>
      <c r="B16" s="139">
        <f>B5-B6</f>
        <v>69004.948709819975</v>
      </c>
      <c r="C16" s="140">
        <f t="shared" si="3"/>
        <v>81.572815176814288</v>
      </c>
      <c r="D16" s="139">
        <f>D5-D6</f>
        <v>29388.178528100001</v>
      </c>
      <c r="E16" s="140">
        <f t="shared" si="4"/>
        <v>57.698139547619022</v>
      </c>
      <c r="F16" s="139">
        <f t="shared" si="0"/>
        <v>98393.12723791998</v>
      </c>
      <c r="G16" s="139">
        <f t="shared" si="4"/>
        <v>72.600156775212326</v>
      </c>
      <c r="H16" s="139">
        <f>H5-H6</f>
        <v>62701.54070089</v>
      </c>
      <c r="I16" s="140">
        <f t="shared" si="7"/>
        <v>79.697446509276077</v>
      </c>
      <c r="J16" s="139">
        <f>J5-J6</f>
        <v>40126.874150340016</v>
      </c>
      <c r="K16" s="140">
        <f t="shared" si="5"/>
        <v>67.16226849509367</v>
      </c>
      <c r="L16" s="139">
        <f t="shared" si="2"/>
        <v>102828.41485123002</v>
      </c>
      <c r="M16" s="139">
        <f t="shared" si="6"/>
        <v>74.286918126040163</v>
      </c>
    </row>
    <row r="17" spans="1:13" ht="13.5" x14ac:dyDescent="0.25">
      <c r="A17" s="156" t="s">
        <v>213</v>
      </c>
      <c r="B17" s="49">
        <v>34996.483378930003</v>
      </c>
      <c r="C17" s="151">
        <f t="shared" si="3"/>
        <v>41.370390441311272</v>
      </c>
      <c r="D17" s="49">
        <v>8458.0903019899997</v>
      </c>
      <c r="E17" s="151">
        <f t="shared" si="4"/>
        <v>16.60586327539685</v>
      </c>
      <c r="F17" s="49">
        <f t="shared" si="0"/>
        <v>43454.573680920003</v>
      </c>
      <c r="G17" s="49">
        <f t="shared" si="4"/>
        <v>32.063305135188017</v>
      </c>
      <c r="H17" s="49">
        <v>32654.949412629998</v>
      </c>
      <c r="I17" s="151">
        <f t="shared" si="7"/>
        <v>41.506413638082343</v>
      </c>
      <c r="J17" s="49">
        <v>11566.64078161</v>
      </c>
      <c r="K17" s="151">
        <f t="shared" si="5"/>
        <v>19.359639897447838</v>
      </c>
      <c r="L17" s="49">
        <f t="shared" si="2"/>
        <v>44221.590194239994</v>
      </c>
      <c r="M17" s="49">
        <f t="shared" si="6"/>
        <v>31.947255580236256</v>
      </c>
    </row>
    <row r="18" spans="1:13" ht="13.5" x14ac:dyDescent="0.25">
      <c r="A18" s="147" t="s">
        <v>214</v>
      </c>
      <c r="B18" s="139">
        <v>32404.179472970005</v>
      </c>
      <c r="C18" s="140">
        <f t="shared" si="3"/>
        <v>38.305950406840005</v>
      </c>
      <c r="D18" s="139">
        <v>7624.5499592300002</v>
      </c>
      <c r="E18" s="140">
        <f t="shared" si="4"/>
        <v>14.969364199104968</v>
      </c>
      <c r="F18" s="139">
        <f t="shared" si="0"/>
        <v>40028.729432200009</v>
      </c>
      <c r="G18" s="139">
        <f t="shared" si="4"/>
        <v>29.535518525223686</v>
      </c>
      <c r="H18" s="139">
        <v>30994.710606419998</v>
      </c>
      <c r="I18" s="140">
        <f t="shared" si="7"/>
        <v>39.396149807696631</v>
      </c>
      <c r="J18" s="139">
        <v>10426.097925520002</v>
      </c>
      <c r="K18" s="140">
        <f t="shared" si="5"/>
        <v>17.450658768145786</v>
      </c>
      <c r="L18" s="139">
        <f t="shared" si="2"/>
        <v>41420.808531939998</v>
      </c>
      <c r="M18" s="139">
        <f t="shared" si="6"/>
        <v>29.923870912319188</v>
      </c>
    </row>
    <row r="19" spans="1:13" ht="13.5" x14ac:dyDescent="0.25">
      <c r="A19" s="157" t="s">
        <v>215</v>
      </c>
      <c r="B19" s="49">
        <v>28366.285163149994</v>
      </c>
      <c r="C19" s="151">
        <f t="shared" si="3"/>
        <v>33.532634689679213</v>
      </c>
      <c r="D19" s="49">
        <v>6056.4105141499995</v>
      </c>
      <c r="E19" s="151">
        <f t="shared" si="4"/>
        <v>11.890618490321451</v>
      </c>
      <c r="F19" s="49">
        <f t="shared" si="0"/>
        <v>34422.695677299991</v>
      </c>
      <c r="G19" s="49">
        <f t="shared" si="4"/>
        <v>25.399061631148879</v>
      </c>
      <c r="H19" s="49">
        <v>26983.651320989997</v>
      </c>
      <c r="I19" s="151">
        <f t="shared" si="7"/>
        <v>34.297851117221946</v>
      </c>
      <c r="J19" s="49">
        <v>8310.6312044099996</v>
      </c>
      <c r="K19" s="151">
        <f t="shared" si="5"/>
        <v>13.909900936292056</v>
      </c>
      <c r="L19" s="49">
        <f t="shared" si="2"/>
        <v>35294.282525399998</v>
      </c>
      <c r="M19" s="49">
        <f t="shared" si="6"/>
        <v>25.497849792540656</v>
      </c>
    </row>
    <row r="20" spans="1:13" x14ac:dyDescent="0.2">
      <c r="A20" s="148" t="s">
        <v>205</v>
      </c>
      <c r="B20" s="56"/>
      <c r="C20" s="143"/>
      <c r="D20" s="56"/>
      <c r="E20" s="143"/>
      <c r="F20" s="56"/>
      <c r="G20" s="56"/>
      <c r="H20" s="56"/>
      <c r="I20" s="143"/>
      <c r="J20" s="56"/>
      <c r="K20" s="143"/>
      <c r="L20" s="56"/>
      <c r="M20" s="56"/>
    </row>
    <row r="21" spans="1:13" x14ac:dyDescent="0.2">
      <c r="A21" s="154" t="s">
        <v>32</v>
      </c>
      <c r="B21" s="55">
        <v>530.89188520000005</v>
      </c>
      <c r="C21" s="153">
        <f t="shared" si="3"/>
        <v>0.62758318700303983</v>
      </c>
      <c r="D21" s="55">
        <v>2232.6651334399999</v>
      </c>
      <c r="E21" s="153">
        <f t="shared" ref="E21:G29" si="8">D21/D$5*100</f>
        <v>4.3834164240274553</v>
      </c>
      <c r="F21" s="55">
        <f t="shared" si="0"/>
        <v>2763.55701864</v>
      </c>
      <c r="G21" s="55">
        <f t="shared" si="8"/>
        <v>2.0391126742557613</v>
      </c>
      <c r="H21" s="55">
        <v>742.33903863</v>
      </c>
      <c r="I21" s="153">
        <f t="shared" ref="I21:I29" si="9">H21/H$5*100</f>
        <v>0.94355776846360795</v>
      </c>
      <c r="J21" s="55">
        <v>3153.9828792599997</v>
      </c>
      <c r="K21" s="153">
        <f t="shared" ref="K21:K29" si="10">J21/J$5*100</f>
        <v>5.2789719969750939</v>
      </c>
      <c r="L21" s="55">
        <f t="shared" si="2"/>
        <v>3896.3219178899999</v>
      </c>
      <c r="M21" s="55">
        <f t="shared" ref="M21:M29" si="11">L21/L$5*100</f>
        <v>2.8148420621455092</v>
      </c>
    </row>
    <row r="22" spans="1:13" x14ac:dyDescent="0.2">
      <c r="A22" s="144" t="s">
        <v>216</v>
      </c>
      <c r="B22" s="56">
        <v>1608.85262962</v>
      </c>
      <c r="C22" s="143">
        <f t="shared" si="3"/>
        <v>1.9018728461723731</v>
      </c>
      <c r="D22" s="56">
        <v>22.777086329999999</v>
      </c>
      <c r="E22" s="143">
        <f t="shared" si="8"/>
        <v>4.4718508304280077E-2</v>
      </c>
      <c r="F22" s="56">
        <f t="shared" si="0"/>
        <v>1631.62971595</v>
      </c>
      <c r="G22" s="56">
        <f t="shared" si="8"/>
        <v>1.2039110505211474</v>
      </c>
      <c r="H22" s="56">
        <v>2218.33563009</v>
      </c>
      <c r="I22" s="143">
        <f t="shared" si="9"/>
        <v>2.819638612424233</v>
      </c>
      <c r="J22" s="56">
        <v>35.911061869999997</v>
      </c>
      <c r="K22" s="143">
        <f t="shared" si="10"/>
        <v>6.0106061843255329E-2</v>
      </c>
      <c r="L22" s="56">
        <f t="shared" si="2"/>
        <v>2254.2466919600001</v>
      </c>
      <c r="M22" s="56">
        <f t="shared" si="11"/>
        <v>1.6285482926466242</v>
      </c>
    </row>
    <row r="23" spans="1:13" x14ac:dyDescent="0.2">
      <c r="A23" s="154" t="s">
        <v>45</v>
      </c>
      <c r="B23" s="55">
        <v>2322.3681966099998</v>
      </c>
      <c r="C23" s="153">
        <f t="shared" si="3"/>
        <v>2.7453409533165827</v>
      </c>
      <c r="D23" s="55">
        <v>269.73493797000003</v>
      </c>
      <c r="E23" s="153">
        <f t="shared" si="8"/>
        <v>0.52957362012009024</v>
      </c>
      <c r="F23" s="55">
        <f t="shared" si="0"/>
        <v>2592.1031345799997</v>
      </c>
      <c r="G23" s="55">
        <f t="shared" si="8"/>
        <v>1.9126040530552564</v>
      </c>
      <c r="H23" s="55">
        <v>1485.4864039900001</v>
      </c>
      <c r="I23" s="153">
        <f t="shared" si="9"/>
        <v>1.8881429690382308</v>
      </c>
      <c r="J23" s="55">
        <v>521.83208567999998</v>
      </c>
      <c r="K23" s="153">
        <f t="shared" si="10"/>
        <v>0.8734153205277243</v>
      </c>
      <c r="L23" s="55">
        <f t="shared" si="2"/>
        <v>2007.31848967</v>
      </c>
      <c r="M23" s="55">
        <f t="shared" si="11"/>
        <v>1.4501585433437045</v>
      </c>
    </row>
    <row r="24" spans="1:13" x14ac:dyDescent="0.2">
      <c r="A24" s="144" t="s">
        <v>33</v>
      </c>
      <c r="B24" s="56">
        <v>13853.726853890001</v>
      </c>
      <c r="C24" s="143">
        <f t="shared" si="3"/>
        <v>16.37690515378381</v>
      </c>
      <c r="D24" s="56">
        <v>1054.38871535</v>
      </c>
      <c r="E24" s="143">
        <f t="shared" si="8"/>
        <v>2.0700931559106128</v>
      </c>
      <c r="F24" s="56">
        <f t="shared" si="0"/>
        <v>14908.115569240001</v>
      </c>
      <c r="G24" s="56">
        <f t="shared" si="8"/>
        <v>11.000072443400146</v>
      </c>
      <c r="H24" s="56">
        <v>14833.79898308</v>
      </c>
      <c r="I24" s="143">
        <f t="shared" si="9"/>
        <v>18.854654730463292</v>
      </c>
      <c r="J24" s="56">
        <v>1237.7723207000001</v>
      </c>
      <c r="K24" s="143">
        <f t="shared" si="10"/>
        <v>2.0717187346112822</v>
      </c>
      <c r="L24" s="56">
        <f t="shared" si="2"/>
        <v>16071.57130378</v>
      </c>
      <c r="M24" s="56">
        <f t="shared" si="11"/>
        <v>11.610676906067663</v>
      </c>
    </row>
    <row r="25" spans="1:13" x14ac:dyDescent="0.2">
      <c r="A25" s="154" t="s">
        <v>46</v>
      </c>
      <c r="B25" s="55">
        <v>446.37399668</v>
      </c>
      <c r="C25" s="153">
        <f t="shared" si="3"/>
        <v>0.5276720613768362</v>
      </c>
      <c r="D25" s="55">
        <v>139.56754362999999</v>
      </c>
      <c r="E25" s="153">
        <f t="shared" si="8"/>
        <v>0.27401451917077257</v>
      </c>
      <c r="F25" s="55">
        <f t="shared" si="0"/>
        <v>585.94154030999994</v>
      </c>
      <c r="G25" s="55">
        <f t="shared" si="8"/>
        <v>0.43234165720490486</v>
      </c>
      <c r="H25" s="55">
        <v>92.925146999999996</v>
      </c>
      <c r="I25" s="153">
        <f t="shared" si="9"/>
        <v>0.11811347615408747</v>
      </c>
      <c r="J25" s="55">
        <v>130.71702279000002</v>
      </c>
      <c r="K25" s="153">
        <f t="shared" si="10"/>
        <v>0.21878733311268572</v>
      </c>
      <c r="L25" s="55">
        <f t="shared" si="2"/>
        <v>223.64216979000003</v>
      </c>
      <c r="M25" s="55">
        <f t="shared" si="11"/>
        <v>0.16156708805397843</v>
      </c>
    </row>
    <row r="26" spans="1:13" x14ac:dyDescent="0.2">
      <c r="A26" s="144" t="s">
        <v>217</v>
      </c>
      <c r="B26" s="56">
        <v>5488.1964248799995</v>
      </c>
      <c r="C26" s="143">
        <f t="shared" si="3"/>
        <v>6.4877612546805592</v>
      </c>
      <c r="D26" s="56">
        <v>296.82367385000003</v>
      </c>
      <c r="E26" s="143">
        <f t="shared" si="8"/>
        <v>0.58275723820238734</v>
      </c>
      <c r="F26" s="56">
        <f t="shared" si="0"/>
        <v>5785.0200987299995</v>
      </c>
      <c r="G26" s="56">
        <f t="shared" si="8"/>
        <v>4.2685234010296806</v>
      </c>
      <c r="H26" s="56">
        <v>4057.5399485499997</v>
      </c>
      <c r="I26" s="143">
        <f t="shared" si="9"/>
        <v>5.1573784215516794</v>
      </c>
      <c r="J26" s="56">
        <v>391.93331688000001</v>
      </c>
      <c r="K26" s="143">
        <f t="shared" si="10"/>
        <v>0.65599753825440044</v>
      </c>
      <c r="L26" s="56">
        <f t="shared" si="2"/>
        <v>4449.4732654299996</v>
      </c>
      <c r="M26" s="56">
        <f t="shared" si="11"/>
        <v>3.2144583445268298</v>
      </c>
    </row>
    <row r="27" spans="1:13" x14ac:dyDescent="0.2">
      <c r="A27" s="154" t="s">
        <v>34</v>
      </c>
      <c r="B27" s="55">
        <v>44.419893349999995</v>
      </c>
      <c r="C27" s="153">
        <f t="shared" si="3"/>
        <v>5.2510085409246954E-2</v>
      </c>
      <c r="D27" s="55">
        <v>157.25553417999998</v>
      </c>
      <c r="E27" s="153">
        <f t="shared" si="8"/>
        <v>0.30874154881961713</v>
      </c>
      <c r="F27" s="55">
        <f t="shared" si="0"/>
        <v>201.67542752999998</v>
      </c>
      <c r="G27" s="55">
        <f t="shared" si="8"/>
        <v>0.14880782903648967</v>
      </c>
      <c r="H27" s="55">
        <v>3.0628608499999999</v>
      </c>
      <c r="I27" s="153">
        <f t="shared" si="9"/>
        <v>3.8930811911415441E-3</v>
      </c>
      <c r="J27" s="55">
        <v>205.14229947000001</v>
      </c>
      <c r="K27" s="153">
        <f t="shared" si="10"/>
        <v>0.34335647838116756</v>
      </c>
      <c r="L27" s="55">
        <f t="shared" si="2"/>
        <v>208.20516032</v>
      </c>
      <c r="M27" s="55">
        <f t="shared" si="11"/>
        <v>0.15041484127211452</v>
      </c>
    </row>
    <row r="28" spans="1:13" x14ac:dyDescent="0.2">
      <c r="A28" s="144" t="s">
        <v>35</v>
      </c>
      <c r="B28" s="56">
        <v>3071.43454802</v>
      </c>
      <c r="C28" s="143">
        <f t="shared" si="3"/>
        <v>3.6308347067528932</v>
      </c>
      <c r="D28" s="56">
        <v>916.54553817999999</v>
      </c>
      <c r="E28" s="143">
        <f t="shared" si="8"/>
        <v>1.7994641046940787</v>
      </c>
      <c r="F28" s="56">
        <f t="shared" si="0"/>
        <v>3987.9800862000002</v>
      </c>
      <c r="G28" s="56">
        <f t="shared" si="8"/>
        <v>2.9425630387217012</v>
      </c>
      <c r="H28" s="56">
        <v>2949.5479014699999</v>
      </c>
      <c r="I28" s="143">
        <f t="shared" si="9"/>
        <v>3.7490535874601911</v>
      </c>
      <c r="J28" s="56">
        <v>1296.1476157100001</v>
      </c>
      <c r="K28" s="143">
        <f t="shared" si="10"/>
        <v>2.1694242579035494</v>
      </c>
      <c r="L28" s="56">
        <f t="shared" si="2"/>
        <v>4245.69551718</v>
      </c>
      <c r="M28" s="56">
        <f t="shared" si="11"/>
        <v>3.067242023804023</v>
      </c>
    </row>
    <row r="29" spans="1:13" ht="13.5" x14ac:dyDescent="0.25">
      <c r="A29" s="190" t="s">
        <v>218</v>
      </c>
      <c r="B29" s="49">
        <f>B17-B19</f>
        <v>6630.1982157800085</v>
      </c>
      <c r="C29" s="151">
        <f t="shared" si="3"/>
        <v>7.8377557516320566</v>
      </c>
      <c r="D29" s="49">
        <f>D17-D19</f>
        <v>2401.6797878400002</v>
      </c>
      <c r="E29" s="151">
        <f t="shared" si="8"/>
        <v>4.7152447850753996</v>
      </c>
      <c r="F29" s="49">
        <f t="shared" si="0"/>
        <v>9031.8780036200078</v>
      </c>
      <c r="G29" s="49">
        <f t="shared" si="8"/>
        <v>6.6642435040391357</v>
      </c>
      <c r="H29" s="49">
        <f>H17-H19</f>
        <v>5671.2980916400011</v>
      </c>
      <c r="I29" s="151">
        <f t="shared" si="9"/>
        <v>7.2085625208603998</v>
      </c>
      <c r="J29" s="49">
        <f>J17-J19</f>
        <v>3256.0095772000004</v>
      </c>
      <c r="K29" s="151">
        <f t="shared" si="10"/>
        <v>5.4497389611557834</v>
      </c>
      <c r="L29" s="49">
        <f t="shared" si="2"/>
        <v>8927.3076688400015</v>
      </c>
      <c r="M29" s="49">
        <f t="shared" si="11"/>
        <v>6.4494057876956052</v>
      </c>
    </row>
    <row r="30" spans="1:13" x14ac:dyDescent="0.2">
      <c r="A30" s="142" t="s">
        <v>205</v>
      </c>
      <c r="B30" s="56"/>
      <c r="C30" s="143"/>
      <c r="D30" s="56"/>
      <c r="E30" s="143"/>
      <c r="F30" s="56"/>
      <c r="G30" s="56"/>
      <c r="H30" s="56"/>
      <c r="I30" s="143"/>
      <c r="J30" s="56"/>
      <c r="K30" s="143"/>
      <c r="L30" s="56"/>
      <c r="M30" s="56"/>
    </row>
    <row r="31" spans="1:13" x14ac:dyDescent="0.2">
      <c r="A31" s="154" t="s">
        <v>47</v>
      </c>
      <c r="B31" s="55">
        <v>142.39481533</v>
      </c>
      <c r="C31" s="153">
        <f t="shared" si="3"/>
        <v>0.16832917305534792</v>
      </c>
      <c r="D31" s="55">
        <v>38.873301379999994</v>
      </c>
      <c r="E31" s="153">
        <f t="shared" ref="E31:G40" si="12">D31/D$5*100</f>
        <v>7.6320387313398408E-2</v>
      </c>
      <c r="F31" s="55">
        <f t="shared" si="0"/>
        <v>181.26811670999999</v>
      </c>
      <c r="G31" s="55">
        <f t="shared" si="12"/>
        <v>0.13375013134476005</v>
      </c>
      <c r="H31" s="55">
        <v>27.277769880000001</v>
      </c>
      <c r="I31" s="153">
        <f t="shared" ref="I31:I40" si="13">H31/H$5*100</f>
        <v>3.4671693575669738E-2</v>
      </c>
      <c r="J31" s="55">
        <v>67.875712899999996</v>
      </c>
      <c r="K31" s="153">
        <f t="shared" ref="K31:K40" si="14">J31/J$5*100</f>
        <v>0.11360682711058032</v>
      </c>
      <c r="L31" s="55">
        <f t="shared" si="2"/>
        <v>95.15348277999999</v>
      </c>
      <c r="M31" s="55">
        <f t="shared" ref="M31:M40" si="15">L31/L$5*100</f>
        <v>6.8742273183071231E-2</v>
      </c>
    </row>
    <row r="32" spans="1:13" x14ac:dyDescent="0.2">
      <c r="A32" s="144" t="s">
        <v>219</v>
      </c>
      <c r="B32" s="56">
        <v>1462.3331371899999</v>
      </c>
      <c r="C32" s="143">
        <f t="shared" si="3"/>
        <v>1.7286677688661976</v>
      </c>
      <c r="D32" s="56">
        <v>384.32258956999999</v>
      </c>
      <c r="E32" s="143">
        <f t="shared" si="12"/>
        <v>0.75454483792214122</v>
      </c>
      <c r="F32" s="56">
        <f t="shared" si="0"/>
        <v>1846.6557267599999</v>
      </c>
      <c r="G32" s="56">
        <f t="shared" si="12"/>
        <v>1.3625697143301188</v>
      </c>
      <c r="H32" s="56">
        <v>702.87850532000004</v>
      </c>
      <c r="I32" s="143">
        <f t="shared" si="13"/>
        <v>0.89340104651472307</v>
      </c>
      <c r="J32" s="56">
        <v>478.67150387999999</v>
      </c>
      <c r="K32" s="143">
        <f t="shared" si="14"/>
        <v>0.80117539044008523</v>
      </c>
      <c r="L32" s="56">
        <f t="shared" si="2"/>
        <v>1181.5500092</v>
      </c>
      <c r="M32" s="56">
        <f t="shared" si="15"/>
        <v>0.85359391100457549</v>
      </c>
    </row>
    <row r="33" spans="1:13" x14ac:dyDescent="0.2">
      <c r="A33" s="154" t="s">
        <v>37</v>
      </c>
      <c r="B33" s="55">
        <v>10.928913329999999</v>
      </c>
      <c r="C33" s="153">
        <f t="shared" si="3"/>
        <v>1.2919395547998484E-2</v>
      </c>
      <c r="D33" s="55">
        <v>161.29908100999998</v>
      </c>
      <c r="E33" s="153">
        <f t="shared" si="12"/>
        <v>0.31668028952930738</v>
      </c>
      <c r="F33" s="55">
        <f t="shared" si="0"/>
        <v>172.22799433999998</v>
      </c>
      <c r="G33" s="55">
        <f t="shared" si="12"/>
        <v>0.12707980466897403</v>
      </c>
      <c r="H33" s="55">
        <v>4.7261443200000004</v>
      </c>
      <c r="I33" s="153">
        <f t="shared" si="13"/>
        <v>6.0072149731557178E-3</v>
      </c>
      <c r="J33" s="55">
        <v>182.82737906</v>
      </c>
      <c r="K33" s="153">
        <f t="shared" si="14"/>
        <v>0.30600692878984043</v>
      </c>
      <c r="L33" s="55">
        <f t="shared" si="2"/>
        <v>187.55352338</v>
      </c>
      <c r="M33" s="55">
        <f t="shared" si="15"/>
        <v>0.13549536143037955</v>
      </c>
    </row>
    <row r="34" spans="1:13" x14ac:dyDescent="0.2">
      <c r="A34" s="144" t="s">
        <v>38</v>
      </c>
      <c r="B34" s="56">
        <v>773.85912985999994</v>
      </c>
      <c r="C34" s="143">
        <f t="shared" si="3"/>
        <v>0.91480203888589773</v>
      </c>
      <c r="D34" s="56">
        <v>598.04994524999995</v>
      </c>
      <c r="E34" s="143">
        <f t="shared" si="12"/>
        <v>1.1741581454082486</v>
      </c>
      <c r="F34" s="56">
        <f t="shared" si="0"/>
        <v>1371.9090751099998</v>
      </c>
      <c r="G34" s="56">
        <f t="shared" si="12"/>
        <v>1.0122740960705752</v>
      </c>
      <c r="H34" s="56">
        <v>530.49552011000003</v>
      </c>
      <c r="I34" s="143">
        <f t="shared" si="13"/>
        <v>0.67429185734150865</v>
      </c>
      <c r="J34" s="56">
        <v>698.88789989999998</v>
      </c>
      <c r="K34" s="143">
        <f t="shared" si="14"/>
        <v>1.1697621051964799</v>
      </c>
      <c r="L34" s="56">
        <f t="shared" si="2"/>
        <v>1229.38342001</v>
      </c>
      <c r="M34" s="56">
        <f t="shared" si="15"/>
        <v>0.8881504747488741</v>
      </c>
    </row>
    <row r="35" spans="1:13" x14ac:dyDescent="0.2">
      <c r="A35" s="154" t="s">
        <v>40</v>
      </c>
      <c r="B35" s="55">
        <v>2512.7108838999998</v>
      </c>
      <c r="C35" s="153">
        <f t="shared" si="3"/>
        <v>2.9703507408878864</v>
      </c>
      <c r="D35" s="55">
        <v>142.12366459999998</v>
      </c>
      <c r="E35" s="153">
        <f t="shared" si="12"/>
        <v>0.27903298005587429</v>
      </c>
      <c r="F35" s="55">
        <f t="shared" si="0"/>
        <v>2654.8345485</v>
      </c>
      <c r="G35" s="55">
        <f t="shared" si="12"/>
        <v>1.9588909291122618</v>
      </c>
      <c r="H35" s="55">
        <v>2767.1158423899997</v>
      </c>
      <c r="I35" s="153">
        <f t="shared" si="13"/>
        <v>3.5171714182569862</v>
      </c>
      <c r="J35" s="55">
        <v>112.15636891</v>
      </c>
      <c r="K35" s="153">
        <f t="shared" si="14"/>
        <v>0.18772147897556499</v>
      </c>
      <c r="L35" s="55">
        <f t="shared" si="2"/>
        <v>2879.2722112999995</v>
      </c>
      <c r="M35" s="55">
        <f t="shared" si="15"/>
        <v>2.0800890428280985</v>
      </c>
    </row>
    <row r="36" spans="1:13" x14ac:dyDescent="0.2">
      <c r="A36" s="144" t="s">
        <v>39</v>
      </c>
      <c r="B36" s="56">
        <v>123.66399804999999</v>
      </c>
      <c r="C36" s="143">
        <f t="shared" si="3"/>
        <v>0.14618691333833311</v>
      </c>
      <c r="D36" s="56">
        <v>299.42409386999998</v>
      </c>
      <c r="E36" s="143">
        <f t="shared" si="12"/>
        <v>0.58786267190774322</v>
      </c>
      <c r="F36" s="56">
        <f t="shared" si="0"/>
        <v>423.08809191999995</v>
      </c>
      <c r="G36" s="56">
        <f t="shared" si="12"/>
        <v>0.31217893632797988</v>
      </c>
      <c r="H36" s="56">
        <v>147.6990275</v>
      </c>
      <c r="I36" s="143">
        <f t="shared" si="13"/>
        <v>0.18773438757759686</v>
      </c>
      <c r="J36" s="56">
        <v>479.37158065999995</v>
      </c>
      <c r="K36" s="143">
        <f t="shared" si="14"/>
        <v>0.80234714243076821</v>
      </c>
      <c r="L36" s="56">
        <f t="shared" si="2"/>
        <v>627.07060815999989</v>
      </c>
      <c r="M36" s="56">
        <f t="shared" si="15"/>
        <v>0.45301819535994625</v>
      </c>
    </row>
    <row r="37" spans="1:13" x14ac:dyDescent="0.2">
      <c r="A37" s="154" t="s">
        <v>44</v>
      </c>
      <c r="B37" s="55">
        <v>96.07187691</v>
      </c>
      <c r="C37" s="153">
        <f t="shared" si="3"/>
        <v>0.11356944111102331</v>
      </c>
      <c r="D37" s="55">
        <v>231.41040330999999</v>
      </c>
      <c r="E37" s="153">
        <f t="shared" si="12"/>
        <v>0.45433063264483997</v>
      </c>
      <c r="F37" s="55">
        <f t="shared" si="0"/>
        <v>327.48228022000001</v>
      </c>
      <c r="G37" s="55">
        <f t="shared" si="12"/>
        <v>0.2416354226407107</v>
      </c>
      <c r="H37" s="55">
        <v>60.090032780000001</v>
      </c>
      <c r="I37" s="153">
        <f t="shared" si="13"/>
        <v>7.6378062160707319E-2</v>
      </c>
      <c r="J37" s="55">
        <v>407.12807513000001</v>
      </c>
      <c r="K37" s="153">
        <f t="shared" si="14"/>
        <v>0.68142973188805012</v>
      </c>
      <c r="L37" s="55">
        <f t="shared" si="2"/>
        <v>467.21810791000001</v>
      </c>
      <c r="M37" s="55">
        <f t="shared" si="15"/>
        <v>0.3375350420360817</v>
      </c>
    </row>
    <row r="38" spans="1:13" x14ac:dyDescent="0.2">
      <c r="A38" s="144" t="s">
        <v>48</v>
      </c>
      <c r="B38" s="56">
        <v>340.94884682999998</v>
      </c>
      <c r="C38" s="143">
        <f t="shared" si="3"/>
        <v>0.40304583638149499</v>
      </c>
      <c r="D38" s="56">
        <v>20.483703030000001</v>
      </c>
      <c r="E38" s="143">
        <f t="shared" si="12"/>
        <v>4.0215883224843631E-2</v>
      </c>
      <c r="F38" s="56">
        <f t="shared" si="0"/>
        <v>361.43254985999999</v>
      </c>
      <c r="G38" s="56">
        <f t="shared" si="12"/>
        <v>0.26668590093747951</v>
      </c>
      <c r="H38" s="56">
        <v>397.98233183999997</v>
      </c>
      <c r="I38" s="143">
        <f t="shared" si="13"/>
        <v>0.5058595889176476</v>
      </c>
      <c r="J38" s="56">
        <v>397.98233183999997</v>
      </c>
      <c r="K38" s="143">
        <f t="shared" si="14"/>
        <v>0.66612206391150086</v>
      </c>
      <c r="L38" s="56">
        <f t="shared" si="2"/>
        <v>795.96466367999994</v>
      </c>
      <c r="M38" s="56">
        <f t="shared" si="15"/>
        <v>0.57503329101751643</v>
      </c>
    </row>
    <row r="39" spans="1:13" x14ac:dyDescent="0.2">
      <c r="A39" s="154" t="s">
        <v>36</v>
      </c>
      <c r="B39" s="55">
        <v>1076.8302860199999</v>
      </c>
      <c r="C39" s="153">
        <f t="shared" si="3"/>
        <v>1.2729533104602564</v>
      </c>
      <c r="D39" s="55">
        <v>276.84552429999997</v>
      </c>
      <c r="E39" s="153">
        <f t="shared" si="12"/>
        <v>0.54353391377835292</v>
      </c>
      <c r="F39" s="55">
        <f t="shared" si="0"/>
        <v>1353.67581032</v>
      </c>
      <c r="G39" s="55">
        <f t="shared" si="12"/>
        <v>0.99882053564986539</v>
      </c>
      <c r="H39" s="55">
        <v>941.11735369000007</v>
      </c>
      <c r="I39" s="153">
        <f t="shared" si="13"/>
        <v>1.1962170166194275</v>
      </c>
      <c r="J39" s="55">
        <v>941.11735369000007</v>
      </c>
      <c r="K39" s="153">
        <f t="shared" si="14"/>
        <v>1.5751931276058351</v>
      </c>
      <c r="L39" s="55">
        <f t="shared" si="2"/>
        <v>1882.2347073800001</v>
      </c>
      <c r="M39" s="55">
        <f t="shared" si="15"/>
        <v>1.3597935532063361</v>
      </c>
    </row>
    <row r="40" spans="1:13" ht="13.5" x14ac:dyDescent="0.25">
      <c r="A40" s="146" t="s">
        <v>41</v>
      </c>
      <c r="B40" s="139">
        <v>31225.905129050003</v>
      </c>
      <c r="C40" s="140">
        <f t="shared" si="3"/>
        <v>36.913077039331938</v>
      </c>
      <c r="D40" s="139">
        <v>17806.679110149998</v>
      </c>
      <c r="E40" s="140">
        <f t="shared" si="12"/>
        <v>34.960052226262661</v>
      </c>
      <c r="F40" s="139">
        <f t="shared" si="0"/>
        <v>49032.584239200005</v>
      </c>
      <c r="G40" s="139">
        <f t="shared" si="12"/>
        <v>36.179084889252458</v>
      </c>
      <c r="H40" s="139">
        <v>27810.646364079999</v>
      </c>
      <c r="I40" s="140">
        <f t="shared" si="13"/>
        <v>35.349011782069311</v>
      </c>
      <c r="J40" s="139">
        <v>25779.39590123</v>
      </c>
      <c r="K40" s="140">
        <f t="shared" si="14"/>
        <v>43.148207923518392</v>
      </c>
      <c r="L40" s="139">
        <f t="shared" si="2"/>
        <v>53590.042265309996</v>
      </c>
      <c r="M40" s="139">
        <f t="shared" si="15"/>
        <v>38.715359834086705</v>
      </c>
    </row>
    <row r="41" spans="1:13" x14ac:dyDescent="0.2">
      <c r="A41" s="152" t="s">
        <v>205</v>
      </c>
      <c r="B41" s="55"/>
      <c r="C41" s="153"/>
      <c r="D41" s="55"/>
      <c r="E41" s="153"/>
      <c r="F41" s="55"/>
      <c r="G41" s="55"/>
      <c r="H41" s="55"/>
      <c r="I41" s="153"/>
      <c r="J41" s="55"/>
      <c r="K41" s="153"/>
      <c r="L41" s="55"/>
      <c r="M41" s="55"/>
    </row>
    <row r="42" spans="1:13" x14ac:dyDescent="0.2">
      <c r="A42" s="144" t="s">
        <v>220</v>
      </c>
      <c r="B42" s="56">
        <v>978.00261659</v>
      </c>
      <c r="C42" s="143">
        <f t="shared" si="3"/>
        <v>1.1561261645309173</v>
      </c>
      <c r="D42" s="56">
        <v>9.2628255399999997</v>
      </c>
      <c r="E42" s="143">
        <f t="shared" ref="E42:G51" si="16">D42/D$5*100</f>
        <v>1.818580896741008E-2</v>
      </c>
      <c r="F42" s="56">
        <f t="shared" si="0"/>
        <v>987.26544213</v>
      </c>
      <c r="G42" s="56">
        <f t="shared" si="16"/>
        <v>0.72846171159975148</v>
      </c>
      <c r="H42" s="56">
        <v>615.32701980000002</v>
      </c>
      <c r="I42" s="143">
        <f t="shared" ref="I42:I55" si="17">H42/H$5*100</f>
        <v>0.78211781876560316</v>
      </c>
      <c r="J42" s="56">
        <v>21.1875353</v>
      </c>
      <c r="K42" s="143">
        <f t="shared" ref="K42:K51" si="18">J42/J$5*100</f>
        <v>3.5462591210978167E-2</v>
      </c>
      <c r="L42" s="56">
        <f t="shared" si="2"/>
        <v>636.51455510000005</v>
      </c>
      <c r="M42" s="56">
        <f t="shared" ref="M42:M51" si="19">L42/L$5*100</f>
        <v>0.45984083980247192</v>
      </c>
    </row>
    <row r="43" spans="1:13" ht="12" customHeight="1" x14ac:dyDescent="0.2">
      <c r="A43" s="154" t="s">
        <v>49</v>
      </c>
      <c r="B43" s="55">
        <v>125.41065227999999</v>
      </c>
      <c r="C43" s="153">
        <f t="shared" si="3"/>
        <v>0.14825168558069426</v>
      </c>
      <c r="D43" s="55">
        <v>402.85065461000005</v>
      </c>
      <c r="E43" s="153">
        <f t="shared" si="16"/>
        <v>0.79092119521162441</v>
      </c>
      <c r="F43" s="55">
        <f t="shared" si="0"/>
        <v>528.26130689000001</v>
      </c>
      <c r="G43" s="55">
        <f t="shared" si="16"/>
        <v>0.38978183512508618</v>
      </c>
      <c r="H43" s="55">
        <v>180.20218849</v>
      </c>
      <c r="I43" s="153">
        <f t="shared" si="17"/>
        <v>0.22904786895981982</v>
      </c>
      <c r="J43" s="55">
        <v>799.04656202000001</v>
      </c>
      <c r="K43" s="153">
        <f t="shared" si="18"/>
        <v>1.3374024484788836</v>
      </c>
      <c r="L43" s="55">
        <f t="shared" si="2"/>
        <v>979.24875051000004</v>
      </c>
      <c r="M43" s="55">
        <f t="shared" si="19"/>
        <v>0.70744425905436714</v>
      </c>
    </row>
    <row r="44" spans="1:13" ht="13.5" customHeight="1" x14ac:dyDescent="0.2">
      <c r="A44" s="144" t="s">
        <v>50</v>
      </c>
      <c r="B44" s="56">
        <v>1889.5557215499998</v>
      </c>
      <c r="C44" s="143">
        <f t="shared" si="3"/>
        <v>2.2337003725408935</v>
      </c>
      <c r="D44" s="56">
        <v>562.63424957999996</v>
      </c>
      <c r="E44" s="143">
        <f t="shared" si="16"/>
        <v>1.1046261140511566</v>
      </c>
      <c r="F44" s="56">
        <f t="shared" si="0"/>
        <v>2452.1899711299998</v>
      </c>
      <c r="G44" s="56">
        <f t="shared" si="16"/>
        <v>1.8093680051062568</v>
      </c>
      <c r="H44" s="56">
        <v>449.21160372999998</v>
      </c>
      <c r="I44" s="143">
        <f t="shared" si="17"/>
        <v>0.57097508864099777</v>
      </c>
      <c r="J44" s="56">
        <v>580.65465396000002</v>
      </c>
      <c r="K44" s="143">
        <f t="shared" si="18"/>
        <v>0.97186946648463945</v>
      </c>
      <c r="L44" s="56">
        <f t="shared" si="2"/>
        <v>1029.8662576900001</v>
      </c>
      <c r="M44" s="56">
        <f t="shared" si="19"/>
        <v>0.7440121534157178</v>
      </c>
    </row>
    <row r="45" spans="1:13" x14ac:dyDescent="0.2">
      <c r="A45" s="154" t="s">
        <v>42</v>
      </c>
      <c r="B45" s="55">
        <v>309.69458338000004</v>
      </c>
      <c r="C45" s="153">
        <f t="shared" si="3"/>
        <v>0.36609923612220818</v>
      </c>
      <c r="D45" s="55">
        <v>211.66562160000001</v>
      </c>
      <c r="E45" s="153">
        <f t="shared" si="16"/>
        <v>0.41556548191079384</v>
      </c>
      <c r="F45" s="55">
        <f t="shared" si="0"/>
        <v>521.36020498000005</v>
      </c>
      <c r="G45" s="55">
        <f t="shared" si="16"/>
        <v>0.38468980182304252</v>
      </c>
      <c r="H45" s="55">
        <v>83.467660409999993</v>
      </c>
      <c r="I45" s="153">
        <f t="shared" si="17"/>
        <v>0.10609243929927822</v>
      </c>
      <c r="J45" s="55">
        <v>218.61769676</v>
      </c>
      <c r="K45" s="153">
        <f t="shared" si="18"/>
        <v>0.36591089534068966</v>
      </c>
      <c r="L45" s="55">
        <f t="shared" si="2"/>
        <v>302.08535717000001</v>
      </c>
      <c r="M45" s="55">
        <f t="shared" si="19"/>
        <v>0.21823724723978818</v>
      </c>
    </row>
    <row r="46" spans="1:13" x14ac:dyDescent="0.2">
      <c r="A46" s="144" t="s">
        <v>221</v>
      </c>
      <c r="B46" s="56">
        <v>13060.20547911</v>
      </c>
      <c r="C46" s="143">
        <f t="shared" si="3"/>
        <v>15.438859786690173</v>
      </c>
      <c r="D46" s="56">
        <v>11143.73972919</v>
      </c>
      <c r="E46" s="143">
        <f t="shared" si="16"/>
        <v>21.878628829015764</v>
      </c>
      <c r="F46" s="56">
        <f t="shared" si="0"/>
        <v>24203.9452083</v>
      </c>
      <c r="G46" s="56">
        <f t="shared" si="16"/>
        <v>17.859074775133415</v>
      </c>
      <c r="H46" s="56">
        <v>14709.878397219998</v>
      </c>
      <c r="I46" s="143">
        <f t="shared" si="17"/>
        <v>18.697144178847207</v>
      </c>
      <c r="J46" s="56">
        <v>15359.65954221</v>
      </c>
      <c r="K46" s="143">
        <f t="shared" si="18"/>
        <v>25.708196813491245</v>
      </c>
      <c r="L46" s="56">
        <f t="shared" si="2"/>
        <v>30069.537939429996</v>
      </c>
      <c r="M46" s="56">
        <f t="shared" si="19"/>
        <v>21.723307766885942</v>
      </c>
    </row>
    <row r="47" spans="1:13" x14ac:dyDescent="0.2">
      <c r="A47" s="154" t="s">
        <v>222</v>
      </c>
      <c r="B47" s="55">
        <v>4545.8356004200004</v>
      </c>
      <c r="C47" s="153">
        <f t="shared" si="3"/>
        <v>5.3737683193795789</v>
      </c>
      <c r="D47" s="55">
        <v>1574.66319008</v>
      </c>
      <c r="E47" s="153">
        <f t="shared" si="16"/>
        <v>3.0915538502960334</v>
      </c>
      <c r="F47" s="55">
        <f t="shared" si="0"/>
        <v>6120.4987905000007</v>
      </c>
      <c r="G47" s="55">
        <f t="shared" si="16"/>
        <v>4.5160590399605534</v>
      </c>
      <c r="H47" s="55">
        <v>3812.7959735500003</v>
      </c>
      <c r="I47" s="153">
        <f t="shared" si="17"/>
        <v>4.8462940424759164</v>
      </c>
      <c r="J47" s="55">
        <v>2208.29823906</v>
      </c>
      <c r="K47" s="153">
        <f t="shared" si="18"/>
        <v>3.696134383488566</v>
      </c>
      <c r="L47" s="55">
        <f t="shared" si="2"/>
        <v>6021.0942126099999</v>
      </c>
      <c r="M47" s="55">
        <f t="shared" si="19"/>
        <v>4.3498534276586964</v>
      </c>
    </row>
    <row r="48" spans="1:13" x14ac:dyDescent="0.2">
      <c r="A48" s="144" t="s">
        <v>223</v>
      </c>
      <c r="B48" s="56">
        <v>560.33915138999998</v>
      </c>
      <c r="C48" s="143">
        <f t="shared" si="3"/>
        <v>0.66239368171814528</v>
      </c>
      <c r="D48" s="56">
        <v>72.274301380000011</v>
      </c>
      <c r="E48" s="143">
        <f t="shared" si="16"/>
        <v>0.1418969441315531</v>
      </c>
      <c r="F48" s="56">
        <f t="shared" si="0"/>
        <v>632.61345276999998</v>
      </c>
      <c r="G48" s="56">
        <f t="shared" si="16"/>
        <v>0.46677890151976115</v>
      </c>
      <c r="H48" s="56">
        <v>210.27829707000001</v>
      </c>
      <c r="I48" s="143">
        <f t="shared" si="17"/>
        <v>0.26727642009217989</v>
      </c>
      <c r="J48" s="56">
        <v>118.61173287999999</v>
      </c>
      <c r="K48" s="143">
        <f t="shared" si="18"/>
        <v>0.19852613040598344</v>
      </c>
      <c r="L48" s="56">
        <f t="shared" si="2"/>
        <v>328.89002994999998</v>
      </c>
      <c r="M48" s="56">
        <f t="shared" si="19"/>
        <v>0.23760189985146205</v>
      </c>
    </row>
    <row r="49" spans="1:13" x14ac:dyDescent="0.2">
      <c r="A49" s="154" t="s">
        <v>224</v>
      </c>
      <c r="B49" s="55">
        <v>4750.9786925400003</v>
      </c>
      <c r="C49" s="153">
        <f t="shared" si="3"/>
        <v>5.616274108474145</v>
      </c>
      <c r="D49" s="55">
        <v>1597.1217381399999</v>
      </c>
      <c r="E49" s="153">
        <f t="shared" si="16"/>
        <v>3.1356469688526589</v>
      </c>
      <c r="F49" s="55">
        <f t="shared" si="0"/>
        <v>6348.1004306800005</v>
      </c>
      <c r="G49" s="55">
        <f t="shared" si="16"/>
        <v>4.6839967325943874</v>
      </c>
      <c r="H49" s="55">
        <v>3969.1155218699996</v>
      </c>
      <c r="I49" s="153">
        <f t="shared" si="17"/>
        <v>5.0449856328471636</v>
      </c>
      <c r="J49" s="55">
        <v>2040.7672131499999</v>
      </c>
      <c r="K49" s="153">
        <f t="shared" si="18"/>
        <v>3.4157296925756913</v>
      </c>
      <c r="L49" s="55">
        <f t="shared" si="2"/>
        <v>6009.882735019999</v>
      </c>
      <c r="M49" s="55">
        <f t="shared" si="19"/>
        <v>4.3417538559692437</v>
      </c>
    </row>
    <row r="50" spans="1:13" x14ac:dyDescent="0.2">
      <c r="A50" s="144" t="s">
        <v>225</v>
      </c>
      <c r="B50" s="56">
        <v>782.09931169999993</v>
      </c>
      <c r="C50" s="143">
        <f t="shared" si="3"/>
        <v>0.92454300446626925</v>
      </c>
      <c r="D50" s="56">
        <v>1144.0114895200002</v>
      </c>
      <c r="E50" s="143">
        <f t="shared" si="16"/>
        <v>2.2460505506760287</v>
      </c>
      <c r="F50" s="56">
        <f t="shared" si="0"/>
        <v>1926.1108012200002</v>
      </c>
      <c r="G50" s="56">
        <f t="shared" si="16"/>
        <v>1.4211962772244333</v>
      </c>
      <c r="H50" s="56">
        <v>587.65420715999994</v>
      </c>
      <c r="I50" s="143">
        <f t="shared" si="17"/>
        <v>0.74694400197442612</v>
      </c>
      <c r="J50" s="56">
        <v>1604.28048431</v>
      </c>
      <c r="K50" s="143">
        <f t="shared" si="18"/>
        <v>2.6851609777771368</v>
      </c>
      <c r="L50" s="56">
        <f t="shared" si="2"/>
        <v>2191.93469147</v>
      </c>
      <c r="M50" s="56">
        <f t="shared" si="19"/>
        <v>1.5835318787947961</v>
      </c>
    </row>
    <row r="51" spans="1:13" ht="13.5" x14ac:dyDescent="0.25">
      <c r="A51" s="156" t="s">
        <v>226</v>
      </c>
      <c r="B51" s="49">
        <f>B16-B17-B40</f>
        <v>2782.5602018399695</v>
      </c>
      <c r="C51" s="151">
        <f t="shared" si="3"/>
        <v>3.2893476961710952</v>
      </c>
      <c r="D51" s="49">
        <f>D16-D17-D40</f>
        <v>3123.409115960003</v>
      </c>
      <c r="E51" s="151">
        <f t="shared" si="16"/>
        <v>6.1322240459595037</v>
      </c>
      <c r="F51" s="49">
        <f t="shared" si="0"/>
        <v>5905.9693177999725</v>
      </c>
      <c r="G51" s="49">
        <f t="shared" si="16"/>
        <v>4.3577667507718507</v>
      </c>
      <c r="H51" s="49">
        <f>H16-H17-H40</f>
        <v>2235.944924180003</v>
      </c>
      <c r="I51" s="151">
        <f t="shared" si="17"/>
        <v>2.84202108912443</v>
      </c>
      <c r="J51" s="49">
        <f>J16-J17-J40</f>
        <v>2780.8374675000159</v>
      </c>
      <c r="K51" s="151">
        <f t="shared" si="18"/>
        <v>4.6544206741274365</v>
      </c>
      <c r="L51" s="49">
        <f>L16-L17-L40</f>
        <v>5016.7823916800262</v>
      </c>
      <c r="M51" s="49">
        <f t="shared" si="19"/>
        <v>3.6243027117171991</v>
      </c>
    </row>
    <row r="52" spans="1:13" x14ac:dyDescent="0.2">
      <c r="A52" s="142" t="s">
        <v>205</v>
      </c>
      <c r="B52" s="56"/>
      <c r="C52" s="143"/>
      <c r="D52" s="56"/>
      <c r="E52" s="143"/>
      <c r="F52" s="56"/>
      <c r="G52" s="56"/>
      <c r="H52" s="56"/>
      <c r="I52" s="143"/>
      <c r="J52" s="56"/>
      <c r="K52" s="143"/>
      <c r="L52" s="56"/>
      <c r="M52" s="56"/>
    </row>
    <row r="53" spans="1:13" x14ac:dyDescent="0.2">
      <c r="A53" s="154" t="s">
        <v>51</v>
      </c>
      <c r="B53" s="55">
        <v>84.755166970000005</v>
      </c>
      <c r="C53" s="153">
        <f t="shared" si="3"/>
        <v>0.10019161958365411</v>
      </c>
      <c r="D53" s="55">
        <v>279.77594335999999</v>
      </c>
      <c r="E53" s="153">
        <f>D53/D$5*100</f>
        <v>0.54928723828926862</v>
      </c>
      <c r="F53" s="55">
        <f t="shared" si="0"/>
        <v>364.53111032999999</v>
      </c>
      <c r="G53" s="55">
        <f>F53/F$5*100</f>
        <v>0.26897219859072441</v>
      </c>
      <c r="H53" s="55">
        <v>20.90197362</v>
      </c>
      <c r="I53" s="153">
        <f t="shared" si="17"/>
        <v>2.6567671318714573E-2</v>
      </c>
      <c r="J53" s="55">
        <v>237.487818</v>
      </c>
      <c r="K53" s="153">
        <f>J53/J$5*100</f>
        <v>0.39749471979976753</v>
      </c>
      <c r="L53" s="55">
        <f t="shared" si="2"/>
        <v>258.38979161999998</v>
      </c>
      <c r="M53" s="55">
        <f>L53/L$5*100</f>
        <v>0.18667001064297659</v>
      </c>
    </row>
    <row r="54" spans="1:13" x14ac:dyDescent="0.2">
      <c r="A54" s="144" t="s">
        <v>43</v>
      </c>
      <c r="B54" s="56">
        <v>679.74853816999996</v>
      </c>
      <c r="C54" s="143">
        <f t="shared" si="3"/>
        <v>0.80355109173438533</v>
      </c>
      <c r="D54" s="56">
        <v>159.1723677</v>
      </c>
      <c r="E54" s="143">
        <f>D54/D$5*100</f>
        <v>0.31250488950508237</v>
      </c>
      <c r="F54" s="56">
        <f t="shared" si="0"/>
        <v>838.92090586999996</v>
      </c>
      <c r="G54" s="56">
        <f>F54/F$5*100</f>
        <v>0.61900450771212512</v>
      </c>
      <c r="H54" s="56">
        <v>250.96506898999999</v>
      </c>
      <c r="I54" s="143">
        <f t="shared" si="17"/>
        <v>0.31899176540080465</v>
      </c>
      <c r="J54" s="56">
        <v>248.09588453000001</v>
      </c>
      <c r="K54" s="143">
        <f>J54/J$5*100</f>
        <v>0.41524994812461424</v>
      </c>
      <c r="L54" s="56">
        <f t="shared" si="2"/>
        <v>499.06095352</v>
      </c>
      <c r="M54" s="56">
        <f>L54/L$5*100</f>
        <v>0.3605394505758085</v>
      </c>
    </row>
    <row r="55" spans="1:13" x14ac:dyDescent="0.2">
      <c r="A55" s="154" t="s">
        <v>227</v>
      </c>
      <c r="B55" s="55">
        <v>1152.31086117</v>
      </c>
      <c r="C55" s="153">
        <f t="shared" si="3"/>
        <v>1.3621811574664577</v>
      </c>
      <c r="D55" s="55">
        <v>1900.8677673899999</v>
      </c>
      <c r="E55" s="153">
        <f>D55/D$5*100</f>
        <v>3.7319949448234828</v>
      </c>
      <c r="F55" s="55">
        <f t="shared" si="0"/>
        <v>3053.1786285600001</v>
      </c>
      <c r="G55" s="55">
        <f>F55/F$5*100</f>
        <v>2.2528122981617886</v>
      </c>
      <c r="H55" s="55">
        <v>1509.82374218</v>
      </c>
      <c r="I55" s="153">
        <f t="shared" si="17"/>
        <v>1.9190771962819986</v>
      </c>
      <c r="J55" s="55">
        <v>2541.4817272999999</v>
      </c>
      <c r="K55" s="153">
        <f>J55/J$5*100</f>
        <v>4.2537995236005859</v>
      </c>
      <c r="L55" s="55">
        <f t="shared" si="2"/>
        <v>4051.3054694799998</v>
      </c>
      <c r="M55" s="55">
        <f>L55/L$5*100</f>
        <v>2.9268077131234649</v>
      </c>
    </row>
    <row r="56" spans="1:13" x14ac:dyDescent="0.2">
      <c r="C56" s="126"/>
      <c r="D56" s="126"/>
      <c r="E56" s="126"/>
      <c r="F56" s="126"/>
      <c r="G56" s="126"/>
    </row>
    <row r="57" spans="1:13" x14ac:dyDescent="0.2">
      <c r="B57" s="200"/>
      <c r="C57" s="200"/>
      <c r="D57" s="200"/>
      <c r="E57" s="200"/>
      <c r="F57" s="200"/>
      <c r="G57" s="200"/>
      <c r="H57" s="200"/>
      <c r="I57" s="200"/>
      <c r="J57" s="200"/>
      <c r="K57" s="200"/>
      <c r="L57" s="200"/>
      <c r="M57" s="200"/>
    </row>
    <row r="58" spans="1:13" x14ac:dyDescent="0.2">
      <c r="B58" s="200"/>
      <c r="C58" s="200"/>
      <c r="D58" s="200"/>
      <c r="E58" s="200"/>
      <c r="F58" s="200"/>
      <c r="G58" s="200"/>
      <c r="H58" s="200"/>
      <c r="I58" s="200"/>
      <c r="J58" s="200"/>
      <c r="K58" s="200"/>
      <c r="L58" s="200"/>
      <c r="M58" s="200"/>
    </row>
    <row r="59" spans="1:13" x14ac:dyDescent="0.2">
      <c r="B59" s="149"/>
      <c r="C59" s="149"/>
      <c r="D59" s="149"/>
      <c r="E59" s="149"/>
      <c r="F59" s="149"/>
      <c r="G59" s="149"/>
      <c r="H59" s="149"/>
      <c r="I59" s="149"/>
      <c r="J59" s="149"/>
      <c r="K59" s="149"/>
      <c r="L59" s="149"/>
      <c r="M59" s="149"/>
    </row>
    <row r="60" spans="1:13" x14ac:dyDescent="0.2">
      <c r="C60" s="126"/>
      <c r="D60" s="126"/>
      <c r="E60" s="126"/>
      <c r="F60" s="126"/>
      <c r="G60" s="126"/>
    </row>
    <row r="61" spans="1:13" x14ac:dyDescent="0.2">
      <c r="C61" s="126"/>
      <c r="D61" s="126"/>
      <c r="E61" s="126"/>
      <c r="F61" s="126"/>
      <c r="G61" s="126"/>
    </row>
    <row r="62" spans="1:13" x14ac:dyDescent="0.2">
      <c r="C62" s="126"/>
      <c r="D62" s="126"/>
      <c r="E62" s="126"/>
      <c r="F62" s="126"/>
      <c r="G62" s="126"/>
    </row>
    <row r="63" spans="1:13" x14ac:dyDescent="0.2">
      <c r="C63" s="126"/>
      <c r="D63" s="126"/>
      <c r="E63" s="126"/>
      <c r="F63" s="126"/>
      <c r="G63" s="126"/>
    </row>
    <row r="64" spans="1:13" x14ac:dyDescent="0.2">
      <c r="C64" s="126"/>
      <c r="D64" s="126"/>
      <c r="E64" s="126"/>
      <c r="F64" s="126"/>
      <c r="G64" s="126"/>
    </row>
    <row r="65" spans="3:7" x14ac:dyDescent="0.2">
      <c r="C65" s="126"/>
      <c r="D65" s="126"/>
      <c r="E65" s="126"/>
      <c r="F65" s="126"/>
      <c r="G65" s="126"/>
    </row>
    <row r="66" spans="3:7" x14ac:dyDescent="0.2">
      <c r="C66" s="126"/>
      <c r="D66" s="126"/>
      <c r="E66" s="126"/>
      <c r="F66" s="126"/>
      <c r="G66" s="126"/>
    </row>
    <row r="67" spans="3:7" x14ac:dyDescent="0.2">
      <c r="C67" s="126"/>
      <c r="D67" s="126"/>
      <c r="E67" s="126"/>
      <c r="F67" s="126"/>
      <c r="G67" s="126"/>
    </row>
    <row r="68" spans="3:7" x14ac:dyDescent="0.2">
      <c r="C68" s="126"/>
      <c r="D68" s="126"/>
      <c r="E68" s="126"/>
      <c r="F68" s="126"/>
      <c r="G68" s="126"/>
    </row>
    <row r="69" spans="3:7" x14ac:dyDescent="0.2">
      <c r="C69" s="126"/>
      <c r="D69" s="126"/>
      <c r="E69" s="126"/>
      <c r="F69" s="126"/>
      <c r="G69" s="126"/>
    </row>
    <row r="70" spans="3:7" x14ac:dyDescent="0.2">
      <c r="C70" s="126"/>
      <c r="D70" s="126"/>
      <c r="E70" s="126"/>
      <c r="F70" s="126"/>
      <c r="G70" s="126"/>
    </row>
    <row r="71" spans="3:7" x14ac:dyDescent="0.2">
      <c r="C71" s="126"/>
      <c r="D71" s="126"/>
      <c r="E71" s="126"/>
      <c r="F71" s="126"/>
      <c r="G71" s="126"/>
    </row>
    <row r="72" spans="3:7" x14ac:dyDescent="0.2">
      <c r="C72" s="126"/>
      <c r="D72" s="126"/>
      <c r="E72" s="126"/>
      <c r="F72" s="126"/>
      <c r="G72" s="126"/>
    </row>
    <row r="73" spans="3:7" x14ac:dyDescent="0.2">
      <c r="C73" s="126"/>
      <c r="D73" s="126"/>
      <c r="E73" s="126"/>
      <c r="F73" s="126"/>
      <c r="G73" s="126"/>
    </row>
    <row r="74" spans="3:7" x14ac:dyDescent="0.2">
      <c r="C74" s="126"/>
      <c r="D74" s="126"/>
      <c r="E74" s="126"/>
      <c r="F74" s="126"/>
      <c r="G74" s="126"/>
    </row>
    <row r="75" spans="3:7" x14ac:dyDescent="0.2">
      <c r="C75" s="126"/>
      <c r="D75" s="126"/>
      <c r="E75" s="126"/>
      <c r="F75" s="126"/>
      <c r="G75" s="126"/>
    </row>
    <row r="76" spans="3:7" x14ac:dyDescent="0.2">
      <c r="C76" s="126"/>
      <c r="D76" s="126"/>
      <c r="E76" s="126"/>
      <c r="F76" s="126"/>
      <c r="G76" s="126"/>
    </row>
  </sheetData>
  <mergeCells count="4">
    <mergeCell ref="A1:K1"/>
    <mergeCell ref="A3:A4"/>
    <mergeCell ref="B3:G3"/>
    <mergeCell ref="H3:M3"/>
  </mergeCells>
  <printOptions horizontalCentered="1"/>
  <pageMargins left="0.19685039370078741" right="0.19685039370078741" top="0.2" bottom="0.19685039370078741" header="0.23622047244094491" footer="0.19685039370078741"/>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Мазмұны </vt:lpstr>
      <vt:lpstr>1. Cыртқы сауда айналымы</vt:lpstr>
      <vt:lpstr>2. Тауарлардың  құрылымы</vt:lpstr>
      <vt:lpstr>3. Тауарлардың  экспорты</vt:lpstr>
      <vt:lpstr>4. Географиялық құрылымы</vt:lpstr>
      <vt:lpstr>'1. Cыртқы сауда айналымы'!Внешнеторговый_оборот_Республики_Казахстан_в_2018_и_2019_годах</vt:lpstr>
      <vt:lpstr>'1. Cыртқы сауда айналымы'!Область_печати</vt:lpstr>
      <vt:lpstr>'2. Тауарлардың  құрылымы'!Область_печати</vt:lpstr>
      <vt:lpstr>'3. Тауарлардың  экспорты'!Область_печати</vt:lpstr>
      <vt:lpstr>'4. Географиялық құрылымы'!Область_печати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 Елизарова</dc:creator>
  <cp:lastModifiedBy>Нурлан Оспанов</cp:lastModifiedBy>
  <cp:lastPrinted>2020-01-09T04:10:22Z</cp:lastPrinted>
  <dcterms:created xsi:type="dcterms:W3CDTF">2014-04-01T03:37:01Z</dcterms:created>
  <dcterms:modified xsi:type="dcterms:W3CDTF">2024-04-10T10:33:37Z</dcterms:modified>
</cp:coreProperties>
</file>